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510" windowWidth="20775" windowHeight="9660" activeTab="1"/>
  </bookViews>
  <sheets>
    <sheet name="Rekapitulace stavby" sheetId="1" r:id="rId1"/>
    <sheet name="SO 01 - Stavební část" sheetId="2" r:id="rId2"/>
    <sheet name="SO 01.1 - Bourání stáv. objektu" sheetId="3" r:id="rId3"/>
    <sheet name="SO 01.2 - Bourání stáv. objektu" sheetId="4" r:id="rId4"/>
    <sheet name="Zdravotechnická instalace" sheetId="5" r:id="rId5"/>
    <sheet name="Zdravotechnika - plynovod" sheetId="6" r:id="rId6"/>
    <sheet name="Vytápění" sheetId="7" r:id="rId7"/>
    <sheet name="Vzduchotechnika" sheetId="8" r:id="rId8"/>
    <sheet name="Silnoproud_a" sheetId="9" r:id="rId9"/>
    <sheet name="Silnoproud_b" sheetId="10" r:id="rId10"/>
    <sheet name="Ochrana před bleskem_a" sheetId="11" r:id="rId11"/>
    <sheet name="Ochrana před bleskem_b" sheetId="12" r:id="rId12"/>
    <sheet name="Hlavní domovní vedení" sheetId="13" r:id="rId13"/>
    <sheet name="Slaboproudá elektroinstalce_a" sheetId="14" r:id="rId14"/>
    <sheet name="Slaboproudá elektroinstalace_b" sheetId="15" r:id="rId15"/>
    <sheet name="Oplocení" sheetId="16" r:id="rId16"/>
    <sheet name="Zpevněné pojízdné plochy" sheetId="17" r:id="rId17"/>
    <sheet name="Sadové úpravy" sheetId="18" r:id="rId18"/>
    <sheet name="Vnější části dom. dešťové kan." sheetId="19" r:id="rId19"/>
    <sheet name="Vodovodní přípojka" sheetId="20" r:id="rId20"/>
    <sheet name="Vnější části domovního vodovodu" sheetId="21" r:id="rId21"/>
    <sheet name="Jednotná kanalizace" sheetId="22" r:id="rId22"/>
    <sheet name="Vnější část dom. splaškové kan." sheetId="23" r:id="rId23"/>
    <sheet name="Plynovodní přípojka" sheetId="24" r:id="rId24"/>
    <sheet name="VON - Vedlejší a ostatní ..." sheetId="25" r:id="rId25"/>
    <sheet name="Pokyny pro vyplnění" sheetId="26" r:id="rId26"/>
  </sheets>
  <definedNames>
    <definedName name="_xlnm._FilterDatabase" localSheetId="12" hidden="1">'Hlavní domovní vedení'!$C$86:$K$129</definedName>
    <definedName name="_xlnm._FilterDatabase" localSheetId="21" hidden="1">'Jednotná kanalizace'!$C$87:$K$146</definedName>
    <definedName name="_xlnm._FilterDatabase" localSheetId="10" hidden="1">'Ochrana před bleskem_a'!$C$81:$K$115</definedName>
    <definedName name="_xlnm._FilterDatabase" localSheetId="11" hidden="1">'Ochrana před bleskem_b'!$C$81:$K$112</definedName>
    <definedName name="_xlnm._FilterDatabase" localSheetId="15" hidden="1">'Oplocení'!$C$85:$K$140</definedName>
    <definedName name="_xlnm._FilterDatabase" localSheetId="23" hidden="1">'Plynovodní přípojka'!$C$84:$K$129</definedName>
    <definedName name="_xlnm._FilterDatabase" localSheetId="17" hidden="1">'Sadové úpravy'!$C$81:$K$106</definedName>
    <definedName name="_xlnm._FilterDatabase" localSheetId="8" hidden="1">'Silnoproud_a'!$C$84:$K$156</definedName>
    <definedName name="_xlnm._FilterDatabase" localSheetId="9" hidden="1">'Silnoproud_b'!$C$85:$K$151</definedName>
    <definedName name="_xlnm._FilterDatabase" localSheetId="14" hidden="1">'Slaboproudá elektroinstalace_b'!$C$84:$K$109</definedName>
    <definedName name="_xlnm._FilterDatabase" localSheetId="13" hidden="1">'Slaboproudá elektroinstalce_a'!$C$84:$K$116</definedName>
    <definedName name="_xlnm._FilterDatabase" localSheetId="1" hidden="1">'SO 01 - Stavební část'!$C$140:$K$1180</definedName>
    <definedName name="_xlnm._FilterDatabase" localSheetId="2" hidden="1">'SO 01.1 - Bourání stáv. objektu'!$C$83:$K$177</definedName>
    <definedName name="_xlnm._FilterDatabase" localSheetId="3" hidden="1">'SO 01.2 - Bourání stáv. objektu'!$C$85:$K$140</definedName>
    <definedName name="_xlnm._FilterDatabase" localSheetId="22" hidden="1">'Vnější část dom. splaškové kan.'!$C$84:$K$116</definedName>
    <definedName name="_xlnm._FilterDatabase" localSheetId="18" hidden="1">'Vnější části dom. dešťové kan.'!$C$87:$K$135</definedName>
    <definedName name="_xlnm._FilterDatabase" localSheetId="20" hidden="1">'Vnější části domovního vodovodu'!$C$83:$K$118</definedName>
    <definedName name="_xlnm._FilterDatabase" localSheetId="19" hidden="1">'Vodovodní přípojka'!$C$86:$K$149</definedName>
    <definedName name="_xlnm._FilterDatabase" localSheetId="24" hidden="1">'VON - Vedlejší a ostatní ...'!$C$81:$K$117</definedName>
    <definedName name="_xlnm._FilterDatabase" localSheetId="6" hidden="1">'Vytápění'!$C$87:$K$206</definedName>
    <definedName name="_xlnm._FilterDatabase" localSheetId="7" hidden="1">'Vzduchotechnika'!$C$84:$K$154</definedName>
    <definedName name="_xlnm._FilterDatabase" localSheetId="4" hidden="1">'Zdravotechnická instalace'!$C$93:$K$278</definedName>
    <definedName name="_xlnm._FilterDatabase" localSheetId="5" hidden="1">'Zdravotechnika - plynovod'!$C$82:$K$102</definedName>
    <definedName name="_xlnm._FilterDatabase" localSheetId="16" hidden="1">'Zpevněné pojízdné plochy'!$C$82:$K$101</definedName>
    <definedName name="_xlnm.Print_Area" localSheetId="12">'Hlavní domovní vedení'!$C$4:$J$39,'Hlavní domovní vedení'!$C$45:$J$68,'Hlavní domovní vedení'!$C$74:$K$129</definedName>
    <definedName name="_xlnm.Print_Area" localSheetId="21">'Jednotná kanalizace'!$C$4:$J$39,'Jednotná kanalizace'!$C$45:$J$69,'Jednotná kanalizace'!$C$75:$K$146</definedName>
    <definedName name="_xlnm.Print_Area" localSheetId="10">'Ochrana před bleskem_a'!$C$4:$J$39,'Ochrana před bleskem_a'!$C$45:$J$63,'Ochrana před bleskem_a'!$C$69:$K$115</definedName>
    <definedName name="_xlnm.Print_Area" localSheetId="11">'Ochrana před bleskem_b'!$C$4:$J$39,'Ochrana před bleskem_b'!$C$45:$J$63,'Ochrana před bleskem_b'!$C$69:$K$112</definedName>
    <definedName name="_xlnm.Print_Area" localSheetId="15">'Oplocení'!$C$4:$J$39,'Oplocení'!$C$45:$J$67,'Oplocení'!$C$73:$K$140</definedName>
    <definedName name="_xlnm.Print_Area" localSheetId="23">'Plynovodní přípojka'!$C$4:$J$39,'Plynovodní přípojka'!$C$45:$J$66,'Plynovodní přípojka'!$C$72:$K$129</definedName>
    <definedName name="_xlnm.Print_Area" localSheetId="25">'Pokyny pro vyplnění'!$B$2:$K$71,'Pokyny pro vyplnění'!$B$74:$K$118,'Pokyny pro vyplnění'!$B$121:$K$190,'Pokyny pro vyplnění'!$B$198:$K$218</definedName>
    <definedName name="_xlnm.Print_Area" localSheetId="0">'Rekapitulace stavby'!$D$4:$AO$36,'Rekapitulace stavby'!$C$42:$AQ$79</definedName>
    <definedName name="_xlnm.Print_Area" localSheetId="17">'Sadové úpravy'!$C$4:$J$39,'Sadové úpravy'!$C$45:$J$63,'Sadové úpravy'!$C$69:$K$106</definedName>
    <definedName name="_xlnm.Print_Area" localSheetId="8">'Silnoproud_a'!$C$4:$J$39,'Silnoproud_a'!$C$45:$J$66,'Silnoproud_a'!$C$72:$K$156</definedName>
    <definedName name="_xlnm.Print_Area" localSheetId="9">'Silnoproud_b'!$C$4:$J$39,'Silnoproud_b'!$C$45:$J$67,'Silnoproud_b'!$C$73:$K$151</definedName>
    <definedName name="_xlnm.Print_Area" localSheetId="14">'Slaboproudá elektroinstalace_b'!$C$4:$J$39,'Slaboproudá elektroinstalace_b'!$C$45:$J$66,'Slaboproudá elektroinstalace_b'!$C$72:$K$109</definedName>
    <definedName name="_xlnm.Print_Area" localSheetId="13">'Slaboproudá elektroinstalce_a'!$C$4:$J$39,'Slaboproudá elektroinstalce_a'!$C$45:$J$66,'Slaboproudá elektroinstalce_a'!$C$72:$K$116</definedName>
    <definedName name="_xlnm.Print_Area" localSheetId="1">'SO 01 - Stavební část'!$C$4:$J$39,'SO 01 - Stavební část'!$C$45:$J$122,'SO 01 - Stavební část'!$C$128:$K$1180</definedName>
    <definedName name="_xlnm.Print_Area" localSheetId="2">'SO 01.1 - Bourání stáv. objektu'!$C$4:$J$39,'SO 01.1 - Bourání stáv. objektu'!$C$45:$J$65,'SO 01.1 - Bourání stáv. objektu'!$C$71:$K$177</definedName>
    <definedName name="_xlnm.Print_Area" localSheetId="3">'SO 01.2 - Bourání stáv. objektu'!$C$4:$J$39,'SO 01.2 - Bourání stáv. objektu'!$C$45:$J$67,'SO 01.2 - Bourání stáv. objektu'!$C$73:$K$140</definedName>
    <definedName name="_xlnm.Print_Area" localSheetId="22">'Vnější část dom. splaškové kan.'!$C$4:$J$39,'Vnější část dom. splaškové kan.'!$C$45:$J$66,'Vnější část dom. splaškové kan.'!$C$72:$K$116</definedName>
    <definedName name="_xlnm.Print_Area" localSheetId="18">'Vnější části dom. dešťové kan.'!$C$4:$J$39,'Vnější části dom. dešťové kan.'!$C$45:$J$69,'Vnější části dom. dešťové kan.'!$C$75:$K$135</definedName>
    <definedName name="_xlnm.Print_Area" localSheetId="20">'Vnější části domovního vodovodu'!$C$4:$J$39,'Vnější části domovního vodovodu'!$C$45:$J$65,'Vnější části domovního vodovodu'!$C$71:$K$118</definedName>
    <definedName name="_xlnm.Print_Area" localSheetId="19">'Vodovodní přípojka'!$C$4:$J$39,'Vodovodní přípojka'!$C$45:$J$68,'Vodovodní přípojka'!$C$74:$K$149</definedName>
    <definedName name="_xlnm.Print_Area" localSheetId="24">'VON - Vedlejší a ostatní ...'!$C$4:$J$39,'VON - Vedlejší a ostatní ...'!$C$45:$J$63,'VON - Vedlejší a ostatní ...'!$C$69:$K$117</definedName>
    <definedName name="_xlnm.Print_Area" localSheetId="6">'Vytápění'!$C$4:$J$39,'Vytápění'!$C$45:$J$69,'Vytápění'!$C$75:$K$206</definedName>
    <definedName name="_xlnm.Print_Area" localSheetId="7">'Vzduchotechnika'!$C$4:$J$39,'Vzduchotechnika'!$C$45:$J$66,'Vzduchotechnika'!$C$72:$K$154</definedName>
    <definedName name="_xlnm.Print_Area" localSheetId="4">'Zdravotechnická instalace'!$C$4:$J$39,'Zdravotechnická instalace'!$C$45:$J$75,'Zdravotechnická instalace'!$C$81:$K$278</definedName>
    <definedName name="_xlnm.Print_Area" localSheetId="5">'Zdravotechnika - plynovod'!$C$4:$J$39,'Zdravotechnika - plynovod'!$C$45:$J$64,'Zdravotechnika - plynovod'!$C$70:$K$102</definedName>
    <definedName name="_xlnm.Print_Area" localSheetId="16">'Zpevněné pojízdné plochy'!$C$4:$J$39,'Zpevněné pojízdné plochy'!$C$45:$J$64,'Zpevněné pojízdné plochy'!$C$70:$K$101</definedName>
    <definedName name="_xlnm.Print_Titles" localSheetId="0">'Rekapitulace stavby'!$52:$52</definedName>
    <definedName name="_xlnm.Print_Titles" localSheetId="1">'SO 01 - Stavební část'!$140:$140</definedName>
    <definedName name="_xlnm.Print_Titles" localSheetId="2">'SO 01.1 - Bourání stáv. objektu'!$83:$83</definedName>
    <definedName name="_xlnm.Print_Titles" localSheetId="3">'SO 01.2 - Bourání stáv. objektu'!$85:$85</definedName>
    <definedName name="_xlnm.Print_Titles" localSheetId="4">'Zdravotechnická instalace'!$93:$93</definedName>
    <definedName name="_xlnm.Print_Titles" localSheetId="5">'Zdravotechnika - plynovod'!$82:$82</definedName>
    <definedName name="_xlnm.Print_Titles" localSheetId="6">'Vytápění'!$87:$87</definedName>
    <definedName name="_xlnm.Print_Titles" localSheetId="7">'Vzduchotechnika'!$84:$84</definedName>
    <definedName name="_xlnm.Print_Titles" localSheetId="8">'Silnoproud_a'!$84:$84</definedName>
    <definedName name="_xlnm.Print_Titles" localSheetId="9">'Silnoproud_b'!$85:$85</definedName>
    <definedName name="_xlnm.Print_Titles" localSheetId="10">'Ochrana před bleskem_a'!$81:$81</definedName>
    <definedName name="_xlnm.Print_Titles" localSheetId="11">'Ochrana před bleskem_b'!$81:$81</definedName>
    <definedName name="_xlnm.Print_Titles" localSheetId="12">'Hlavní domovní vedení'!$86:$86</definedName>
    <definedName name="_xlnm.Print_Titles" localSheetId="13">'Slaboproudá elektroinstalce_a'!$84:$84</definedName>
    <definedName name="_xlnm.Print_Titles" localSheetId="14">'Slaboproudá elektroinstalace_b'!$84:$84</definedName>
    <definedName name="_xlnm.Print_Titles" localSheetId="15">'Oplocení'!$85:$85</definedName>
    <definedName name="_xlnm.Print_Titles" localSheetId="16">'Zpevněné pojízdné plochy'!$82:$82</definedName>
    <definedName name="_xlnm.Print_Titles" localSheetId="17">'Sadové úpravy'!$81:$81</definedName>
    <definedName name="_xlnm.Print_Titles" localSheetId="18">'Vnější části dom. dešťové kan.'!$87:$87</definedName>
    <definedName name="_xlnm.Print_Titles" localSheetId="19">'Vodovodní přípojka'!$86:$86</definedName>
    <definedName name="_xlnm.Print_Titles" localSheetId="20">'Vnější části domovního vodovodu'!$83:$83</definedName>
    <definedName name="_xlnm.Print_Titles" localSheetId="21">'Jednotná kanalizace'!$87:$87</definedName>
    <definedName name="_xlnm.Print_Titles" localSheetId="22">'Vnější část dom. splaškové kan.'!$84:$84</definedName>
    <definedName name="_xlnm.Print_Titles" localSheetId="23">'Plynovodní přípojka'!$84:$84</definedName>
    <definedName name="_xlnm.Print_Titles" localSheetId="24">'VON - Vedlejší a ostatní ...'!$81:$81</definedName>
  </definedNames>
  <calcPr fullCalcOnLoad="1"/>
</workbook>
</file>

<file path=xl/sharedStrings.xml><?xml version="1.0" encoding="utf-8"?>
<sst xmlns="http://schemas.openxmlformats.org/spreadsheetml/2006/main" count="30367" uniqueCount="4421">
  <si>
    <r>
      <t xml:space="preserve">Provedení povlakové krytiny střech do 10° podkladní vrstvy pásy na sucho samolepící - skladba S1, spodní vrstva střechy+vytažení 250 mm po obvodě </t>
    </r>
    <r>
      <rPr>
        <sz val="9"/>
        <color indexed="10"/>
        <rFont val="Arial CE"/>
        <family val="2"/>
      </rPr>
      <t>oprava podle původ. rozpočtu na 79,19 m2</t>
    </r>
  </si>
  <si>
    <t>79,19*1,08   "+8% ztratného"</t>
  </si>
  <si>
    <r>
      <t xml:space="preserve">9,75*7,25+(9,75*0,50+7,25*0,50)*2   </t>
    </r>
    <r>
      <rPr>
        <sz val="8"/>
        <color indexed="10"/>
        <rFont val="Arial CE"/>
        <family val="2"/>
      </rPr>
      <t>oprava podle původního rozpočtu</t>
    </r>
  </si>
  <si>
    <t>87,69*1,08   "+8% ztratného"</t>
  </si>
  <si>
    <t>Součet                                          oprava podle původního rozpočtu</t>
  </si>
  <si>
    <t>Povlaková krytina střech do 10°, ochranné textilní vrstv mechanicky kotvené, Skladba konstrukcí S4    2x</t>
  </si>
  <si>
    <t>175,38*1,08   "+8% ztratného"</t>
  </si>
  <si>
    <r>
      <t xml:space="preserve">87,69*2        </t>
    </r>
    <r>
      <rPr>
        <sz val="8"/>
        <color indexed="10"/>
        <rFont val="Arial CE"/>
        <family val="2"/>
      </rPr>
      <t>oprava podle původního rozpočtu</t>
    </r>
  </si>
  <si>
    <t>1,12*1</t>
  </si>
  <si>
    <r>
      <t>Izolace tepelné stropů vč.dvou vikýřů (W3) vložené mezi krokve</t>
    </r>
    <r>
      <rPr>
        <sz val="9"/>
        <color indexed="12"/>
        <rFont val="Arial CE"/>
        <family val="2"/>
      </rPr>
      <t xml:space="preserve"> vč. dodání čedičové izolace</t>
    </r>
    <r>
      <rPr>
        <sz val="9"/>
        <rFont val="Arial CE"/>
        <family val="2"/>
      </rPr>
      <t xml:space="preserve">, tl.260 mm, nad SDK konstrukcí,       </t>
    </r>
    <r>
      <rPr>
        <sz val="9"/>
        <color indexed="10"/>
        <rFont val="Arial CE"/>
        <family val="2"/>
      </rPr>
      <t>371,69+79,19+87,69= 538,57 m2 = přidání zateplení nad S1 a S4 = oprava, pokud je pravda, že tyto izolace chybí.</t>
    </r>
  </si>
  <si>
    <r>
      <t xml:space="preserve">Krytina keramická drážková sklonu střechy do 30° hřeben na sucho s větracím pásem umělohmotným s kartáči z hřebenáčů režných       </t>
    </r>
    <r>
      <rPr>
        <sz val="9"/>
        <color indexed="10"/>
        <rFont val="Arial CE"/>
        <family val="2"/>
      </rPr>
      <t xml:space="preserve"> oprava podle investora</t>
    </r>
  </si>
  <si>
    <t>(7,51+7,51)*17,80-(7,85*2,88)  " hlavní budova"</t>
  </si>
  <si>
    <t>Součet                                          oprava</t>
  </si>
  <si>
    <t>542,428*1,05   "+5% ztratného"</t>
  </si>
  <si>
    <r>
      <t xml:space="preserve">taška ražená dvoudrážková režná větrací 24,5x40,5 cm                          </t>
    </r>
    <r>
      <rPr>
        <i/>
        <sz val="9"/>
        <color indexed="10"/>
        <rFont val="Arial CE"/>
        <family val="2"/>
      </rPr>
      <t xml:space="preserve"> oprava</t>
    </r>
  </si>
  <si>
    <t>766661112R00</t>
  </si>
  <si>
    <t>Montáž dveří do zárubně,otevíravých 1kř.do 0,8 m do ocelové zárubně</t>
  </si>
  <si>
    <t>18*1</t>
  </si>
  <si>
    <t>766661122R00</t>
  </si>
  <si>
    <t>Montáž dveřních křídel  do zárubně, otevíravých 1.kř. nad 0,80 m do ocelové zárubně</t>
  </si>
  <si>
    <t>Montáž dveřních křídel plastových vchodových dveří včetně rámu do zdiva dvoukřídlových bez nadsvětlíku</t>
  </si>
  <si>
    <t xml:space="preserve"> dveře vchodové plastové, prosklené (vícesklo) vel. 2400 x 2100 mm včetně okop.plechu a vč. kování</t>
  </si>
  <si>
    <t>766629301R00</t>
  </si>
  <si>
    <t>Montáž oken plastových plochy do 1,50 m2</t>
  </si>
  <si>
    <t xml:space="preserve">Součet  3+2                                       </t>
  </si>
  <si>
    <t>611 R-438</t>
  </si>
  <si>
    <t>okno dvoukřídlé plastové (vícesklo) vel.1200 x 800 mm vč. vnějšího pzink poplast. prapatu a vč. zateplení parapetu ozn. O05,vnější odstín antracitový</t>
  </si>
  <si>
    <t>766629303R00</t>
  </si>
  <si>
    <t>Montáž oken plastových plochy do 4,50 m2</t>
  </si>
  <si>
    <t>Montáž oken plastových plochy přes 4.50 m2</t>
  </si>
  <si>
    <t>10*1   "1.NP"</t>
  </si>
  <si>
    <t>okno dvoukřídlé plastové (vícesklo) vel.3100 x 2400 mm vč.vnějšího pozink poplast.parapetu a vč.zateplení parapetu,ozn. O01,vnější odstín antracitový</t>
  </si>
  <si>
    <t>okno dvoukřídlé plastové (vícesklo) vel.2400 x 2400mm vč. vnějšího pozink poplast.parapetu a vč.zateplení parapetu, ozn.O02,vnější odstín antarcitový</t>
  </si>
  <si>
    <t>611 R-433</t>
  </si>
  <si>
    <t xml:space="preserve"> okno dvoukřídlé plastové (vícesklo) vel.3350 x 2700mm vč.vnějšího pozink poplast. parapetu a vč.zateplení parapetu, ozn.O03,vnější odstín antracitový</t>
  </si>
  <si>
    <t xml:space="preserve">   Opraven celý oddíl podle původ. rozpočtu !</t>
  </si>
  <si>
    <t>766624041R00</t>
  </si>
  <si>
    <t>Montáž střešních oken rozměr 55/98 cm viz PD</t>
  </si>
  <si>
    <t>766624043R00</t>
  </si>
  <si>
    <t>Montáž střešních oken rozměr 78/140 - 160 cm</t>
  </si>
  <si>
    <t xml:space="preserve"> okno střešní GLL 1050 MK08 š. 78 x v. 140 cm  - dodání</t>
  </si>
  <si>
    <t>61140284.A</t>
  </si>
  <si>
    <t xml:space="preserve"> lemování okna EDW 0000 MK 08   78x140 cm - dodání</t>
  </si>
  <si>
    <t>2,67*1</t>
  </si>
  <si>
    <t>Přesun hmot pro oplocení se svislou nosnou konstrukcí zděnou z cihel, tvárnic, bloků, popř. kovovou nebo dřevěnou vodorovná dopravní vzdálenost do 50 m, pro oplocení výšky do 3 m</t>
  </si>
  <si>
    <t>293985432</t>
  </si>
  <si>
    <t>767651210</t>
  </si>
  <si>
    <t>Montáž vrat garážových nebo průmyslových otvíravých do ocelové zárubně z dílů, plochy do 6 m2</t>
  </si>
  <si>
    <t>255077691</t>
  </si>
  <si>
    <t>Poznámka k položce:
Poznámka k položce: Montáž  dvoukřídlových otevíravých vrat na el. pohon, š.vrat cca 300 cm, v.165 cm jižní strana oplocení</t>
  </si>
  <si>
    <t>553419200.R</t>
  </si>
  <si>
    <t>vrata dvoukřídlová otevíravá na el. pohon, vel. 300 x 160 cm</t>
  </si>
  <si>
    <t>-1993560256</t>
  </si>
  <si>
    <t>348101110</t>
  </si>
  <si>
    <t>Montáž vrat a vrátek k oplocení na sloupky zděné nebo betonové, plochy jednotlivě do 2 m2</t>
  </si>
  <si>
    <t>-1191012197</t>
  </si>
  <si>
    <t>1+1   "jižní a severní strana oplocení</t>
  </si>
  <si>
    <t>553423800.R</t>
  </si>
  <si>
    <t>plotová branka ocelová vel. 110 x 165 cm vč. kování a vč. povrchové úpravy</t>
  </si>
  <si>
    <t>-937729461</t>
  </si>
  <si>
    <t>767651210.R</t>
  </si>
  <si>
    <t>Montáž a dodání drob-kov. konstrukcí: schránka na dopisy, tablo na domácí videotelefon, na el.vratného apod.</t>
  </si>
  <si>
    <t>-147882182</t>
  </si>
  <si>
    <t>SO 03 - Zpevněné pojízdné plochy</t>
  </si>
  <si>
    <t xml:space="preserve">    5 - Komunikace pozemní</t>
  </si>
  <si>
    <t>181102302</t>
  </si>
  <si>
    <t>Úprava pláně v zářezech mimo skalních se zhutněním</t>
  </si>
  <si>
    <t>-1029129453</t>
  </si>
  <si>
    <t>Komunikace pozemní</t>
  </si>
  <si>
    <t>2137404792</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</si>
  <si>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</si>
  <si>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t>
  </si>
  <si>
    <t>148319149</t>
  </si>
  <si>
    <t>74+9,10+24,70</t>
  </si>
  <si>
    <t>592450070</t>
  </si>
  <si>
    <t>dlažba zámková profilová pro komunikace 20x16,5x8 cm přírodní</t>
  </si>
  <si>
    <t>-235173847</t>
  </si>
  <si>
    <t>Poznámka k položce:
Poznámka k položce: ztratné 5%</t>
  </si>
  <si>
    <t>107,8*1,05 "Přepočtené koeficientem množství</t>
  </si>
  <si>
    <t>58571777</t>
  </si>
  <si>
    <t>8,56+0,87+21,98</t>
  </si>
  <si>
    <t>592172110</t>
  </si>
  <si>
    <t>obrubník betonový zahradní betonový hladký šedý 100 x 5 x 25 cm</t>
  </si>
  <si>
    <t>-1266263578</t>
  </si>
  <si>
    <t>998223011</t>
  </si>
  <si>
    <t>Přesun hmot pro pozemní komunikace s krytem dlážděným dopravní vzdálenost do 200 m jakékoliv délky objektu</t>
  </si>
  <si>
    <t>-1884480644</t>
  </si>
  <si>
    <t>SO 04 - Sadové úpravy</t>
  </si>
  <si>
    <t>111151124</t>
  </si>
  <si>
    <t>Pokosení trávníku při souvislé ploše do 1000 m2 parkového na svahu přes 1:1</t>
  </si>
  <si>
    <t>-164332366</t>
  </si>
  <si>
    <t>112101101</t>
  </si>
  <si>
    <t>Kácení stromů s odřezáním kmene a s odvětvením listnatých, průměru kmene přes 100 do 300 mm</t>
  </si>
  <si>
    <t>-210979873</t>
  </si>
  <si>
    <t>Poznámka k položce:
Poznámka k položce: Kácení stromů listnatých průměru  do 20 cm, svah 1:5, viz Legenda k situaci stavby</t>
  </si>
  <si>
    <t>112201101</t>
  </si>
  <si>
    <t>Odstranění pařezů s jejich vykopáním, vytrháním nebo odstřelením, s přesekáním kořenů průměru přes 100 do 300 mm</t>
  </si>
  <si>
    <t>1732750550</t>
  </si>
  <si>
    <t>112211111</t>
  </si>
  <si>
    <t>Spálení pařezů na hromadách průměru přes 0,10 do 0,30 m</t>
  </si>
  <si>
    <t>1837063322</t>
  </si>
  <si>
    <t>121101102</t>
  </si>
  <si>
    <t>Sejmutí ornice nebo lesní půdy s vodorovným přemístěním na hromady v místě upotřebení nebo na dočasné či trvalé skládky se složením, na vzdálenost přes 50 do 100 m</t>
  </si>
  <si>
    <t>-1434348063</t>
  </si>
  <si>
    <t>854,60*0,20   "výměra převzata z obj. SO 01a (sejmutí drnu)</t>
  </si>
  <si>
    <t>181301114</t>
  </si>
  <si>
    <t>Rozprostření a urovnání ornice v rovině nebo ve svahu sklonu do 1:5 při souvislé ploše přes 500 m2, tl. vrstvy přes 200 do 250 mm</t>
  </si>
  <si>
    <t>360255141</t>
  </si>
  <si>
    <t>584,46*1   "Výměra převzata z Legendy situace stavby.</t>
  </si>
  <si>
    <t>181411131</t>
  </si>
  <si>
    <t>Založení trávníku na půdě předem připravené plochy do 1000 m2 výsevem včetně utažení parkového v rovině nebo na svahu do 1:5</t>
  </si>
  <si>
    <t>-1620499771</t>
  </si>
  <si>
    <t>005724100</t>
  </si>
  <si>
    <t>osivo směs travní parková</t>
  </si>
  <si>
    <t>515702114</t>
  </si>
  <si>
    <t>185803111</t>
  </si>
  <si>
    <t>Ošetření trávníku jednorázové v rovině nebo na svahu do 1:5</t>
  </si>
  <si>
    <t>690294216</t>
  </si>
  <si>
    <t>185803211</t>
  </si>
  <si>
    <t>Uválcování trávníku v rovině nebo na svahu do 1:5</t>
  </si>
  <si>
    <t>575332097</t>
  </si>
  <si>
    <t>185804215</t>
  </si>
  <si>
    <t>Vypletí v rovině nebo na svahu do 1:5 trávníku po výsevu</t>
  </si>
  <si>
    <t>-1023372758</t>
  </si>
  <si>
    <t>185851121</t>
  </si>
  <si>
    <t>Dovoz vody pro zálivku rostlin na vzdálenost do 1000 m</t>
  </si>
  <si>
    <t>-458560287</t>
  </si>
  <si>
    <t>998231411</t>
  </si>
  <si>
    <t>Přesun hmot pro sadovnické a krajinářské úpravy - ručně bez užití mechanizace vodorovná dopravní vzdálenost do 100 m</t>
  </si>
  <si>
    <t>-1097737057</t>
  </si>
  <si>
    <t>998231431</t>
  </si>
  <si>
    <t>Přesun hmot pro sadovnické a krajinářské úpravy - ručně bez užití mechanizace Příplatek k cenám za zvětšený přesun přes vymezenou největší dopravní vzdálenost za každých dalších i započatých 100 m</t>
  </si>
  <si>
    <t>-1837858550</t>
  </si>
  <si>
    <t>0,003*3 "Přepočtené koeficientem množství</t>
  </si>
  <si>
    <t>SO 05 - Vnější části domovního dešťové kanalizace</t>
  </si>
  <si>
    <t>1 - Zemní práce</t>
  </si>
  <si>
    <t xml:space="preserve">    3 - Svislé a kompletní konstrukce</t>
  </si>
  <si>
    <t>-934358296</t>
  </si>
  <si>
    <t>-839440973</t>
  </si>
  <si>
    <t>1626344531</t>
  </si>
  <si>
    <t>822574082</t>
  </si>
  <si>
    <t>1156573293</t>
  </si>
  <si>
    <t>-1328427386</t>
  </si>
  <si>
    <t>161101102</t>
  </si>
  <si>
    <t>Svislé přemístění výkopku bez naložení do dopravní nádoby avšak s vyprázdněním dopravní nádoby na hromadu nebo do dopravního prostředku z horniny tř. 1 až 4, při hloubce výkopu přes 2,5 do 4 m</t>
  </si>
  <si>
    <t>494551742</t>
  </si>
  <si>
    <t>22,3+11</t>
  </si>
  <si>
    <t>1425864649</t>
  </si>
  <si>
    <t>-1987654969</t>
  </si>
  <si>
    <t>1560368508</t>
  </si>
  <si>
    <t>1323529587</t>
  </si>
  <si>
    <t>9*1,7 "Přepočtené koeficientem množství</t>
  </si>
  <si>
    <t>175101101</t>
  </si>
  <si>
    <t>Obsypání potrubí sypaninou z vhodných hornin tř. 1 až 4 nebo materiálem připraveným podél výkopu ve vzdálenosti do 3 m od jeho kraje, pro jakoukoliv hloubku výkopu a míru zhutnění bez prohození sypaniny</t>
  </si>
  <si>
    <t>-1925544750</t>
  </si>
  <si>
    <t>Poznámka k položce:
Poznámka k položce: zeminá hutněná na 95 %, kubatura dle bilancí zemních prací</t>
  </si>
  <si>
    <t>9+10,7</t>
  </si>
  <si>
    <t>509410866</t>
  </si>
  <si>
    <t>-1511554756</t>
  </si>
  <si>
    <t>382413111</t>
  </si>
  <si>
    <t>Osazení plastové jímky z polypropylenu PP na obetonování objemu 1000 l</t>
  </si>
  <si>
    <t>972239485</t>
  </si>
  <si>
    <t>562300120.R</t>
  </si>
  <si>
    <t>jímka, PP, výška 0,75 + vstup, d 2,45 m; š 2,1 m, samonosná, poklop pochozí (tř. zat. A15) větrací</t>
  </si>
  <si>
    <t>-1477538311</t>
  </si>
  <si>
    <t>451573111</t>
  </si>
  <si>
    <t>Lože pod potrubí, stoky a drobné objekty v otevřeném výkopu z písku a štěrkopísku do 32 mm</t>
  </si>
  <si>
    <t>-2129604076</t>
  </si>
  <si>
    <t>451573111.R</t>
  </si>
  <si>
    <t>Lože pod potrubí, stoky a drobné objekty v otevřeném výkopu z písku a štěrkopísku 2-16 mm</t>
  </si>
  <si>
    <t>-606606647</t>
  </si>
  <si>
    <t>Poznámka k položce:
Poznámka k položce: lože pod jímku</t>
  </si>
  <si>
    <t>173417941</t>
  </si>
  <si>
    <t>560088369</t>
  </si>
  <si>
    <t>721173403</t>
  </si>
  <si>
    <t>Potrubí z plastových trub PVC SN4 svodné (ležaté) DN 160</t>
  </si>
  <si>
    <t>-143358620</t>
  </si>
  <si>
    <t>1426412747</t>
  </si>
  <si>
    <t>150425190</t>
  </si>
  <si>
    <t>7221319.R</t>
  </si>
  <si>
    <t>Navrtávka potrubí do DN 150 do šachet a šachtiček</t>
  </si>
  <si>
    <t>601135649</t>
  </si>
  <si>
    <t>767531111</t>
  </si>
  <si>
    <t>Montáž vstupních čistících zón z rohoží kovových nebo plastových</t>
  </si>
  <si>
    <t>489014156</t>
  </si>
  <si>
    <t>697520650</t>
  </si>
  <si>
    <t>rohož vstupní provedení rýhované hliníkové profily</t>
  </si>
  <si>
    <t>710450465</t>
  </si>
  <si>
    <t>767531121</t>
  </si>
  <si>
    <t>Montáž vstupních čistících zón z rohoží osazení rámu mosazného nebo hliníkového zapuštěného z L profilů</t>
  </si>
  <si>
    <t>-1890614028</t>
  </si>
  <si>
    <t>2*1*2+0,5*2*2</t>
  </si>
  <si>
    <t>697521610</t>
  </si>
  <si>
    <t>rám pro zapuštění, profil L - 30/30, 20/30 - mosaz</t>
  </si>
  <si>
    <t>1711121592</t>
  </si>
  <si>
    <t>SO 06a - Vodovodní přípojka</t>
  </si>
  <si>
    <t xml:space="preserve">    744 - Elektromontáže - rozvody vodičů měděných</t>
  </si>
  <si>
    <t>-226939124</t>
  </si>
  <si>
    <t>-1506976724</t>
  </si>
  <si>
    <t>120001101</t>
  </si>
  <si>
    <t>Příplatek k cenám vykopávek za ztížení vykopávky v blízkosti podzemního vedení nebo výbušnin v horninách jakékoliv třídy</t>
  </si>
  <si>
    <t>-595757056</t>
  </si>
  <si>
    <t>-2087107694</t>
  </si>
  <si>
    <t>-977659120</t>
  </si>
  <si>
    <t>151101102</t>
  </si>
  <si>
    <t>Zřízení pažení a rozepření stěn rýh pro podzemní vedení pro všechny šířky rýhy příložné pro jakoukoliv mezerovitost, hloubky do 4 m</t>
  </si>
  <si>
    <t>-1529715908</t>
  </si>
  <si>
    <t>Poznámka k položce:
Poznámka k položce: 2/3 délky přípojek je mimo odhalenou zemní pláň (výkop je hlubší) * průměrná hloubka 1,9 * 2 strany výkopu</t>
  </si>
  <si>
    <t>151101112</t>
  </si>
  <si>
    <t>Odstranění pažení a rozepření stěn rýh pro podzemní vedení s uložením materiálu na vzdálenost do 3 m od kraje výkopu příložné, hloubky přes 2 do 4 m</t>
  </si>
  <si>
    <t>907186611</t>
  </si>
  <si>
    <t>2052640972</t>
  </si>
  <si>
    <t>Vodorovné přemístění do 10000 m výkopku/sypaniny z horniny tř. 1 až 4</t>
  </si>
  <si>
    <t>-1024781951</t>
  </si>
  <si>
    <t>Poznámka k položce:
Poznámka k položce:</t>
  </si>
  <si>
    <t>Nakládání výkopku z hornin tř. 1 až 4 do 100 m3</t>
  </si>
  <si>
    <t>459885237</t>
  </si>
  <si>
    <t>1835157561</t>
  </si>
  <si>
    <t>Poplatek za uložení odpadu ze sypaniny na skládce (skládkovné)</t>
  </si>
  <si>
    <t>2050149519</t>
  </si>
  <si>
    <t>2,1*1,7 "Přepočtené koeficientem množství</t>
  </si>
  <si>
    <t>276665202</t>
  </si>
  <si>
    <t>Poznámka k položce:
Poznámka k položce: Dle bilance zemních prací, hutnění na 100% PS</t>
  </si>
  <si>
    <t>-1690975539</t>
  </si>
  <si>
    <t>-757102611</t>
  </si>
  <si>
    <t>1,1+1,2</t>
  </si>
  <si>
    <t>174101105.1</t>
  </si>
  <si>
    <t>Dodávka a montáž výstražné fólie plastové šířky 330 mm</t>
  </si>
  <si>
    <t>1106937419</t>
  </si>
  <si>
    <t>Poznámka k položce:
Poznámka k položce: nad vodovod</t>
  </si>
  <si>
    <t>-1304924870</t>
  </si>
  <si>
    <t>452311141.R</t>
  </si>
  <si>
    <t>Podkladní a zajišťovací konstrukce z betonu prostého v otevřeném výkopu desky pod potrubí, stoky a drobné objekty z betonu tř. C 16/20</t>
  </si>
  <si>
    <t>839602274</t>
  </si>
  <si>
    <t>Poznámka k položce:
Poznámka k položce: Podkladní deska k šoupátkovému poklopu</t>
  </si>
  <si>
    <t>831263195.1</t>
  </si>
  <si>
    <t>Příplatek k cenám za zřízení vodovodní přípojky</t>
  </si>
  <si>
    <t>-1821588709</t>
  </si>
  <si>
    <t>891181112</t>
  </si>
  <si>
    <t>Montáž vodovodních armatur na potrubí šoupátek nebo klapek uzavíracích v otevřeném výkopu nebo v šachtách s osazením zemní soupravy (bez poklopů) DN 40</t>
  </si>
  <si>
    <t>-33918957</t>
  </si>
  <si>
    <t>422213000</t>
  </si>
  <si>
    <t>šoupátko pitná voda, litina GGG 50, krátká stavební délka, PN10/16 DN 40 x 140 mm</t>
  </si>
  <si>
    <t>1283647975</t>
  </si>
  <si>
    <t>891269111</t>
  </si>
  <si>
    <t>Montáž vodovodních armatur na potrubí navrtávacích pasů s ventilem Jt 1 MPa, na potrubí z trub litinových, ocelových nebo plastických hmot DN 100</t>
  </si>
  <si>
    <t>-521682292</t>
  </si>
  <si>
    <t>422714140</t>
  </si>
  <si>
    <t>pas navrtávací z tvárné litiny DN 100, rozsah (114-119), odbočky 1",5/4",6/4",2"</t>
  </si>
  <si>
    <t>1144546008</t>
  </si>
  <si>
    <t>893811163</t>
  </si>
  <si>
    <t>Osazení vodoměrné šachty z polypropylenu PP samonosné pro běžné zatížení kruhové, průměru D do 1,2 m, světlé hloubky od 1,4 m do 1,6 m</t>
  </si>
  <si>
    <t>-2132592929</t>
  </si>
  <si>
    <t>562305740</t>
  </si>
  <si>
    <t>šachta vodoměrná kruhová k obetonování 1,2/1,5 m</t>
  </si>
  <si>
    <t>-86497120</t>
  </si>
  <si>
    <t>894812062</t>
  </si>
  <si>
    <t>Revizní a čistící šachta z polypropylenu PP pro hladké trouby DN 400 poklop litinový (pro zatížení) s betonovým rámem (12,5 t)</t>
  </si>
  <si>
    <t>-1680548533</t>
  </si>
  <si>
    <t>899401112</t>
  </si>
  <si>
    <t>Osazení poklopů litinových šoupátkových</t>
  </si>
  <si>
    <t>32586023</t>
  </si>
  <si>
    <t>422913520</t>
  </si>
  <si>
    <t>poklop litinový typ - šoupátkový</t>
  </si>
  <si>
    <t>-1876973809</t>
  </si>
  <si>
    <t>-1404110630</t>
  </si>
  <si>
    <t>1246832349</t>
  </si>
  <si>
    <t>722219191</t>
  </si>
  <si>
    <t>Armatury přírubové montáž zemních souprav ostatních typů</t>
  </si>
  <si>
    <t>-1887848671</t>
  </si>
  <si>
    <t>422910530</t>
  </si>
  <si>
    <t>souprava zemní pro navrtávací pas se šoupátkem Rd 1,5 m, teleskopická</t>
  </si>
  <si>
    <t>559661826</t>
  </si>
  <si>
    <t>722220242</t>
  </si>
  <si>
    <t>Armatury s jedním závitem přechodové tvarovky PPR, PN 20 (SDR 6) s kovovým závitem vnitřním přechodky s převlečnou maticí D 25 x G 1</t>
  </si>
  <si>
    <t>1522606712</t>
  </si>
  <si>
    <t>1471653173</t>
  </si>
  <si>
    <t>722240125</t>
  </si>
  <si>
    <t>Armatury z plastických hmot kohouty (PPR) kulové DN 40</t>
  </si>
  <si>
    <t>1461051492</t>
  </si>
  <si>
    <t>722262301</t>
  </si>
  <si>
    <t>Vodoměry pro vodu do 40 st.C závitové vertikální vícevtokové mokroběžné G 1 x 105 mm Qn 2,5</t>
  </si>
  <si>
    <t>1372908337</t>
  </si>
  <si>
    <t>722270102</t>
  </si>
  <si>
    <t>Vodoměrové sestavy závitové G 1</t>
  </si>
  <si>
    <t>722687332</t>
  </si>
  <si>
    <t>1037876567</t>
  </si>
  <si>
    <t>-659272663</t>
  </si>
  <si>
    <t>Napojení na stávající či novou přípojku v objektu</t>
  </si>
  <si>
    <t>66096517</t>
  </si>
  <si>
    <t>-469441217</t>
  </si>
  <si>
    <t>724242212</t>
  </si>
  <si>
    <t>Zařízení pro úpravu vody filtry domácí na studenou vodu se zpětným proplachem G 1"</t>
  </si>
  <si>
    <t>1172175780</t>
  </si>
  <si>
    <t>744</t>
  </si>
  <si>
    <t>Elektromontáže - rozvody vodičů měděných</t>
  </si>
  <si>
    <t>744232311</t>
  </si>
  <si>
    <t>Montáž izolovaných vodičů měděných bez ukončení, uložených volně do 6 resp. 7,2 kV sk. 4 - CGAU 3,6/6 kV, průřezu žíly 2,5 až 10 mm2</t>
  </si>
  <si>
    <t>-729729705</t>
  </si>
  <si>
    <t>341405830</t>
  </si>
  <si>
    <t>vodiče izolované s měděným jádrem sdělovací vodič 500 V pro pevné uložení U, podle ČSN  34 7711 průměr       Cu číslo   bázová cena mm       kg/m       Kč/m 4 x 1         0,031     5,14</t>
  </si>
  <si>
    <t>-902771770</t>
  </si>
  <si>
    <t>SO 06b - Vnější část domovního vodovodu</t>
  </si>
  <si>
    <t>-1290996923</t>
  </si>
  <si>
    <t>1714656520</t>
  </si>
  <si>
    <t>1260676195</t>
  </si>
  <si>
    <t>-2058800495</t>
  </si>
  <si>
    <t>1850228141</t>
  </si>
  <si>
    <t>867402720</t>
  </si>
  <si>
    <t>1452288608</t>
  </si>
  <si>
    <t>-903321452</t>
  </si>
  <si>
    <t>393327826</t>
  </si>
  <si>
    <t>293116780</t>
  </si>
  <si>
    <t>-687550973</t>
  </si>
  <si>
    <t>3,8*1,7 "Přepočtené koeficientem množství</t>
  </si>
  <si>
    <t>-2137573797</t>
  </si>
  <si>
    <t>1984734520</t>
  </si>
  <si>
    <t>30995449</t>
  </si>
  <si>
    <t>21+1,2</t>
  </si>
  <si>
    <t>-1888074685</t>
  </si>
  <si>
    <t>1368665817</t>
  </si>
  <si>
    <t>839306969</t>
  </si>
  <si>
    <t>-959382715</t>
  </si>
  <si>
    <t>2032564518</t>
  </si>
  <si>
    <t>-1052166344</t>
  </si>
  <si>
    <t>253067910</t>
  </si>
  <si>
    <t>622726608</t>
  </si>
  <si>
    <t>SO 07a - Jednotná kanalizace</t>
  </si>
  <si>
    <t xml:space="preserve">    5 - Komunikace</t>
  </si>
  <si>
    <t xml:space="preserve">    99 - Přesun hmot</t>
  </si>
  <si>
    <t>113107023</t>
  </si>
  <si>
    <t>Odstranění podkladů nebo krytů při překopech inženýrských sítí v ploše jednotlivě do 15 m2 s přemístěním hmot na skládku ve vzdálenosti do 3 m nebo s naložením na dopravní prostředek z kameniva hrubého drceného, o tl. vrstvy přes 200 do 300 mm</t>
  </si>
  <si>
    <t>-697517023</t>
  </si>
  <si>
    <t>113107044</t>
  </si>
  <si>
    <t>Odstranění podkladů nebo krytů při překopech inženýrských sítí v ploše jednotlivě do 15 m2 s přemístěním hmot na skládku ve vzdálenosti do 3 m nebo s naložením na dopravní prostředek živičných, o tl. vrstvy přes 150 do 200 mm</t>
  </si>
  <si>
    <t>-1699701708</t>
  </si>
  <si>
    <t>1990445563</t>
  </si>
  <si>
    <t>-1320692273</t>
  </si>
  <si>
    <t>2034279382</t>
  </si>
  <si>
    <t>526507014</t>
  </si>
  <si>
    <t>-1739535461</t>
  </si>
  <si>
    <t>1429015814</t>
  </si>
  <si>
    <t>-130334020</t>
  </si>
  <si>
    <t>729699481</t>
  </si>
  <si>
    <t>1193179467</t>
  </si>
  <si>
    <t>689502104</t>
  </si>
  <si>
    <t>1394215720</t>
  </si>
  <si>
    <t>-553127546</t>
  </si>
  <si>
    <t>1,5*1,7 "Přepočtené koeficientem množství</t>
  </si>
  <si>
    <t>-357309697</t>
  </si>
  <si>
    <t>-1584875326</t>
  </si>
  <si>
    <t>1964948553</t>
  </si>
  <si>
    <t>1,1*2 "Přepočtené koeficientem množství</t>
  </si>
  <si>
    <t>-1861228468</t>
  </si>
  <si>
    <t>Komunikace</t>
  </si>
  <si>
    <t>564861111</t>
  </si>
  <si>
    <t>Podklad ze štěrkodrti ŠD s rozprostřením a zhutněním, po zhutnění tl. 200 mm, třídy B, frakce 32-63</t>
  </si>
  <si>
    <t>-1375627633</t>
  </si>
  <si>
    <t>Poznámka k položce:
Poznámka k položce: 40% materiálu bude použito ze stávající konstrukce, materiál musí splňovat požadavky TPA a cena za vyčištění materiálu, nakládání a odvoz z dočasné skládky bude nahrazen cenou za naceněnou ŠD</t>
  </si>
  <si>
    <t>564861111.1</t>
  </si>
  <si>
    <t>Podklad ze štěrkodrti ŠD s rozprostřením a zhutněním, po zhutnění tl. 200 mm, třídy B, frakce 13-32</t>
  </si>
  <si>
    <t>504891937</t>
  </si>
  <si>
    <t>565155121</t>
  </si>
  <si>
    <t>Asfaltový beton vrstva podkladní ACP 16 (obalované kamenivo střednězrnné - OKS) s rozprostřením a zhutněním v pruhu šířky přes 3 m, po zhutnění tl. 70 mm</t>
  </si>
  <si>
    <t>473239157</t>
  </si>
  <si>
    <t>573111112</t>
  </si>
  <si>
    <t>Postřik živičný infiltrační s posypem z asfaltu množství 1 kg/m2</t>
  </si>
  <si>
    <t>1156164837</t>
  </si>
  <si>
    <t>573211111</t>
  </si>
  <si>
    <t>Postřik živičný spojovací z asfaltu v množství do 0,70 kg/m2</t>
  </si>
  <si>
    <t>594979993</t>
  </si>
  <si>
    <t>577134111</t>
  </si>
  <si>
    <t>Asfaltový beton vrstva obrusná ACO 11 (ABS) s rozprostřením a se zhutněním z nemodifikovaného asfaltu v pruhu šířky do 3 m tř. I, po zhutnění tl. 40 mm</t>
  </si>
  <si>
    <t>787685850</t>
  </si>
  <si>
    <t>599141111</t>
  </si>
  <si>
    <t>Vyplnění spár mezi silničními dílci jakékoliv tloušťky živičnou zálivkou</t>
  </si>
  <si>
    <t>58103275</t>
  </si>
  <si>
    <t>871310320</t>
  </si>
  <si>
    <t>Montáž kanalizačního potrubí z plastů z polypropylenu PP hladkého plnostěnného SN 12 DN 150</t>
  </si>
  <si>
    <t>1045523870</t>
  </si>
  <si>
    <t>286152410</t>
  </si>
  <si>
    <t>trubka kanalizační  např. SN16 UR-2 DN 150 mm/ 3 m</t>
  </si>
  <si>
    <t>-554530891</t>
  </si>
  <si>
    <t>894811147</t>
  </si>
  <si>
    <t>Revizní šachta z tvrdého PVC v otevřeném výkopu typ přímý (DN šachty/DN trubního vedení) DN 400/160, odolnost vnějšímu tlaku 40 t, hloubka od 2360 do 2730 mm</t>
  </si>
  <si>
    <t>1337214815</t>
  </si>
  <si>
    <t>894812051</t>
  </si>
  <si>
    <t>Revizní a čistící šachta z polypropylenu PP pro hladké trouby DN 400 poklop plastový (pro zatížení) pochůzí (1,5 t)</t>
  </si>
  <si>
    <t>-880036565</t>
  </si>
  <si>
    <t>894812612</t>
  </si>
  <si>
    <t>Revizní a čistící šachta z polypropylenu PP vyříznutí a utěsnění otvoru ve stěně šachty DN 150</t>
  </si>
  <si>
    <t>-1438870905</t>
  </si>
  <si>
    <t>919735114</t>
  </si>
  <si>
    <t>Řezání stávajícího živičného krytu nebo podkladu hloubky přes 150 do 200 mm</t>
  </si>
  <si>
    <t>591967703</t>
  </si>
  <si>
    <t>997013501</t>
  </si>
  <si>
    <t>Odvoz suti a vybouraných hmot na skládku nebo meziskládku se složením, na vzdálenost do 1 km</t>
  </si>
  <si>
    <t>-1805558214</t>
  </si>
  <si>
    <t>997013509</t>
  </si>
  <si>
    <t>Odvoz suti a vybouraných hmot na skládku nebo meziskládku se složením, na vzdálenost Příplatek k ceně za každý další i započatý 1 km přes 1 km</t>
  </si>
  <si>
    <t>-799703424</t>
  </si>
  <si>
    <t>1,335*9 "Přepočtené koeficientem množství</t>
  </si>
  <si>
    <t>997221845</t>
  </si>
  <si>
    <t>Poplatek za uložení stavebního odpadu na skládce (skládkovné) z asfaltových povrchů</t>
  </si>
  <si>
    <t>-1687745005</t>
  </si>
  <si>
    <t>997221855</t>
  </si>
  <si>
    <t>Poplatek za uložení stavebního odpadu na skládce (skládkovné) z kameniva</t>
  </si>
  <si>
    <t>-142684565</t>
  </si>
  <si>
    <t>998276101</t>
  </si>
  <si>
    <t>Přesun hmot pro trubní vedení hloubené z trub z plastických hmot nebo sklolaminátových pro vodovody nebo kanalizace v otevřeném výkopu dopravní vzdálenost do 15 m</t>
  </si>
  <si>
    <t>-603673470</t>
  </si>
  <si>
    <t>721290123</t>
  </si>
  <si>
    <t>Zkouška těsnosti kanalizace kouřem do DN 300</t>
  </si>
  <si>
    <t>-278946164</t>
  </si>
  <si>
    <t>SO 07b - Vnější část domovní splaškové kanalizace</t>
  </si>
  <si>
    <t>1595952181</t>
  </si>
  <si>
    <t>-1395789442</t>
  </si>
  <si>
    <t>1573231242</t>
  </si>
  <si>
    <t>15027107</t>
  </si>
  <si>
    <t>1735062115</t>
  </si>
  <si>
    <t>403240771</t>
  </si>
  <si>
    <t>-330314350</t>
  </si>
  <si>
    <t>349900726</t>
  </si>
  <si>
    <t>-1832119030</t>
  </si>
  <si>
    <t>-1921894790</t>
  </si>
  <si>
    <t>1032658845</t>
  </si>
  <si>
    <t>14*1,7 "Přepočtené koeficientem množství</t>
  </si>
  <si>
    <t>836891317</t>
  </si>
  <si>
    <t>1374369156</t>
  </si>
  <si>
    <t>10*2 "Přepočtené koeficientem množství</t>
  </si>
  <si>
    <t>-1293481066</t>
  </si>
  <si>
    <t>238779797</t>
  </si>
  <si>
    <t>-288809212</t>
  </si>
  <si>
    <t>-452953548</t>
  </si>
  <si>
    <t>871315211</t>
  </si>
  <si>
    <t>Kanalizační potrubí z tvrdého PVC v otevřeném výkopu ve sklonu do 20 %, hladkého plnostěnného jednovrstvého, tuhost třídy SN 4 DN 160</t>
  </si>
  <si>
    <t>-662275400</t>
  </si>
  <si>
    <t>1823136279</t>
  </si>
  <si>
    <t>815330295</t>
  </si>
  <si>
    <t>-2035901669</t>
  </si>
  <si>
    <t>SO 8 - Plynovodní přípojka</t>
  </si>
  <si>
    <t>Hloubení rýh š do 2000 mm v hornině tř. 3 objemu do 100 m3</t>
  </si>
  <si>
    <t>1995580382</t>
  </si>
  <si>
    <t>Příplatek za lepivost k hloubení rýh š do 2000 mm v hornině tř. 3</t>
  </si>
  <si>
    <t>-1012325437</t>
  </si>
  <si>
    <t>Svislé přemístění výkopku z horniny tř. 1 až 4 hl výkopu do 2,5 m</t>
  </si>
  <si>
    <t>321753495</t>
  </si>
  <si>
    <t>162201101</t>
  </si>
  <si>
    <t>Vodorovné přemístění do 20 m výkopku/sypaniny z horniny tř. 1 až 4</t>
  </si>
  <si>
    <t>1659880358</t>
  </si>
  <si>
    <t>-72682754</t>
  </si>
  <si>
    <t>1092193650</t>
  </si>
  <si>
    <t>1543886946</t>
  </si>
  <si>
    <t>Zásyp jam, šachet rýh nebo kolem objektů sypaninou se zhutněním</t>
  </si>
  <si>
    <t>-1586158413</t>
  </si>
  <si>
    <t>Obsypání potrubí strojně sypaninou bez prohození, uloženou do 3 m</t>
  </si>
  <si>
    <t>-74029257</t>
  </si>
  <si>
    <t>štěrkopísek (Bratčice) frakce 0-16</t>
  </si>
  <si>
    <t>1953606282</t>
  </si>
  <si>
    <t>6,48*2 "Přepočtené koeficientem množství</t>
  </si>
  <si>
    <t>Lože pod potrubí otevřený výkop ze štěrkopísku</t>
  </si>
  <si>
    <t>771885733</t>
  </si>
  <si>
    <t>962197619</t>
  </si>
  <si>
    <t>723160204</t>
  </si>
  <si>
    <t>Přípojka k plynoměru spojované na závit bez ochozu G 1</t>
  </si>
  <si>
    <t>-1993681779</t>
  </si>
  <si>
    <t>723160334</t>
  </si>
  <si>
    <t>Rozpěrka přípojek plynoměru G 1</t>
  </si>
  <si>
    <t>-1874548708</t>
  </si>
  <si>
    <t>723170114</t>
  </si>
  <si>
    <t>Potrubí plynové plastové Pe 100, PN 0,4 MPa, D 25/32 x 3,0 mm spojované elektrotvarovkami</t>
  </si>
  <si>
    <t>1749436008</t>
  </si>
  <si>
    <t>1925211640</t>
  </si>
  <si>
    <t>723231165</t>
  </si>
  <si>
    <t>Kohout kulový přímý G 1 1/4 PN 42 do 185°C plnoprůtokový s koulí DADO vnitřní závit těžká řada</t>
  </si>
  <si>
    <t>-2113659587</t>
  </si>
  <si>
    <t>723234311</t>
  </si>
  <si>
    <t>Regulátor tlaku plynu středotlaký jednostupňový výkon do 6 m3/hod pro zemní plyn</t>
  </si>
  <si>
    <t>722003193</t>
  </si>
  <si>
    <t>7235 001</t>
  </si>
  <si>
    <t>Podružný plynoměr vč. montáže</t>
  </si>
  <si>
    <t>-769532356</t>
  </si>
  <si>
    <t>7235 002</t>
  </si>
  <si>
    <t>Typová skříň pro HUP vč. označení a montáže</t>
  </si>
  <si>
    <t>-513025317</t>
  </si>
  <si>
    <t>-1254599362</t>
  </si>
  <si>
    <t>-161294280</t>
  </si>
  <si>
    <t>-1663271920</t>
  </si>
  <si>
    <t>2111079633</t>
  </si>
  <si>
    <t>-1451435164</t>
  </si>
  <si>
    <t>-1179050277</t>
  </si>
  <si>
    <t>1901353837</t>
  </si>
  <si>
    <t>7235 010</t>
  </si>
  <si>
    <t>Napojení na stávající STL řad</t>
  </si>
  <si>
    <t>-1312843940</t>
  </si>
  <si>
    <t>7235 011</t>
  </si>
  <si>
    <t>Identifikační vodič na potrubí</t>
  </si>
  <si>
    <t>-1854922949</t>
  </si>
  <si>
    <t>7235 012</t>
  </si>
  <si>
    <t>Výstražná fólie na potrubí</t>
  </si>
  <si>
    <t>-1270989130</t>
  </si>
  <si>
    <t>7235 013</t>
  </si>
  <si>
    <t>Přechodka ocel / plast</t>
  </si>
  <si>
    <t>-710991233</t>
  </si>
  <si>
    <t>-1146047874</t>
  </si>
  <si>
    <t>1164393240</t>
  </si>
  <si>
    <t>816144824</t>
  </si>
  <si>
    <t>-1433204979</t>
  </si>
  <si>
    <t>376618600</t>
  </si>
  <si>
    <t>VON - Vedlejší a ostatní náklady</t>
  </si>
  <si>
    <t>OST - Ostatní</t>
  </si>
  <si>
    <t xml:space="preserve">    OST - Ostatní</t>
  </si>
  <si>
    <t xml:space="preserve">    O02 - Vedlejší náklady</t>
  </si>
  <si>
    <t>OST</t>
  </si>
  <si>
    <t>Ostatní</t>
  </si>
  <si>
    <t>R10001</t>
  </si>
  <si>
    <t>geodetické vytyčení</t>
  </si>
  <si>
    <t>-287127513</t>
  </si>
  <si>
    <t>Poznámka k položce:
Poznámka k položce: vytyčení nově budovaných inženýrských sítí a stavebních objektů, vytyčení hranice pozemku,    vytyčení stávajících inženýrských sítí, kontrolní měřění</t>
  </si>
  <si>
    <t>R10002</t>
  </si>
  <si>
    <t>projektová dokumentace skutečného provedení</t>
  </si>
  <si>
    <t>-735295095</t>
  </si>
  <si>
    <t>Poznámka k položce:
Poznámka k položce: "náklady na vyhotovení dokumentace skutečného provedení stavby"    "předání objednateli v 3 x v tištěné podobě, 1 x v digitální podobě na CD - formát xls, doc, pdf a zároveň dwg"</t>
  </si>
  <si>
    <t>R10003</t>
  </si>
  <si>
    <t>geometrický plán</t>
  </si>
  <si>
    <t>-678121499</t>
  </si>
  <si>
    <t>Poznámka k položce:
Poznámka k položce: geometrický plán objektů podléhající vkladu do katastru nemovitostí (budovy, inženýrské sítě, věcná břemena k částem pozemků    v 6ti tištěných vyhotoveních + 1 x elektronicky CD</t>
  </si>
  <si>
    <t>R10004</t>
  </si>
  <si>
    <t>geodetické zaměření řešených stavebních objektů po dokončení díla</t>
  </si>
  <si>
    <t>-1401051220</t>
  </si>
  <si>
    <t>Poznámka k položce:
Poznámka k položce: geodetické zaměření řešených stavebních objektů (zpevněné plochy, parkoviště, chodníky...)    ve 3 tištěných vyhotoveních + 1 x elektronicky CD</t>
  </si>
  <si>
    <t>R100041</t>
  </si>
  <si>
    <t>geodetické zaměření řešených inženýrských objektů po dokončení díla</t>
  </si>
  <si>
    <t>861138681</t>
  </si>
  <si>
    <t>Poznámka k položce:
Poznámka k položce: geodetické zaměření řešených inženýrských objektů    ve 3 tištěných vyhotoveních + 1 x elektronicky CD</t>
  </si>
  <si>
    <t>R100071</t>
  </si>
  <si>
    <t>publicita projektu dle podmínek dotačního titulu</t>
  </si>
  <si>
    <t>963001396</t>
  </si>
  <si>
    <t>Poznámka k položce:
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t>
  </si>
  <si>
    <t>R1000711</t>
  </si>
  <si>
    <t>-113058886</t>
  </si>
  <si>
    <t>Poznámka k položce:
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t>
  </si>
  <si>
    <t>R100072</t>
  </si>
  <si>
    <t>kompletace dokladové části stavby k předání a převzetí a kolaudaci</t>
  </si>
  <si>
    <t>-2038504673</t>
  </si>
  <si>
    <t>Poznámka k položce:
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t>
  </si>
  <si>
    <t>R100073</t>
  </si>
  <si>
    <t>zpracování a předložení harmonogramů před podpisem smlouvy</t>
  </si>
  <si>
    <t>-1816746852</t>
  </si>
  <si>
    <t>Poznámka k položce:
Poznámka k položce: "náklady na předložení podrobného časového harmonogramu prací a plnění, termín před podpisem smlouvy"</t>
  </si>
  <si>
    <t>R100074</t>
  </si>
  <si>
    <t>měření radonu v budovách</t>
  </si>
  <si>
    <t>1140061852</t>
  </si>
  <si>
    <t>Poznámka k položce:
Poznámka k položce: měření radonu v budovách po dokončení stavby, před kolaudací</t>
  </si>
  <si>
    <t>R1000741</t>
  </si>
  <si>
    <t>měření intenzity umělého osvětlení</t>
  </si>
  <si>
    <t>-927019633</t>
  </si>
  <si>
    <t>Poznámka k položce:
Poznámka k položce: náklady spojené s ověrením navržených parametrů intenzity umělého osvětlení  po dokončení stavby, před kolaudací    v případě, že bude vyžadováno toto ověrení krajskou hygienickou stanicí u kolaudace</t>
  </si>
  <si>
    <t>R100075</t>
  </si>
  <si>
    <t>zábory veřejných prostranství, vč. komunikací</t>
  </si>
  <si>
    <t>-1041513522</t>
  </si>
  <si>
    <t>Poznámka k položce:
Poznámka k položce: náklady spojené se zábory veřejných prostranství, vč. komunikací (poplatky za zřízení záboru a nájemné za užívání veřejných ploch)</t>
  </si>
  <si>
    <t>R100076</t>
  </si>
  <si>
    <t>soubor zimních opatření</t>
  </si>
  <si>
    <t>-1019337087</t>
  </si>
  <si>
    <t>Poznámka k položce:
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t>
  </si>
  <si>
    <t>O02</t>
  </si>
  <si>
    <t>Vedlejší náklady</t>
  </si>
  <si>
    <t>R20001</t>
  </si>
  <si>
    <t>zařízení staveniště</t>
  </si>
  <si>
    <t>1023912526</t>
  </si>
  <si>
    <t>Poznámka k položce:
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t>
  </si>
  <si>
    <t>R20002</t>
  </si>
  <si>
    <t>poskytnutí zařízení staveniště (jeho části) pro umožnění činnosti TDS, AD, SÚ pro konání</t>
  </si>
  <si>
    <t>-144287226</t>
  </si>
  <si>
    <t>Poznámka k položce:
Poznámka k položce: poskytnutí krytého, čistého prostoru včetně vybavení pracovním stolem a 4 židlemi     (např. stavební buňka - kancelář stavby, místnost objektu ...)</t>
  </si>
  <si>
    <t>R20005</t>
  </si>
  <si>
    <t>dočasná dopravní opatření</t>
  </si>
  <si>
    <t>-256142603</t>
  </si>
  <si>
    <t>Poznámka k položce:
Poznámka k položce: náklady na vyhotovení návrhu dočasného dopravního značení a zvláštního užívání komunikace, jeho projednání s dotčenými orgány a organizacemi    zajištění správních rozhodnutí    dodání dopravních značek a světelné signal., jejich rozmístění, přemisťování a údržba v průběhu stavby vč. následného odstranění po skončení stavby    poplatky za správní řízení, splnění podmínek správních rozhodnutí a orgánů DOSS</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</si>
  <si>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</si>
  <si>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</si>
  <si>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</si>
  <si>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</si>
  <si>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</si>
  <si>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</si>
  <si>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</si>
  <si>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</si>
  <si>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</si>
  <si>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</si>
  <si>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</si>
  <si>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</si>
  <si>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</si>
  <si>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</si>
  <si>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</si>
  <si>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</si>
  <si>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</si>
  <si>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</si>
  <si>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</si>
  <si>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</si>
  <si>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</si>
  <si>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</si>
  <si>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</si>
  <si>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</si>
  <si>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</si>
  <si>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</si>
  <si>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</si>
  <si>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</si>
  <si>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</si>
  <si>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</si>
  <si>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</si>
  <si>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</si>
  <si>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</si>
  <si>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</si>
  <si>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</si>
  <si>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</si>
  <si>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</si>
  <si>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</si>
  <si>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</si>
  <si>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</si>
  <si>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</si>
  <si>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</si>
  <si>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</si>
  <si>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</si>
  <si>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</si>
  <si>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</si>
  <si>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</si>
  <si>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</si>
  <si>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</si>
  <si>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</si>
  <si>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</si>
  <si>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</si>
  <si>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</si>
  <si>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</si>
  <si>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</si>
  <si>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</si>
  <si>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</si>
  <si>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</si>
  <si>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</si>
  <si>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</si>
  <si>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</si>
  <si>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</si>
  <si>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</si>
  <si>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</si>
  <si>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</si>
  <si>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</si>
  <si>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</si>
  <si>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</si>
  <si>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</si>
  <si>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</si>
  <si>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</si>
  <si>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</si>
  <si>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</si>
  <si>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</si>
  <si>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</si>
  <si>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</si>
  <si>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</si>
  <si>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</si>
  <si>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</si>
  <si>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</si>
  <si>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</si>
  <si>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</si>
  <si>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</si>
  <si>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</si>
  <si>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</si>
  <si>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</si>
  <si>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</si>
  <si>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</si>
  <si>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</si>
  <si>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</si>
  <si>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</si>
  <si>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</si>
  <si>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</si>
  <si>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</si>
  <si>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</si>
  <si>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</si>
  <si>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</si>
  <si>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</si>
  <si>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</si>
  <si>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</si>
  <si>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</si>
  <si>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</si>
  <si>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</si>
  <si>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</si>
  <si>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</si>
  <si>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</si>
  <si>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</si>
  <si>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</si>
  <si>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</si>
  <si>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</si>
  <si>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</si>
  <si>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</si>
  <si>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</si>
  <si>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</si>
  <si>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</si>
  <si>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</si>
  <si>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</si>
  <si>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</si>
  <si>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</si>
  <si>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</si>
  <si>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</si>
  <si>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</si>
  <si>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</si>
  <si>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</si>
  <si>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</si>
  <si>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</si>
  <si>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</si>
  <si>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</si>
  <si>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</si>
  <si>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</si>
  <si>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</si>
  <si>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</si>
  <si>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</si>
  <si>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</si>
  <si>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</si>
  <si>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</si>
  <si>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</si>
  <si>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</si>
  <si>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</si>
  <si>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</si>
  <si>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</si>
  <si>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</si>
  <si>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</si>
  <si>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</si>
  <si>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</si>
  <si>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</si>
  <si>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</si>
  <si>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</si>
  <si>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</si>
  <si>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</si>
  <si>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</si>
  <si>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</si>
  <si>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</si>
  <si>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</si>
  <si>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</si>
  <si>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</si>
  <si>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</si>
  <si>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</si>
  <si>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</si>
  <si>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</si>
  <si>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</si>
  <si>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</si>
  <si>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</si>
  <si>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</si>
  <si>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</si>
  <si>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</si>
  <si>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</si>
  <si>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</si>
  <si>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</si>
  <si>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</si>
  <si>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</si>
  <si>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</si>
  <si>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</si>
  <si>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</si>
  <si>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</si>
  <si>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</si>
  <si>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</si>
  <si>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</si>
  <si>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</si>
  <si>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</si>
  <si>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</si>
  <si>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</si>
  <si>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t xml:space="preserve">Povlaková krytina střech do 10° - nátěr za studena ALP, plocha střechy - skladba S4 a 25cm do výšky po obvodu na atikové zdi      </t>
    </r>
    <r>
      <rPr>
        <sz val="9"/>
        <color indexed="10"/>
        <rFont val="Arial CE"/>
        <family val="2"/>
      </rPr>
      <t xml:space="preserve"> oprava podle původ. rozpočtu na 79,19 m2</t>
    </r>
  </si>
  <si>
    <r>
      <t xml:space="preserve">lak asfaltový penetrační     </t>
    </r>
    <r>
      <rPr>
        <i/>
        <sz val="9"/>
        <color indexed="10"/>
        <rFont val="Arial CE"/>
        <family val="2"/>
      </rPr>
      <t>oprava podle původ. rozpočtu</t>
    </r>
  </si>
  <si>
    <t>zásobník nepřímotopný nerezový 200 litrů</t>
  </si>
  <si>
    <t>172490770</t>
  </si>
  <si>
    <t>731341130</t>
  </si>
  <si>
    <t>Hadice napouštěcí pryžové D 16/23</t>
  </si>
  <si>
    <t>1925288410</t>
  </si>
  <si>
    <t>7315 002</t>
  </si>
  <si>
    <t>Revize komínu</t>
  </si>
  <si>
    <t>151120585</t>
  </si>
  <si>
    <t>7315 004</t>
  </si>
  <si>
    <t>Neutralizační box pro úpravu kondenzátu vč. MT</t>
  </si>
  <si>
    <t>-1540318341</t>
  </si>
  <si>
    <t>7315 005</t>
  </si>
  <si>
    <t>Odvod spalin vč. MT</t>
  </si>
  <si>
    <t>-1644017956</t>
  </si>
  <si>
    <t>7316 001</t>
  </si>
  <si>
    <t>Regulace dle výrobce kotle a PD</t>
  </si>
  <si>
    <t>-402531930</t>
  </si>
  <si>
    <t>7316 002</t>
  </si>
  <si>
    <t>Prostorový termostat</t>
  </si>
  <si>
    <t>-46731817</t>
  </si>
  <si>
    <t>998731202</t>
  </si>
  <si>
    <t>Přesun hmot procentní pro kotelny v objektech v do 12 m</t>
  </si>
  <si>
    <t>566222460</t>
  </si>
  <si>
    <t>732111314</t>
  </si>
  <si>
    <t>Trubková hrdla rozdělovačů a sběračů bez přírub DN 25</t>
  </si>
  <si>
    <t>1050163274</t>
  </si>
  <si>
    <t>732111316</t>
  </si>
  <si>
    <t>Trubková hrdla rozdělovačů a sběračů bez přírub DN 40</t>
  </si>
  <si>
    <t>235717282</t>
  </si>
  <si>
    <t>732112225</t>
  </si>
  <si>
    <t>Rozdělovač sdružený hydraulický DN 50 závitový</t>
  </si>
  <si>
    <t>670659306</t>
  </si>
  <si>
    <t>732113105</t>
  </si>
  <si>
    <t>Vyrovnávač dynamických tlaků DN 100 PN 6 hydraulický přírubový</t>
  </si>
  <si>
    <t>-1682621400</t>
  </si>
  <si>
    <t>732219315</t>
  </si>
  <si>
    <t>Montáž ohříváku vody stojatého PN 0,6/0,6,PN 1,6/0,6 o obsahu 1000 litrů</t>
  </si>
  <si>
    <t>-977642232</t>
  </si>
  <si>
    <t>732331615</t>
  </si>
  <si>
    <t>Nádoba tlaková expanzní s membránou závitové připojení PN 0,6 o objemu 35 litrů</t>
  </si>
  <si>
    <t>-1547303488</t>
  </si>
  <si>
    <t>732331777</t>
  </si>
  <si>
    <t>Příslušenství k expanzním nádobám bezpečnostní uzávěr G 3/4 k měření tlaku</t>
  </si>
  <si>
    <t>736777490</t>
  </si>
  <si>
    <t>732421212</t>
  </si>
  <si>
    <t>Čerpadlo teplovodní mokroběžné závitové cirkulační DN 25 výtlak do 4,0 m průtok 2,20 m3/h pro TUV</t>
  </si>
  <si>
    <t>-1510719285</t>
  </si>
  <si>
    <t>732422211</t>
  </si>
  <si>
    <t>Čerpadlo teplovodní mokroběžné přírubové DN 40 výtlak do 4 m průtok 11 m3/h jednodílné pro vytápění</t>
  </si>
  <si>
    <t>-1200778535</t>
  </si>
  <si>
    <t>998732102</t>
  </si>
  <si>
    <t>Přesun hmot tonážní pro strojovny v objektech v do 12 m</t>
  </si>
  <si>
    <t>-692854075</t>
  </si>
  <si>
    <t>733</t>
  </si>
  <si>
    <t>Ústřední vytápění - rozvodné potrubí</t>
  </si>
  <si>
    <t>733222102</t>
  </si>
  <si>
    <t>Potrubí měděné polotvrdé spojované měkkým pájením D 15x1</t>
  </si>
  <si>
    <t>-1087447555</t>
  </si>
  <si>
    <t>733222103</t>
  </si>
  <si>
    <t>Potrubí měděné polotvrdé spojované měkkým pájením D 18x1</t>
  </si>
  <si>
    <t>-16940794</t>
  </si>
  <si>
    <t>733222104</t>
  </si>
  <si>
    <t>Potrubí měděné polotvrdé spojované měkkým pájením D 22x1</t>
  </si>
  <si>
    <t>285493510</t>
  </si>
  <si>
    <t>733222105</t>
  </si>
  <si>
    <t>Potrubí měděné polotvrdé spojované měkkým pájením D 28x1,5</t>
  </si>
  <si>
    <t>746456947</t>
  </si>
  <si>
    <t>733222106</t>
  </si>
  <si>
    <t>Potrubí měděné polotvrdé spojované měkkým pájením D 35x1,5</t>
  </si>
  <si>
    <t>-1295629348</t>
  </si>
  <si>
    <t>733223107</t>
  </si>
  <si>
    <t>Potrubí měděné tvrdé spojované měkkým pájením D 42x1,5</t>
  </si>
  <si>
    <t>-620482705</t>
  </si>
  <si>
    <t>733224222</t>
  </si>
  <si>
    <t>Příplatek k potrubí měděnému za zhotovení přípojky z trubek měděných D 15x1</t>
  </si>
  <si>
    <t>-1904451477</t>
  </si>
  <si>
    <t>733224225</t>
  </si>
  <si>
    <t>Příplatek k potrubí měděnému za zhotovení přípojky z trubek měděných D 28x1,5</t>
  </si>
  <si>
    <t>1664747339</t>
  </si>
  <si>
    <t>733291101</t>
  </si>
  <si>
    <t>Zkouška těsnosti potrubí měděné do D 35x1,5</t>
  </si>
  <si>
    <t>1824575892</t>
  </si>
  <si>
    <t>733291102</t>
  </si>
  <si>
    <t>Zkouška těsnosti potrubí měděné do D 64x2</t>
  </si>
  <si>
    <t>928157964</t>
  </si>
  <si>
    <t>7335 001</t>
  </si>
  <si>
    <t>Pomocný kotevní a spojovací materiál</t>
  </si>
  <si>
    <t>-379428501</t>
  </si>
  <si>
    <t>7335 002</t>
  </si>
  <si>
    <t>-1669494382</t>
  </si>
  <si>
    <t>998733102</t>
  </si>
  <si>
    <t>Přesun hmot tonážní pro rozvody potrubí v objektech v do 12 m</t>
  </si>
  <si>
    <t>434248009</t>
  </si>
  <si>
    <t>734</t>
  </si>
  <si>
    <t>Ústřední vytápění - armatury</t>
  </si>
  <si>
    <t>734211119</t>
  </si>
  <si>
    <t>Ventil závitový odvzdušňovací G 3/8 PN 14 do 120°C automatický</t>
  </si>
  <si>
    <t>-1945814535</t>
  </si>
  <si>
    <t>734220102</t>
  </si>
  <si>
    <t>Ventil závitový regulační přímý G 1 PN 20 do 100°C vyvažovací</t>
  </si>
  <si>
    <t>1479501272</t>
  </si>
  <si>
    <t>734220103</t>
  </si>
  <si>
    <t>Ventil závitový regulační přímý G 1 s elektropohonem</t>
  </si>
  <si>
    <t>838841001</t>
  </si>
  <si>
    <t>734221552</t>
  </si>
  <si>
    <t>Ventil závitový termostatický přímý dvouregulační G 1/2 PN 16 do 110°C bez hlavice ovládání</t>
  </si>
  <si>
    <t>-1850061478</t>
  </si>
  <si>
    <t>734221682</t>
  </si>
  <si>
    <t>Termostatická hlavice kapalinová PN 10 do 110°C otopných těles VK</t>
  </si>
  <si>
    <t>-1323751610</t>
  </si>
  <si>
    <t>734221683</t>
  </si>
  <si>
    <t>Termostatická hlavice kapalinová PN 10 do 110°C s vestavěným čidlem</t>
  </si>
  <si>
    <t>-592052589</t>
  </si>
  <si>
    <t>734242414</t>
  </si>
  <si>
    <t>Ventil závitový zpětný přímý G 1 PN 16 do 110°C</t>
  </si>
  <si>
    <t>789592983</t>
  </si>
  <si>
    <t>734242415</t>
  </si>
  <si>
    <t>Ventil závitový zpětný přímý G 5/4 PN 16 do 110°C</t>
  </si>
  <si>
    <t>1608837726</t>
  </si>
  <si>
    <t>734251212</t>
  </si>
  <si>
    <t>Ventil závitový pojistný rohový G 3/4 provozní tlak od 2,5 do 6 barů</t>
  </si>
  <si>
    <t>-1551108423</t>
  </si>
  <si>
    <t>734261235</t>
  </si>
  <si>
    <t>Šroubení topenářské přímé G 1 PN 16 do 120°C</t>
  </si>
  <si>
    <t>1884015328</t>
  </si>
  <si>
    <t>734261403</t>
  </si>
  <si>
    <t>Armatura připojovací rohová G 3/4x18 PN 10 do 110°C radiátorů typu VK</t>
  </si>
  <si>
    <t>-730727180</t>
  </si>
  <si>
    <t>734291123</t>
  </si>
  <si>
    <t>Kohout plnící a vypouštěcí G 1/2 PN 10 do 110°C závitový</t>
  </si>
  <si>
    <t>-952169074</t>
  </si>
  <si>
    <t>734291244</t>
  </si>
  <si>
    <t>Filtr závitový přímý G 1 PN 16 do 130°C s vnitřními závity</t>
  </si>
  <si>
    <t>-2015093934</t>
  </si>
  <si>
    <t>734291245</t>
  </si>
  <si>
    <t>Filtr závitový přímý G 1 1/4 PN 16 do 130°C s vnitřními závity</t>
  </si>
  <si>
    <t>-312539876</t>
  </si>
  <si>
    <t>734292715</t>
  </si>
  <si>
    <t>Kohout kulový přímý G 1 PN 42 do 185°C vnitřní závit</t>
  </si>
  <si>
    <t>-419557259</t>
  </si>
  <si>
    <t>734292716</t>
  </si>
  <si>
    <t>Kohout kulový přímý G 1 1/4 PN 42 do 185°C vnitřní závit</t>
  </si>
  <si>
    <t>-87365706</t>
  </si>
  <si>
    <t>734292717</t>
  </si>
  <si>
    <t>Kohout kulový přímý G 1 1/2 PN 42 do 185°C vnitřní závit</t>
  </si>
  <si>
    <t>-164380352</t>
  </si>
  <si>
    <t>734411117</t>
  </si>
  <si>
    <t>Teploměr technický s pevným stonkem a jímkou zadní připojení průměr 80 mm délky 100 mm</t>
  </si>
  <si>
    <t>-435291689</t>
  </si>
  <si>
    <t>734411132</t>
  </si>
  <si>
    <t>Teploměr technický s pevným stonkem a jímkou spodní připojení průměr 80 mm délky 100 mm</t>
  </si>
  <si>
    <t>1627030191</t>
  </si>
  <si>
    <t>734421112</t>
  </si>
  <si>
    <t>Tlakoměr s pevným stonkem a zpětnou klapkou tlak 0-16 bar průměr 63 mm zadní připojení</t>
  </si>
  <si>
    <t>1297578175</t>
  </si>
  <si>
    <t>7345 001</t>
  </si>
  <si>
    <t>Příložný termostat na potrubí vč. MT</t>
  </si>
  <si>
    <t>-112296037</t>
  </si>
  <si>
    <t>7345 001.1</t>
  </si>
  <si>
    <t>Kalich a odvodnění přepadu PV DN 32 vč. MT</t>
  </si>
  <si>
    <t>-1811642656</t>
  </si>
  <si>
    <t>998734102</t>
  </si>
  <si>
    <t>Přesun hmot tonážní pro armatury v objektech v do 12 m</t>
  </si>
  <si>
    <t>-518785701</t>
  </si>
  <si>
    <t>735</t>
  </si>
  <si>
    <t>Ústřední vytápění - otopná tělesa</t>
  </si>
  <si>
    <t>735152112</t>
  </si>
  <si>
    <t>Otopné těleso panel VK jednodeskové bez přídavné přestupní plochy výška/délka 300/500 mm výkon 168 W</t>
  </si>
  <si>
    <t>-393058781</t>
  </si>
  <si>
    <t>735152151</t>
  </si>
  <si>
    <t>Otopné těleso panel VK jednodeskové bez přídavné přestupní plochy výška/délka 500/400 mm výkon 206 W</t>
  </si>
  <si>
    <t>1666132232</t>
  </si>
  <si>
    <t>735152152</t>
  </si>
  <si>
    <t>Otopné těleso panel VK jednodeskové bez přídavné přestupní plochy výška/délka 500/500 mm výkon 257 W</t>
  </si>
  <si>
    <t>-594325868</t>
  </si>
  <si>
    <t>735152173</t>
  </si>
  <si>
    <t>Otopné těleso panel VK jednodeskové bez přídavné přestupní plochy výška/délka 600/600 mm výkon 362 W</t>
  </si>
  <si>
    <t>-1336081566</t>
  </si>
  <si>
    <t>735152252</t>
  </si>
  <si>
    <t>Otopné těleso panelové VK jednodeskové 1 přídavná přestupní plocha výška/délka 500/500mm výkon 429 W</t>
  </si>
  <si>
    <t>1182368241</t>
  </si>
  <si>
    <t>735152253</t>
  </si>
  <si>
    <t>Otopné těleso panelové VK jednodeskové 1 přídavná přestupní plocha výška/délka 500/600mm výkon 515 W</t>
  </si>
  <si>
    <t>1283862220</t>
  </si>
  <si>
    <t>735152255</t>
  </si>
  <si>
    <t>Otopné těleso panelové VK jednodeskové 1 přídavná přestupní plocha výška/délka 500/800mm výkon 686 W</t>
  </si>
  <si>
    <t>-98362804</t>
  </si>
  <si>
    <t>735152275</t>
  </si>
  <si>
    <t>Otopné těleso panelové VK jednodeskové 1 přídavná přestupní plocha výška/délka 600/800mm výkon 802 W</t>
  </si>
  <si>
    <t>-1529363100</t>
  </si>
  <si>
    <t>735152451</t>
  </si>
  <si>
    <t>Otopné těleso panelové VK dvoudeskové 1 přídavná přestupní plocha výška/délka 500/400 mm výkon 447 W</t>
  </si>
  <si>
    <t>1103090496</t>
  </si>
  <si>
    <t>735152452</t>
  </si>
  <si>
    <t>Otopné těleso panelové VK dvoudeskové 1 přídavná přestupní plocha výška/délka 500/500 mm výkon 559 W</t>
  </si>
  <si>
    <t>1642542458</t>
  </si>
  <si>
    <t>735152455</t>
  </si>
  <si>
    <t>Otopné těleso panelové VK dvoudeskové 1 přídavná přestupní plocha výška/délka 500/800 mm výkon 894 W</t>
  </si>
  <si>
    <t>957830119</t>
  </si>
  <si>
    <t>735152457</t>
  </si>
  <si>
    <t>Otopné těleso panelové VK dvoudeskové 1 přídavná přestupní plocha výška/délka 500/1000mm výkon 1117W</t>
  </si>
  <si>
    <t>1867502429</t>
  </si>
  <si>
    <t>735152458</t>
  </si>
  <si>
    <t>Otopné těleso panelové VK dvoudeskové 1 přídavná přestupní plocha výška/délka 500/1100mm výkon 1229W</t>
  </si>
  <si>
    <t>-2128088767</t>
  </si>
  <si>
    <t>735152471</t>
  </si>
  <si>
    <t>Otopné těleso panelové VK dvoudeskové 1 přídavná přestupní plocha výška/délka 600/400mm výkon 515 W</t>
  </si>
  <si>
    <t>1280780198</t>
  </si>
  <si>
    <t>735152552</t>
  </si>
  <si>
    <t>Otopné těleso panelové VK dvoudeskové 2 přídavné přestupní plochy výška/délka 500/500 mm výkon 726 W</t>
  </si>
  <si>
    <t>1883294000</t>
  </si>
  <si>
    <t>735152555</t>
  </si>
  <si>
    <t>Otopné těleso panelové VK dvoudeskové 2 přídavné přestupní plochy výška/délka 500/800mm výkon 1162 W</t>
  </si>
  <si>
    <t>2045408779</t>
  </si>
  <si>
    <t>735152557</t>
  </si>
  <si>
    <t>Otopné těleso panelové VK dvoudeskové 2 přídavné přestupní plochy výška/délka 500/1000mm výkon 1452W</t>
  </si>
  <si>
    <t>76725992</t>
  </si>
  <si>
    <t>735152558</t>
  </si>
  <si>
    <t>Otopné těleso panelové VK dvoudeskové 2 přídavné přestupní plochy výška/délka 500/1100mm výkon 1597W</t>
  </si>
  <si>
    <t>2064036352</t>
  </si>
  <si>
    <t>735152573</t>
  </si>
  <si>
    <t>Otopné těleso panelové VK dvoudeskové 2 přídavné přestupní plochy výška/délka 600/600mm výkon 1007 W</t>
  </si>
  <si>
    <t>1533832046</t>
  </si>
  <si>
    <t>735152574</t>
  </si>
  <si>
    <t>Otopné těleso panelové VK dvoudeskové 2 přídavné přestupní plochy výška/délka 600/700mm výkon 1175 W</t>
  </si>
  <si>
    <t>1311452544</t>
  </si>
  <si>
    <t>735152575</t>
  </si>
  <si>
    <t>Otopné těleso panelové VK dvoudeskové 2 přídavné přestupní plochy výška/délka 600/800mm výkon 1343 W</t>
  </si>
  <si>
    <t>-1326586744</t>
  </si>
  <si>
    <t>735152576</t>
  </si>
  <si>
    <t>Otopné těleso panelové VK dvoudeskové 2 přídavné přestupní plochy výška/délka 600/900mm výkon 1511 W</t>
  </si>
  <si>
    <t>-1769751098</t>
  </si>
  <si>
    <t>735152674</t>
  </si>
  <si>
    <t>Otopné těleso panelové VK třídeskové 3 přídavné přestupní plochy výška/délka 600/700 mm výkon 1684 W</t>
  </si>
  <si>
    <t>1071660102</t>
  </si>
  <si>
    <t>735152676</t>
  </si>
  <si>
    <t>Otopné těleso panelové VK třídeskové 3 přídavné přestupní plochy výška/délka 600/900 mm výkon 2165 W</t>
  </si>
  <si>
    <t>-289437426</t>
  </si>
  <si>
    <t>735152693</t>
  </si>
  <si>
    <t>Otopné těleso panelové VK třídeskové 3 přídavné přestupní plochy výška/délka 900/600 mm výkon 1997 W</t>
  </si>
  <si>
    <t>-1500895471</t>
  </si>
  <si>
    <t>735152695</t>
  </si>
  <si>
    <t>Otopné těleso panelové VK třídeskové 3 přídavné přestupní plochy výška/délka 900/800 mm výkon 2662 W</t>
  </si>
  <si>
    <t>-1066776171</t>
  </si>
  <si>
    <t>735152696</t>
  </si>
  <si>
    <t>Otopné těleso panelové VK třídeskové 3 přídavné přestupní plochy výška/délka 900/900 mm výkon 2995 W</t>
  </si>
  <si>
    <t>-1288316931</t>
  </si>
  <si>
    <t>735152697</t>
  </si>
  <si>
    <t>Otopné těleso panelové VK třídeskové 3 přídavné přestupní plochy výška/délka 900/1000mm výkon 3228 W</t>
  </si>
  <si>
    <t>1201867620</t>
  </si>
  <si>
    <t>735164511</t>
  </si>
  <si>
    <t>Montáž otopného tělesa trubkového na stěnu výšky tělesa do 1500 mm</t>
  </si>
  <si>
    <t>-1145871726</t>
  </si>
  <si>
    <t>7356 001</t>
  </si>
  <si>
    <t>Trubkové topné těleso vč. sady pro kombinované vytápění</t>
  </si>
  <si>
    <t>2041825513</t>
  </si>
  <si>
    <t>735411204</t>
  </si>
  <si>
    <t>Konvektor podlahový hloubky 90 mm šířky 160 mm délky 2000 mm výkon</t>
  </si>
  <si>
    <t>523202397</t>
  </si>
  <si>
    <t>735411206</t>
  </si>
  <si>
    <t>Konvektor podlahový hloubky 90 mm šířky 160 mm délky 2600 mm výkon</t>
  </si>
  <si>
    <t>-619934234</t>
  </si>
  <si>
    <t>735411213</t>
  </si>
  <si>
    <t>Konvektor podlahový hloubky 90 mm šířky 160 mm délky 3000 mm výkon</t>
  </si>
  <si>
    <t>842542351</t>
  </si>
  <si>
    <t>7355 001</t>
  </si>
  <si>
    <t>Topná zkouška</t>
  </si>
  <si>
    <t>1957750375</t>
  </si>
  <si>
    <t>7355 002</t>
  </si>
  <si>
    <t>Vyregulování systému</t>
  </si>
  <si>
    <t>-1073701064</t>
  </si>
  <si>
    <t>7355 003</t>
  </si>
  <si>
    <t>1267565297</t>
  </si>
  <si>
    <t>7355 004</t>
  </si>
  <si>
    <t>Krycí rozeta</t>
  </si>
  <si>
    <t>soub</t>
  </si>
  <si>
    <t>-257549743</t>
  </si>
  <si>
    <t>998735102</t>
  </si>
  <si>
    <t>Přesun hmot tonážní pro otopná tělesa v objektech v do 12 m</t>
  </si>
  <si>
    <t>-2127713412</t>
  </si>
  <si>
    <t>136026848</t>
  </si>
  <si>
    <t>-2046296263</t>
  </si>
  <si>
    <t>-1671475879</t>
  </si>
  <si>
    <t>-1838595765</t>
  </si>
  <si>
    <t>SO 01_D.1.4.2b - Vzduchotechnika</t>
  </si>
  <si>
    <t xml:space="preserve">    9 - Ostatní konstrukce a práce-bourání</t>
  </si>
  <si>
    <t>961022311</t>
  </si>
  <si>
    <t>Bourání základů ze zdiva smíšeného</t>
  </si>
  <si>
    <t>1727132749</t>
  </si>
  <si>
    <t>0,006+0,007+0,034+0,02+0,015+0,011+0,011+0,015+0,011+0,011+0,015+0,015</t>
  </si>
  <si>
    <t>R043203001</t>
  </si>
  <si>
    <t>Uvedení do provozu, zaregulování systému</t>
  </si>
  <si>
    <t>-1722204147</t>
  </si>
  <si>
    <t>Poznámka k položce:
Poznámka k položce: Měření průtoků, uvedení do provozu, vyregulování VZT systému, návrh provozního řádu, zaškolení obsluhy, popisné štítky na zařízení včetně šipek proudění</t>
  </si>
  <si>
    <t>R42976</t>
  </si>
  <si>
    <t>Spojovací, těsnící závěsový a montážní materiál - závěsy, objímky. pryžové podložky, šrouby, izolační AL páska</t>
  </si>
  <si>
    <t>sada</t>
  </si>
  <si>
    <t>1131934485</t>
  </si>
  <si>
    <t>997002511</t>
  </si>
  <si>
    <t>Vodorovné přemístění suti a vybouraných hmot bez naložení, se složením a hrubým urovnáním na vzdálenost do 1 km</t>
  </si>
  <si>
    <t>-1016299560</t>
  </si>
  <si>
    <t>997002519</t>
  </si>
  <si>
    <t>Vodorovné přemístění suti a vybouraných hmot bez naložení, se složením a hrubým urovnáním Příplatek k ceně za každý další i započatý 1 km přes 1 km</t>
  </si>
  <si>
    <t>-1877617175</t>
  </si>
  <si>
    <t>0,011*9 "Přepočtené koeficientem množství</t>
  </si>
  <si>
    <t>997002611</t>
  </si>
  <si>
    <t>Nakládání suti a vybouraných hmot na dopravní prostředek pro vodorovné přemístění</t>
  </si>
  <si>
    <t>-239946518</t>
  </si>
  <si>
    <t>997013111</t>
  </si>
  <si>
    <t>Vnitrostaveništní doprava suti a vybouraných hmot vodorovně do 50 m svisle s použitím mechanizace pro budovy a haly výšky do 6 m</t>
  </si>
  <si>
    <t>2103080994</t>
  </si>
  <si>
    <t>-867485534</t>
  </si>
  <si>
    <t>763131912.R</t>
  </si>
  <si>
    <t>Zhotovení otvoru plochy do 0,12 m2 ve střeše včetně oplechování a zapravení</t>
  </si>
  <si>
    <t>-410443002</t>
  </si>
  <si>
    <t>713411141</t>
  </si>
  <si>
    <t>Montáž izolace tepelné potrubí a ohybů pásy nebo rohožemi s povrchovou úpravou hliníkovou fólií připevněnými samolepící hliníkovou páskou potrubí jednovrstvá</t>
  </si>
  <si>
    <t>893459549</t>
  </si>
  <si>
    <t>631535650</t>
  </si>
  <si>
    <t>rohož izolační z minerální plsťi prošívaná 65 kg/m3 tl.50 mm</t>
  </si>
  <si>
    <t>-857215237</t>
  </si>
  <si>
    <t>Poznámka k položce:
Poznámka k položce: tepelná izolace 50 mm a AL polepem</t>
  </si>
  <si>
    <t>751111011</t>
  </si>
  <si>
    <t>Montáž ventilátoru axiálního nízkotlakého nástěnného základního, průměru do 100 mm</t>
  </si>
  <si>
    <t>1443987004</t>
  </si>
  <si>
    <t>429144102.R</t>
  </si>
  <si>
    <t>Odtahový axiální ventilátor 95 m3/h, pod strop DN 100</t>
  </si>
  <si>
    <t>-863410817</t>
  </si>
  <si>
    <t>Poznámka k položce:
Poznámka k položce: plastový ventilátor nástěnný se zpětnou klapkou a doběhem, 13 W / 230 V, specifikace dle technické zprávy C1.2</t>
  </si>
  <si>
    <t>429144103.R</t>
  </si>
  <si>
    <t>Odtahový axiální ventilátor 185 m3/h, pod strop DN 125</t>
  </si>
  <si>
    <t>-747204572</t>
  </si>
  <si>
    <t>Poznámka k položce:
Poznámka k položce: plastový ventilátor nástěnný se zpětnou klapkou a doběhem, 20 W / 230 V, specifikace dle technické zprávy C1.3</t>
  </si>
  <si>
    <t>751122051</t>
  </si>
  <si>
    <t>Montáž ventilátoru radiálního nízkotlakého podhledového základního, průměru do 100 mm</t>
  </si>
  <si>
    <t>110731732</t>
  </si>
  <si>
    <t>429144100.R</t>
  </si>
  <si>
    <t>Odtahový radiální ventilátor 120, pod strop DN 100, 30 – 80 m3/h, 20W, 230V, 45 dB(A), nárazuvzdorný plast</t>
  </si>
  <si>
    <t>-831972807</t>
  </si>
  <si>
    <t>Poznámka k položce:
Poznámka k položce: plastový ventilátor do podhledu se zpětnou klapkou a doběhem, 20 W / 230 V, specifikace dle technické zprávy C1.1</t>
  </si>
  <si>
    <t>429144101.R</t>
  </si>
  <si>
    <t>Odtahový radiální ventilátor 150 m3/h, pod strop DN 100</t>
  </si>
  <si>
    <t>1993170082</t>
  </si>
  <si>
    <t>Poznámka k položce:
Poznámka k položce: plastový ventilátor do podhledu se zpětnou klapkou a doběhem, 30 W / 230 V, specifikace dle technické zprávy C1.1</t>
  </si>
  <si>
    <t>751377011</t>
  </si>
  <si>
    <t>Montáž odsávacích stropů, zákrytů odsávacího zákrytu (digestoř) bytového vestavěného</t>
  </si>
  <si>
    <t>-947205786</t>
  </si>
  <si>
    <t>1182402.R</t>
  </si>
  <si>
    <t>Odsavač par kuchyňský nástěnný s osvětlením, 290 m3/h</t>
  </si>
  <si>
    <t>-2046326087</t>
  </si>
  <si>
    <t>Poznámka k položce:
Poznámka k položce: se zpětnou klapkou, rozměry 523 x 600 mm, 300 W / 230 V, specifikace dle technické zprávy C2.3</t>
  </si>
  <si>
    <t>751398021</t>
  </si>
  <si>
    <t>Montáž ostatních zařízení větrací mřížky stěnové, průřezu do 0,040 m2</t>
  </si>
  <si>
    <t>521238431</t>
  </si>
  <si>
    <t>562456110.R</t>
  </si>
  <si>
    <t>Plastová venkovní mřížka s okapničkou a síťkou na potrubí 100 – 155 x 155</t>
  </si>
  <si>
    <t>-1284434915</t>
  </si>
  <si>
    <t>Poznámka k položce:
Poznámka k položce: specifikace dle technické zprávy C2.1</t>
  </si>
  <si>
    <t>562456111.R</t>
  </si>
  <si>
    <t>Plastová venkovní mřížka s okapničkou a síťkou na potrubí 125 – 155 x 155</t>
  </si>
  <si>
    <t>1933665347</t>
  </si>
  <si>
    <t>751510041</t>
  </si>
  <si>
    <t>Vzduchotechnické potrubí z pozinkovaného plechu kruhové, trouba spirálně vinutá bez příruby, průměru do 100 mm</t>
  </si>
  <si>
    <t>1811995460</t>
  </si>
  <si>
    <t>Poznámka k položce:
Poznámka k položce: D 100 mm  tl. 0,50</t>
  </si>
  <si>
    <t>1,05+0,4+0,9+0,5+0,5+0,5+2,2+0,7+3+1,5+1,5+1,1+0,4+0,4+1,5</t>
  </si>
  <si>
    <t>751510042</t>
  </si>
  <si>
    <t>Vzduchotechnické potrubí z pozinkovaného plechu kruhové, trouba spirálně vinutá bez příruby, průměru přes 100 do 200 mm</t>
  </si>
  <si>
    <t>-657196974</t>
  </si>
  <si>
    <t>0,9 "D 150 mm  tl. 0,50</t>
  </si>
  <si>
    <t>1,5+0,6+0,5+0,5+0,5+1,3+3,0+1,3 "D 125 mm  tl. 0,50</t>
  </si>
  <si>
    <t>751514177</t>
  </si>
  <si>
    <t>Montáž oblouku do plechového potrubí kruhového bez příruby, průměru do 100 mm</t>
  </si>
  <si>
    <t>-998340016</t>
  </si>
  <si>
    <t>429810850.R</t>
  </si>
  <si>
    <t>Oblouk segmentový OS.90.d1 d1=100 mm</t>
  </si>
  <si>
    <t>-1683695110</t>
  </si>
  <si>
    <t>751514178</t>
  </si>
  <si>
    <t>Montáž oblouku do plechového potrubí kruhového bez příruby, průměru přes 100 do 200 mm</t>
  </si>
  <si>
    <t>-769608416</t>
  </si>
  <si>
    <t>429810851.R</t>
  </si>
  <si>
    <t>Oblouk segmentový OS.90.d1 d1=125 mm</t>
  </si>
  <si>
    <t>1998348485</t>
  </si>
  <si>
    <t>751514377</t>
  </si>
  <si>
    <t>Montáž odbočky oboustranné do plechového potrubí kruhového bez příruby, průměru přes 100 do 200 mm</t>
  </si>
  <si>
    <t>-563664868</t>
  </si>
  <si>
    <t>429811510</t>
  </si>
  <si>
    <t>odbočka jednostranná 90° D 100 /100 mm</t>
  </si>
  <si>
    <t>-1334094271</t>
  </si>
  <si>
    <t>429811600.R</t>
  </si>
  <si>
    <t>Odbočka jednostranná 90° 125/100 mm</t>
  </si>
  <si>
    <t>282467903</t>
  </si>
  <si>
    <t>429811601.R</t>
  </si>
  <si>
    <t>Odbočka jednostranná 90° 150/100 mm</t>
  </si>
  <si>
    <t>-401544343</t>
  </si>
  <si>
    <t>751514377.R</t>
  </si>
  <si>
    <t>Montáž kondenzační jímky</t>
  </si>
  <si>
    <t>812127902</t>
  </si>
  <si>
    <t>562456112.R</t>
  </si>
  <si>
    <t>Kondenzační jímka pr. 100</t>
  </si>
  <si>
    <t>958164321</t>
  </si>
  <si>
    <t>562456113.R</t>
  </si>
  <si>
    <t>Kondenzační jímka pr. 125</t>
  </si>
  <si>
    <t>1584713951</t>
  </si>
  <si>
    <t>751514478</t>
  </si>
  <si>
    <t>Montáž přechodu osového nebo pravoúhlého do plechového potrubí kruhového bez příruby, průměru přes 100 do 200 mm</t>
  </si>
  <si>
    <t>-984029851</t>
  </si>
  <si>
    <t>429811100.R</t>
  </si>
  <si>
    <t>Přechod osový PRO. d1.d2 (do 200 mm)</t>
  </si>
  <si>
    <t>1161033964</t>
  </si>
  <si>
    <t>Poznámka k položce:
Poznámka k položce: 100/100 – 100: 1ks</t>
  </si>
  <si>
    <t>429811140.R</t>
  </si>
  <si>
    <t>Přechod osový 150/125 – 120: 1ks</t>
  </si>
  <si>
    <t>-242183286</t>
  </si>
  <si>
    <t>Poznámka k položce:
Poznámka k položce: 150/125 – 120: 1ks</t>
  </si>
  <si>
    <t>751514762</t>
  </si>
  <si>
    <t>Montáž protidešťové stříšky nebo výfukové hlavice do plechového potrubí kruhové s přírubou, průměru přes 100 do 200 mm</t>
  </si>
  <si>
    <t>1885204862</t>
  </si>
  <si>
    <t>10.880.206</t>
  </si>
  <si>
    <t>Elektrické spotřebiče, topení a ohřev vody Pohony, čerpadla, ventilátory Mřížky pro větrací systémy Stříška RH 100 protidešťová - protidešťová stříška pr. 100, s přírubou, pozink. Ocel</t>
  </si>
  <si>
    <t>KS</t>
  </si>
  <si>
    <t>-1132558709</t>
  </si>
  <si>
    <t>Poznámka k položce:
Poznámka k položce: specifikace dle technické zprávy C2.2</t>
  </si>
  <si>
    <t>998751101</t>
  </si>
  <si>
    <t>Přesun hmot pro vzduchotechniku stanovený z hmotnosti přesunovaného materiálu vodorovná dopravní vzdálenost do 100 m v objektech výšky do 12 m</t>
  </si>
  <si>
    <t>45030378</t>
  </si>
  <si>
    <t>SO 01_D.1.4.3a - Silnoproud</t>
  </si>
  <si>
    <t xml:space="preserve">    741 - Elektroinstalace - silnoproud</t>
  </si>
  <si>
    <t xml:space="preserve">    747 - Elektromontáže</t>
  </si>
  <si>
    <t>973031324</t>
  </si>
  <si>
    <t>Vysekání výklenků nebo kapes ve zdivu z cihel na maltu vápennou nebo vápenocementovou kapes, plochy do 0,10 m2, hl. do 150 mm</t>
  </si>
  <si>
    <t>1105289997</t>
  </si>
  <si>
    <t>974031121</t>
  </si>
  <si>
    <t>Vysekání rýh ve zdivu cihelném na maltu vápennou nebo vápenocementovou do hl. 30 mm a šířky do 30 mm</t>
  </si>
  <si>
    <t>93286100</t>
  </si>
  <si>
    <t>-332874981</t>
  </si>
  <si>
    <t>1196898876</t>
  </si>
  <si>
    <t>4,97*9 "Přepočtené koeficientem množství</t>
  </si>
  <si>
    <t>762362718</t>
  </si>
  <si>
    <t>-751185384</t>
  </si>
  <si>
    <t>433015847</t>
  </si>
  <si>
    <t>741</t>
  </si>
  <si>
    <t>Elektroinstalace - silnoproud</t>
  </si>
  <si>
    <t>741112101</t>
  </si>
  <si>
    <t>Montáž krabic elektroinstalačních bez napojení na trubky a lišty, demontáže a montáže víčka a přístroje rozvodek se zapojením vodičů na svorkovnici zapuštěných plastových kruhových</t>
  </si>
  <si>
    <t>1132174835</t>
  </si>
  <si>
    <t>345715210</t>
  </si>
  <si>
    <t>krabice univerzální rozvodná z PH s víčkem a svorkovnicí krabicovou šroubovací s vodiči 12x4 mm2, D 73,5 mm x 43 mm</t>
  </si>
  <si>
    <t>-1886622761</t>
  </si>
  <si>
    <t>Poznámka k položce:
Poznámka k položce: krabice univerzální z PH KU 68/2-1903</t>
  </si>
  <si>
    <t>741112103</t>
  </si>
  <si>
    <t>Montáž krabic elektroinstalačních bez napojení na trubky a lišty, demontáže a montáže víčka a přístroje rozvodek se zapojením vodičů na svorkovnici zapuštěných plastových čtyřhranných</t>
  </si>
  <si>
    <t>1326766047</t>
  </si>
  <si>
    <t>1330987.R</t>
  </si>
  <si>
    <t>hlavní uzemňovací přípojnice</t>
  </si>
  <si>
    <t>883725135</t>
  </si>
  <si>
    <t>741122024</t>
  </si>
  <si>
    <t>Montáž kabelů měděných bez ukončení uložených pod omítku plných kulatých (CYKY), počtu a průřezu žil 4x10 mm2</t>
  </si>
  <si>
    <t>-1326990253</t>
  </si>
  <si>
    <t>341110760</t>
  </si>
  <si>
    <t>kabel silový s Cu jádrem CYKY 4x10 mm2</t>
  </si>
  <si>
    <t>-1082680957</t>
  </si>
  <si>
    <t>741410001</t>
  </si>
  <si>
    <t>Montáž uzemňovacího vedení s upevněním, propojením a připojením pomocí svorek na povrchu pásku průřezu do 120 mm2</t>
  </si>
  <si>
    <t>180466944</t>
  </si>
  <si>
    <t>341421560</t>
  </si>
  <si>
    <t>vodič silový s Cu jádrem CYA H07 V-K 4 mm2</t>
  </si>
  <si>
    <t>-1707017965</t>
  </si>
  <si>
    <t>741122015</t>
  </si>
  <si>
    <t>Montáž kabelů měděných bez ukončení uložených pod omítku plných kulatých (CYKY), počtu a průřezu žil 3x1,5 mm2</t>
  </si>
  <si>
    <t>-933802697</t>
  </si>
  <si>
    <t>988+274</t>
  </si>
  <si>
    <t>341110300</t>
  </si>
  <si>
    <t>kabel silový s Cu jádrem CYKY 3x1,5 mm2</t>
  </si>
  <si>
    <t>-802079400</t>
  </si>
  <si>
    <t>Poznámka k položce:
Poznámka k položce: kabel silový s Cu jádrem CYKY -J 3x1,5 mm2: 988 m kabel silový s Cu jádrem CYKY -O 3x1,5 mm2: 274 m</t>
  </si>
  <si>
    <t>741122016</t>
  </si>
  <si>
    <t>Montáž kabelů měděných bez ukončení uložených pod omítku plných kulatých (CYKY), počtu a průřezu žil 3x2,5 až 6 mm2</t>
  </si>
  <si>
    <t>-1341142047</t>
  </si>
  <si>
    <t>341110360</t>
  </si>
  <si>
    <t>kabel silový s Cu jádrem CYKY 3x2,5 mm2</t>
  </si>
  <si>
    <t>1137279879</t>
  </si>
  <si>
    <t>741122031</t>
  </si>
  <si>
    <t>Montáž kabelů měděných bez ukončení uložených pod omítku plných kulatých (CYKY), počtu a průřezu žil 5x1,5 až 2,5 mm2</t>
  </si>
  <si>
    <t>-865092280</t>
  </si>
  <si>
    <t>341110940</t>
  </si>
  <si>
    <t>kabel silový s Cu jádrem CYKY 5x2,5 mm2</t>
  </si>
  <si>
    <t>354953432</t>
  </si>
  <si>
    <t>741122032</t>
  </si>
  <si>
    <t>Montáž kabelů měděných bez ukončení uložených pod omítku plných kulatých (CYKY), počtu a průřezu žil 5x4 až 6 mm2</t>
  </si>
  <si>
    <t>1004358249</t>
  </si>
  <si>
    <t>341110980</t>
  </si>
  <si>
    <t>kabel silový s Cu jádrem CYKY 5x4 mm2</t>
  </si>
  <si>
    <t>1312584471</t>
  </si>
  <si>
    <t>741130001</t>
  </si>
  <si>
    <t>Ukončení vodičů izolovaných s označením a zapojením v rozváděči nebo na přístroji, průřezu žíly do 2,5 mm2</t>
  </si>
  <si>
    <t>457881959</t>
  </si>
  <si>
    <t>741130006</t>
  </si>
  <si>
    <t>Ukončení vodičů izolovaných s označením a zapojením v rozváděči nebo na přístroji, průřezu žíly do 16 mm2</t>
  </si>
  <si>
    <t>1853361561</t>
  </si>
  <si>
    <t>741210001</t>
  </si>
  <si>
    <t>Montáž rozvodnic oceloplechových nebo plastových bez zapojení vodičů běžných, hmotnosti do 20 kg</t>
  </si>
  <si>
    <t>1400295843</t>
  </si>
  <si>
    <t>1181844.R</t>
  </si>
  <si>
    <t>ROZVODNICE MODULOVÁ 3ks-komplet</t>
  </si>
  <si>
    <t>-468399501</t>
  </si>
  <si>
    <t>Poznámka k položce:
Poznámka k položce: dle PD</t>
  </si>
  <si>
    <t>741310121</t>
  </si>
  <si>
    <t>Montáž spínačů jedno nebo dvoupólových polozapuštěných nebo zapuštěných se zapojením vodičů bezšroubové připojení přepínačů, řazení 5-sériových</t>
  </si>
  <si>
    <t>480282626</t>
  </si>
  <si>
    <t>345355130</t>
  </si>
  <si>
    <t>spínač jednopólový 10A bílý lustrový</t>
  </si>
  <si>
    <t>451531096</t>
  </si>
  <si>
    <t>741310126</t>
  </si>
  <si>
    <t>Montáž spínačů jedno nebo dvoupólových polozapuštěných nebo zapuštěných se zapojením vodičů bezšroubové připojení přepínačů, řazení 7-křížových</t>
  </si>
  <si>
    <t>-1543201454</t>
  </si>
  <si>
    <t>345357110</t>
  </si>
  <si>
    <t>přepínač křížový řazení 7 10A bílý</t>
  </si>
  <si>
    <t>1316390700</t>
  </si>
  <si>
    <t>741311021</t>
  </si>
  <si>
    <t>Montáž spínačů speciálních se zapojením vodičů sporákových přípojek s doutnavkou</t>
  </si>
  <si>
    <t>-1821405450</t>
  </si>
  <si>
    <t>345363980</t>
  </si>
  <si>
    <t>spínač páčkový 25A zapuštěná montáž se signální doutnavkou 39563-23C</t>
  </si>
  <si>
    <t>-565706417</t>
  </si>
  <si>
    <t>741313231</t>
  </si>
  <si>
    <t>Montáž zásuvek průmyslových se zapojením vodičů nástěnných, provedení IP 44 2P+PE 16 A</t>
  </si>
  <si>
    <t>469346355</t>
  </si>
  <si>
    <t>133+1+10</t>
  </si>
  <si>
    <t>345551210</t>
  </si>
  <si>
    <t>zásuvka 2násobná 16A bílá</t>
  </si>
  <si>
    <t>-1389497822</t>
  </si>
  <si>
    <t>345551010</t>
  </si>
  <si>
    <t>zásuvka 1násobná 16A bílý</t>
  </si>
  <si>
    <t>-604007322</t>
  </si>
  <si>
    <t>345514850</t>
  </si>
  <si>
    <t>zásuvka krytá pro vlhké prostředí 5518-3929 S šedá 1x DIN.IP44</t>
  </si>
  <si>
    <t>1603485228</t>
  </si>
  <si>
    <t>741313421</t>
  </si>
  <si>
    <t>Montáž zásuvek vícepólových se zapojením vodičů 4 pólových</t>
  </si>
  <si>
    <t>614392716</t>
  </si>
  <si>
    <t>741313431</t>
  </si>
  <si>
    <t>Montáž zásuvek vícepólových se zapojením vodičů Příplatek k cenám za 1 pól</t>
  </si>
  <si>
    <t>-1328567772</t>
  </si>
  <si>
    <t>358110710.R</t>
  </si>
  <si>
    <t>zásuvka nepropustná nástěnná 16A 400 V 5pólová</t>
  </si>
  <si>
    <t>-476796491</t>
  </si>
  <si>
    <t>741370034</t>
  </si>
  <si>
    <t>Montáž svítidel žárovkových se zapojením vodičů bytových nebo společenských místností nástěnných přisazených 2 zdroje nouzové</t>
  </si>
  <si>
    <t>216506112</t>
  </si>
  <si>
    <t>348381190.R</t>
  </si>
  <si>
    <t>svítidlo nouzové  s piktogramem,SE,autotest</t>
  </si>
  <si>
    <t>1244029236</t>
  </si>
  <si>
    <t>741371034</t>
  </si>
  <si>
    <t>Montáž svítidel zářivkových se zapojením vodičů bytových nebo společenských místností nástěnných přisazených 2 zdroje kompaktní</t>
  </si>
  <si>
    <t>-1228225514</t>
  </si>
  <si>
    <t>87+86</t>
  </si>
  <si>
    <t>348144530.R</t>
  </si>
  <si>
    <t>SVÍTIDLO stropní ZÁŘIVKOVÉ , 2x26W, děrovaný plech, pískové sklo, EP</t>
  </si>
  <si>
    <t>-334465224</t>
  </si>
  <si>
    <t>348144530</t>
  </si>
  <si>
    <t>svítidlo zářivkové stropní nepřímé, mřížka parabolická, elektronický předřadník, 2x36W</t>
  </si>
  <si>
    <t>557513974</t>
  </si>
  <si>
    <t>741420021</t>
  </si>
  <si>
    <t>Montáž hromosvodného vedení svorek se 2 šrouby</t>
  </si>
  <si>
    <t>-1695488543</t>
  </si>
  <si>
    <t>354418950</t>
  </si>
  <si>
    <t>svorka připojovací k připojení kovových částí</t>
  </si>
  <si>
    <t>1777339016</t>
  </si>
  <si>
    <t>741810003</t>
  </si>
  <si>
    <t>Zkoušky a prohlídky elektrických rozvodů a zařízení celková prohlídka a vyhotovení revizní zprávy pro objem montážních prací přes 500 do 1000 tis. Kč</t>
  </si>
  <si>
    <t>-1681504033</t>
  </si>
  <si>
    <t>741820101</t>
  </si>
  <si>
    <t>Měření osvětlovacího zařízení izolačního stavu svítidel na pracovišti do. 200 ks svítidel</t>
  </si>
  <si>
    <t>-1637757625</t>
  </si>
  <si>
    <t>998741102</t>
  </si>
  <si>
    <t>Přesun hmot pro silnoproud stanovený z hmotnosti přesunovaného materiálu vodorovná dopravní vzdálenost do 50 m v objektech výšky přes 6 do 12 m</t>
  </si>
  <si>
    <t>-608301064</t>
  </si>
  <si>
    <t>747</t>
  </si>
  <si>
    <t>Elektromontáže</t>
  </si>
  <si>
    <t>747112011</t>
  </si>
  <si>
    <t>Montáž vypínač (polo)zapuštěný bezšroubové připojení 1 -jednopólový</t>
  </si>
  <si>
    <t>-543220776</t>
  </si>
  <si>
    <t>345354000</t>
  </si>
  <si>
    <t>přístroj spínače jednopólového 10A 3558-A01340</t>
  </si>
  <si>
    <t>1717859328</t>
  </si>
  <si>
    <t>747112026</t>
  </si>
  <si>
    <t>Montáž ovladač (polo)zapuštěný bezšroubové připojení 6/0 -tlačítkový přepínací</t>
  </si>
  <si>
    <t>-871333207</t>
  </si>
  <si>
    <t>345354060</t>
  </si>
  <si>
    <t>přístroj přepínače střídavého 10A 3558-A06340</t>
  </si>
  <si>
    <t>-1007755684</t>
  </si>
  <si>
    <t>SO 01_D.1.4.3b - Silnoproud</t>
  </si>
  <si>
    <t xml:space="preserve">    742 - Elektromontáže</t>
  </si>
  <si>
    <t>-1449563439</t>
  </si>
  <si>
    <t>441689036</t>
  </si>
  <si>
    <t>1299140722</t>
  </si>
  <si>
    <t>-633718047</t>
  </si>
  <si>
    <t>1,2*9 "Přepočtené koeficientem množství</t>
  </si>
  <si>
    <t>-1081255832</t>
  </si>
  <si>
    <t>1176778703</t>
  </si>
  <si>
    <t>1093842442</t>
  </si>
  <si>
    <t>148574653</t>
  </si>
  <si>
    <t>-2054144138</t>
  </si>
  <si>
    <t>-1869143544</t>
  </si>
  <si>
    <t>-201066938</t>
  </si>
  <si>
    <t>-1450898167</t>
  </si>
  <si>
    <t>1373114830</t>
  </si>
  <si>
    <t>1994988359</t>
  </si>
  <si>
    <t>-1076776836</t>
  </si>
  <si>
    <t>1821456699</t>
  </si>
  <si>
    <t>288+155</t>
  </si>
  <si>
    <t>-672554204</t>
  </si>
  <si>
    <t>Poznámka k položce:
Poznámka k položce: kabel silový s Cu jádrem CYKY -J 3x1,5 mm2: 288 m kabel silový s Cu jádrem CYKY -O 3x1,5 mm2: 155 m</t>
  </si>
  <si>
    <t>1802814857</t>
  </si>
  <si>
    <t>-35074350</t>
  </si>
  <si>
    <t>-2024172036</t>
  </si>
  <si>
    <t>-1715061939</t>
  </si>
  <si>
    <t>135889949</t>
  </si>
  <si>
    <t>ROZVODNICE MODULOVÁ</t>
  </si>
  <si>
    <t>1776342250</t>
  </si>
  <si>
    <t>-1830695597</t>
  </si>
  <si>
    <t>1501801821</t>
  </si>
  <si>
    <t>-325692991</t>
  </si>
  <si>
    <t>1856952434</t>
  </si>
  <si>
    <t>996476964</t>
  </si>
  <si>
    <t>-576166</t>
  </si>
  <si>
    <t>447255676</t>
  </si>
  <si>
    <t>15+4</t>
  </si>
  <si>
    <t>1206782465</t>
  </si>
  <si>
    <t>-104909066</t>
  </si>
  <si>
    <t>1964286698</t>
  </si>
  <si>
    <t>-2041180611</t>
  </si>
  <si>
    <t>-78629725</t>
  </si>
  <si>
    <t>23+4</t>
  </si>
  <si>
    <t>250377979</t>
  </si>
  <si>
    <t>351809834</t>
  </si>
  <si>
    <t>405208446</t>
  </si>
  <si>
    <t>1973932052</t>
  </si>
  <si>
    <t>741810002</t>
  </si>
  <si>
    <t>Zkoušky a prohlídky elektrických rozvodů a zařízení celková prohlídka a vyhotovení revizní zprávy pro objem montážních prací přes 100 do 500 tis. Kč</t>
  </si>
  <si>
    <t>-1807677667</t>
  </si>
  <si>
    <t>1798529434</t>
  </si>
  <si>
    <t>1502660526</t>
  </si>
  <si>
    <t>742</t>
  </si>
  <si>
    <t>742230006</t>
  </si>
  <si>
    <t>Montáž kamerového systému ventilátoru, termostatu nebo vzduchového filtru pro kryty</t>
  </si>
  <si>
    <t>-1301179513</t>
  </si>
  <si>
    <t>286163360.R</t>
  </si>
  <si>
    <t>1958362827</t>
  </si>
  <si>
    <t>-91964474</t>
  </si>
  <si>
    <t>-551370354</t>
  </si>
  <si>
    <t>SO 01_D.1.4.4a - Ochrana před bleskem</t>
  </si>
  <si>
    <t xml:space="preserve">    799 - Hromosvod</t>
  </si>
  <si>
    <t>741231012</t>
  </si>
  <si>
    <t>Montáž ochranné stříšky</t>
  </si>
  <si>
    <t>1061708003</t>
  </si>
  <si>
    <t>354421030</t>
  </si>
  <si>
    <t>stříška ochranná horní Cu</t>
  </si>
  <si>
    <t>1072080226</t>
  </si>
  <si>
    <t>741410021</t>
  </si>
  <si>
    <t>Montáž uzemňovacího vedení s upevněním, propojením a připojením pomocí svorek v zemi s izolací spojů pásku průřezu do 120 mm2 v městské zástavbě</t>
  </si>
  <si>
    <t>-1467630938</t>
  </si>
  <si>
    <t>354410930.R</t>
  </si>
  <si>
    <t>pásek uzemňovací 195001 30x4 mm</t>
  </si>
  <si>
    <t>1019316263</t>
  </si>
  <si>
    <t>741420001</t>
  </si>
  <si>
    <t>Montáž hromosvodného vedení svodových drátů nebo lan s podpěrami, D do 10 mm</t>
  </si>
  <si>
    <t>-140943299</t>
  </si>
  <si>
    <t>20+135</t>
  </si>
  <si>
    <t>156151850.R</t>
  </si>
  <si>
    <t>drát kruhový pozinkovaný měkký 11343 D10,00 mm</t>
  </si>
  <si>
    <t>1655754814</t>
  </si>
  <si>
    <t>354410720</t>
  </si>
  <si>
    <t>drát průměr 8 mm FeZn</t>
  </si>
  <si>
    <t>kg</t>
  </si>
  <si>
    <t>-1256253919</t>
  </si>
  <si>
    <t>Poznámka k položce:
Poznámka k položce: 0,4 kg/m</t>
  </si>
  <si>
    <t>135*0,4</t>
  </si>
  <si>
    <t>741420083</t>
  </si>
  <si>
    <t>Montáž hromosvodného vedení doplňků štítků k označení svodů</t>
  </si>
  <si>
    <t>-1559052077</t>
  </si>
  <si>
    <t>354421100</t>
  </si>
  <si>
    <t>štítek plastový -  čísla svodů</t>
  </si>
  <si>
    <t>1501569059</t>
  </si>
  <si>
    <t>-168861184</t>
  </si>
  <si>
    <t>799</t>
  </si>
  <si>
    <t>Hromosvod</t>
  </si>
  <si>
    <t>743622200</t>
  </si>
  <si>
    <t>Montáž svorka hromosvodná typ ST, SJ, SK, SZ, SR01, 02 se 3 šrouby</t>
  </si>
  <si>
    <t>-2133368495</t>
  </si>
  <si>
    <t>354419050</t>
  </si>
  <si>
    <t>svorka připojovací SOc k připojení okapových žlabů</t>
  </si>
  <si>
    <t>-1732137050</t>
  </si>
  <si>
    <t>354419250</t>
  </si>
  <si>
    <t>svorka zkušební SZ pro lano D6-12 mm   FeZn</t>
  </si>
  <si>
    <t>1494052281</t>
  </si>
  <si>
    <t>354419860</t>
  </si>
  <si>
    <t>svorka odbočovací a spojovací pro pásek 30x4 mm, FeZn</t>
  </si>
  <si>
    <t>871204949</t>
  </si>
  <si>
    <t>354419960</t>
  </si>
  <si>
    <t>svorka odbočovací a spojovací pro spojování kruhových a páskových vodičů, FeZn</t>
  </si>
  <si>
    <t>1713884026</t>
  </si>
  <si>
    <t>354420100</t>
  </si>
  <si>
    <t>svorka uzemnění Cu univerzální</t>
  </si>
  <si>
    <t>1908919643</t>
  </si>
  <si>
    <t>743631400</t>
  </si>
  <si>
    <t>Montáž tyč jímací délky do 3 m na střešní hřeben</t>
  </si>
  <si>
    <t>1836343703</t>
  </si>
  <si>
    <t>1286190</t>
  </si>
  <si>
    <t>Hromosvody JIMACI TYC JT 20 AL  O16/10  421045</t>
  </si>
  <si>
    <t>-1280692339</t>
  </si>
  <si>
    <t>Poznámka k položce:
Poznámka k položce: 2000 mm</t>
  </si>
  <si>
    <t>765125251</t>
  </si>
  <si>
    <t>Montáž držáku hromosvodu na hřeben betonové krytiny</t>
  </si>
  <si>
    <t>-1920845316</t>
  </si>
  <si>
    <t>38+56+44</t>
  </si>
  <si>
    <t>354416770</t>
  </si>
  <si>
    <t>podpěry vedení hromosvodu PV 15a Cu</t>
  </si>
  <si>
    <t>360862531</t>
  </si>
  <si>
    <t>354416750</t>
  </si>
  <si>
    <t>podpěry vedení hromosvodu do fasády - 300 mm, Cu, PV1</t>
  </si>
  <si>
    <t>-1490636160</t>
  </si>
  <si>
    <t>354414700</t>
  </si>
  <si>
    <t>podpěra vedení FeZn pod taškovou krytinu 100 mm</t>
  </si>
  <si>
    <t>-1607137766</t>
  </si>
  <si>
    <t>SO 01_D.1.4.4b - Ochrana před bleskem</t>
  </si>
  <si>
    <t>721366452</t>
  </si>
  <si>
    <t>-1218130033</t>
  </si>
  <si>
    <t>-502815769</t>
  </si>
  <si>
    <t>-562647692</t>
  </si>
  <si>
    <t>-1665020704</t>
  </si>
  <si>
    <t>18+48</t>
  </si>
  <si>
    <t>-1581901893</t>
  </si>
  <si>
    <t>1114659082</t>
  </si>
  <si>
    <t>48*0,4</t>
  </si>
  <si>
    <t>-32085930</t>
  </si>
  <si>
    <t>813501888</t>
  </si>
  <si>
    <t>1429873600</t>
  </si>
  <si>
    <t>-722575861</t>
  </si>
  <si>
    <t>-830186919</t>
  </si>
  <si>
    <t>-865698037</t>
  </si>
  <si>
    <t>497592002</t>
  </si>
  <si>
    <t>1760716294</t>
  </si>
  <si>
    <t>-1236934193</t>
  </si>
  <si>
    <t>1130478877</t>
  </si>
  <si>
    <t>16+16+20</t>
  </si>
  <si>
    <t>580085786</t>
  </si>
  <si>
    <t>-1221889484</t>
  </si>
  <si>
    <t>-327938839</t>
  </si>
  <si>
    <t>SO 01_D.1.4.5a - Hlavní domovní vedení</t>
  </si>
  <si>
    <t>1149511778</t>
  </si>
  <si>
    <t>0,35*0,8*30</t>
  </si>
  <si>
    <t>-1248667103</t>
  </si>
  <si>
    <t>-1883706026</t>
  </si>
  <si>
    <t>30*0,35*0,8</t>
  </si>
  <si>
    <t>-204100675</t>
  </si>
  <si>
    <t>30*0,1*0,35</t>
  </si>
  <si>
    <t>899722112</t>
  </si>
  <si>
    <t>Krytí potrubí z plastů výstražnou fólií z PVC šířky 25 cm</t>
  </si>
  <si>
    <t>504503987</t>
  </si>
  <si>
    <t>971042361</t>
  </si>
  <si>
    <t>Vybourání otvorů v betonových příčkách a zdech základových nebo nadzákladových plochy do 0,09 m2, tl. do 600 mm</t>
  </si>
  <si>
    <t>440777000</t>
  </si>
  <si>
    <t>-1578453037</t>
  </si>
  <si>
    <t>1823383645</t>
  </si>
  <si>
    <t>0,238*9 "Přepočtené koeficientem množství</t>
  </si>
  <si>
    <t>-1947372054</t>
  </si>
  <si>
    <t>2094328995</t>
  </si>
  <si>
    <t>-1835601941</t>
  </si>
  <si>
    <t>741110053</t>
  </si>
  <si>
    <t>Montáž trubek elektroinstalačních s nasunutím nebo našroubováním do krabic plastových ohebných, uložených volně, vnější D přes 35 mm</t>
  </si>
  <si>
    <t>681676827</t>
  </si>
  <si>
    <t>345713500</t>
  </si>
  <si>
    <t>trubka elektroinstalační ohebná dvouplášťová korugovaná D 32/40 mm, HDPE+LDPE</t>
  </si>
  <si>
    <t>1316593314</t>
  </si>
  <si>
    <t>741122223</t>
  </si>
  <si>
    <t>Montáž kabelů měděných bez ukončení uložených volně nebo v liště plných kulatých (CYKY) počtu a průřezu žil 4x16 až 25 mm2</t>
  </si>
  <si>
    <t>-493856391</t>
  </si>
  <si>
    <t>341110800</t>
  </si>
  <si>
    <t>kabel silový s Cu jádrem CYKY 4x16 mm2</t>
  </si>
  <si>
    <t>210657263</t>
  </si>
  <si>
    <t>1406174258</t>
  </si>
  <si>
    <t>-1001023018</t>
  </si>
  <si>
    <t>357116510.R</t>
  </si>
  <si>
    <t>rozvaděč elektroměrový plastový /jednosazbový/ 63A</t>
  </si>
  <si>
    <t>704629038</t>
  </si>
  <si>
    <t>741320171</t>
  </si>
  <si>
    <t>Montáž jističů se zapojením vodičů třípólových nn do 63 A bez krytu</t>
  </si>
  <si>
    <t>1433082352</t>
  </si>
  <si>
    <t>358224070</t>
  </si>
  <si>
    <t>jistič 3pólový-charakteristika B 63A</t>
  </si>
  <si>
    <t>-2037211872</t>
  </si>
  <si>
    <t>Poznámka k položce:
Poznámka k položce: jistič  3-pól., vyp. char.L - vedení, In = 63 A</t>
  </si>
  <si>
    <t>741812011</t>
  </si>
  <si>
    <t>Zkoušky vodičů a kabelů izolační kabelu silového do 1 kV, počtu a průřezu žil do 4x 25 mm2</t>
  </si>
  <si>
    <t>810579196</t>
  </si>
  <si>
    <t>741820001</t>
  </si>
  <si>
    <t>Měření zemních odporů zemniče</t>
  </si>
  <si>
    <t>-539185989</t>
  </si>
  <si>
    <t>-1120500491</t>
  </si>
  <si>
    <t>SO 01_D.1.4.6a - Slaboproudá elektroinstalce</t>
  </si>
  <si>
    <t xml:space="preserve">    742 - Elektroinstalace - slaboproud</t>
  </si>
  <si>
    <t>1449355948</t>
  </si>
  <si>
    <t>721135051</t>
  </si>
  <si>
    <t>-1076120907</t>
  </si>
  <si>
    <t>0,16*9 "Přepočtené koeficientem množství</t>
  </si>
  <si>
    <t>981652370</t>
  </si>
  <si>
    <t>-1748931983</t>
  </si>
  <si>
    <t>1381937053</t>
  </si>
  <si>
    <t>741110051</t>
  </si>
  <si>
    <t>Montáž trubek elektroinstalačních s nasunutím nebo našroubováním do krabic plastových ohebných, uložených volně, vnější D přes 11 do 23 mm</t>
  </si>
  <si>
    <t>-1480280890</t>
  </si>
  <si>
    <t>345710610</t>
  </si>
  <si>
    <t>trubka elektroinstalační ohebná z PVC (ČSN) 2313</t>
  </si>
  <si>
    <t>-686743504</t>
  </si>
  <si>
    <t>74111005.R</t>
  </si>
  <si>
    <t>Montáž RACK, datový rozvaděč</t>
  </si>
  <si>
    <t>196529674</t>
  </si>
  <si>
    <t>10.890.06.R</t>
  </si>
  <si>
    <t>Rack  (Datový rozvaděč)</t>
  </si>
  <si>
    <t>1478111545</t>
  </si>
  <si>
    <t>Poznámka k položce:
Poznámka k položce: specifikace dle PD</t>
  </si>
  <si>
    <t>-951761543</t>
  </si>
  <si>
    <t>506323775</t>
  </si>
  <si>
    <t>741376011</t>
  </si>
  <si>
    <t>Montáž speciálních svítidel se zapojením vodičů výstražného majáčku s barevnými diodami s podstavcem blikače</t>
  </si>
  <si>
    <t>-791658414</t>
  </si>
  <si>
    <t>404830100</t>
  </si>
  <si>
    <t>detektor kouře a teploty kombinovaný bezdrátový</t>
  </si>
  <si>
    <t>-426548912</t>
  </si>
  <si>
    <t>Elektroinstalace - slaboproud</t>
  </si>
  <si>
    <t>998742102</t>
  </si>
  <si>
    <t>Přesun hmot pro slaboproud stanovený z hmotnosti přesunovaného materiálu vodorovná dopravní vzdálenost do 50 m v objektech výšky přes 6 do 12 m</t>
  </si>
  <si>
    <t>761848838</t>
  </si>
  <si>
    <t>R1.2</t>
  </si>
  <si>
    <t>D+M UTP cat.5e</t>
  </si>
  <si>
    <t>-730814955</t>
  </si>
  <si>
    <t>R2.2</t>
  </si>
  <si>
    <t>D+M Coaxiální kabel</t>
  </si>
  <si>
    <t>-93160133</t>
  </si>
  <si>
    <t>R3.1</t>
  </si>
  <si>
    <t>D+M Domovní videotelefon pro dva uživatele s videokamerou</t>
  </si>
  <si>
    <t>311041117</t>
  </si>
  <si>
    <t>R4.1</t>
  </si>
  <si>
    <t>D+M TV anténa</t>
  </si>
  <si>
    <t>-85618927</t>
  </si>
  <si>
    <t>R6.1</t>
  </si>
  <si>
    <t>D+M zásuvka datová</t>
  </si>
  <si>
    <t>427113981</t>
  </si>
  <si>
    <t>R7.2</t>
  </si>
  <si>
    <t>D+M krabice instalační KU68</t>
  </si>
  <si>
    <t>1517414360</t>
  </si>
  <si>
    <t>R8.1</t>
  </si>
  <si>
    <t>Vysekání otvoru na krabici KU 68, vč. přesunu hmot a úklidu</t>
  </si>
  <si>
    <t>-1041413176</t>
  </si>
  <si>
    <t>SO 01_D.1.4.6b - Slaboproudá elektroinstalace</t>
  </si>
  <si>
    <t>400364005</t>
  </si>
  <si>
    <t>-1899605477</t>
  </si>
  <si>
    <t>-1706948100</t>
  </si>
  <si>
    <t>0,008*9 "Přepočtené koeficientem množství</t>
  </si>
  <si>
    <t>1929368141</t>
  </si>
  <si>
    <t>-2133875784</t>
  </si>
  <si>
    <t>76668609</t>
  </si>
  <si>
    <t>982212368</t>
  </si>
  <si>
    <t>586392744</t>
  </si>
  <si>
    <t>-1677378052</t>
  </si>
  <si>
    <t>1327302461</t>
  </si>
  <si>
    <t>307436797</t>
  </si>
  <si>
    <t>-1756989817</t>
  </si>
  <si>
    <t>1141276798</t>
  </si>
  <si>
    <t>723096401</t>
  </si>
  <si>
    <t>1627639862</t>
  </si>
  <si>
    <t>SO 02 - Oplocení</t>
  </si>
  <si>
    <t>3 - Svislé a kompletní konstrukce</t>
  </si>
  <si>
    <t xml:space="preserve">    998 - Přesun hmot</t>
  </si>
  <si>
    <t>Svislé a kompletní konstrukce</t>
  </si>
  <si>
    <t>338171111</t>
  </si>
  <si>
    <t>Osazování sloupků a vzpěr plotových ocelových trubkových nebo profilovaných výšky do 2,00 m se zalitím cementovou maltou do vynechaných otvorů</t>
  </si>
  <si>
    <t>194234709</t>
  </si>
  <si>
    <t>553422520</t>
  </si>
  <si>
    <t>sloupek plotový průběžný pozinkovaný a komaxitový 2000/38x1,5 mm</t>
  </si>
  <si>
    <t>1471870785</t>
  </si>
  <si>
    <t>348272513</t>
  </si>
  <si>
    <t>Ploty z tvárnic betonových plotová stříška lepená mrazuvzdorným lepidlem z tvarovek hladkých nebo štípaných, sedlového tvaru přírodních, tloušťka zdiva 195 mm</t>
  </si>
  <si>
    <t>-954186085</t>
  </si>
  <si>
    <t>348272515</t>
  </si>
  <si>
    <t>Ploty z tvárnic betonových plotová stříška lepená mrazuvzdorným lepidlem z tvarovek hladkých nebo štípaných, sedlového tvaru přírodních, tloušťka zdiva 295 mm</t>
  </si>
  <si>
    <t>56485305</t>
  </si>
  <si>
    <t>348401130</t>
  </si>
  <si>
    <t>Osazení oplocení ze strojového pletiva s napínacími dráty do 15 st. sklonu svahu, výšky přes 1,6 do 2,0 m</t>
  </si>
  <si>
    <t>-1507347617</t>
  </si>
  <si>
    <t>313275030</t>
  </si>
  <si>
    <t>pletivo drátěné plastifikované se čtvercovými oky 50 mm/2,2 mm, 175 cm</t>
  </si>
  <si>
    <t>-496441145</t>
  </si>
  <si>
    <t>1285690106</t>
  </si>
  <si>
    <t>(5,76+5,48+37,05+30,80+2,51)*0,30*0,80</t>
  </si>
  <si>
    <t>-1734213725</t>
  </si>
  <si>
    <t>1586237113</t>
  </si>
  <si>
    <t>472960539</t>
  </si>
  <si>
    <t>247112037</t>
  </si>
  <si>
    <t>453043533</t>
  </si>
  <si>
    <t>1969399965</t>
  </si>
  <si>
    <t>Uložení sypaniny poplatek za uložení sypaniny na skládce (skládkovné)</t>
  </si>
  <si>
    <t>-1671751733</t>
  </si>
  <si>
    <t>19,584*1,7 "Přepočtené koeficientem množství</t>
  </si>
  <si>
    <t>1447596322</t>
  </si>
  <si>
    <t>274351215</t>
  </si>
  <si>
    <t>Bednění základových stěn pasů svislé nebo šikmé (odkloněné), půdorysně přímé nebo zalomené ve volných nebo zapažených jámách, rýhách, šachtách, včetně případných vzpěr zřízení</t>
  </si>
  <si>
    <t>1442946775</t>
  </si>
  <si>
    <t>(5,76+5,48+37,05+30,80+2,51)*0,50    "bednění do výšky 50 cm - vnější stěny bednění</t>
  </si>
  <si>
    <t>(5,76+5,48-0,30+37,05-0,30+30,80-0,30+2,51-0,30)*0,50 "dtto,  - vnitřní (do dvora) stěny bednění</t>
  </si>
  <si>
    <t>274351216</t>
  </si>
  <si>
    <t>Bednění základových stěn pasů svislé nebo šikmé (odkloněné), půdorysně přímé nebo zalomené ve volných nebo zapažených jámách, rýhách, šachtách, včetně případných vzpěr odstranění</t>
  </si>
  <si>
    <t>2102089058</t>
  </si>
  <si>
    <t>279113132.R</t>
  </si>
  <si>
    <t>Zdivo základové z bednicích tvárnic, tl. 20cm vč. výplně tvárnic betonem C 25/30 - tvárnice do v.50 cm jako podezdívka ,severní strana pozemku</t>
  </si>
  <si>
    <t>472521421</t>
  </si>
  <si>
    <t>30,80*0,50</t>
  </si>
  <si>
    <t>279113134.R</t>
  </si>
  <si>
    <t>Zdivo oplocení z bednicích tvárnic tl. 30 cm - výplň tvárnic betonem C 25/30, výška 175 cm, jižní, východní a 2,5m západní strany pozemku</t>
  </si>
  <si>
    <t>1231900975</t>
  </si>
  <si>
    <t>(5,76-0,90+5,48-3+37,05+2,515)*1,75</t>
  </si>
  <si>
    <t>279361821</t>
  </si>
  <si>
    <t>Výztuž základových zdí nosných svislých nebo odkloněných od svislice, rovinných nebo oblých, deskových nebo žebrových, včetně výztuže jejich žeber z betonářské oceli 10 505 (R) nebo BSt 500</t>
  </si>
  <si>
    <t>-1900437254</t>
  </si>
  <si>
    <t>(46,91/0,25)*(1,75+0,30+0,05)*0,00121   "prům.14 mm, svislá výztuž, po 25 cm</t>
  </si>
  <si>
    <t>((1,75/0,25)*2)*46,91*0,000625   "prům 10 mm, vodorovná výztuž (v každé tvárnicí 2 ks)</t>
  </si>
  <si>
    <t>(30,80/0,25)*(0,50+0,30+0,05)*0,00121   "prům 14 mm- svislá výztuž</t>
  </si>
  <si>
    <t>((0,50/0,25)*2)*30,80*0,000625   "prům. 10 mm, vodorovná výztuž</t>
  </si>
  <si>
    <t>998</t>
  </si>
  <si>
    <t>Přesun hmot</t>
  </si>
  <si>
    <t>998232110</t>
  </si>
  <si>
    <t>436</t>
  </si>
  <si>
    <t>766622133.1</t>
  </si>
  <si>
    <t>-1920769427</t>
  </si>
  <si>
    <t>2,4*2,55</t>
  </si>
  <si>
    <t>437</t>
  </si>
  <si>
    <t>611 R-434.1</t>
  </si>
  <si>
    <t>okno dvoukřídlé plast.(vícesklo) vel. 2400 x 2550mm,1xkřídlo posuvné,1x křídlo fixní vč.vněj.pozink.poplast.parapetu a vč. zateplení parapetu,podle PD</t>
  </si>
  <si>
    <t>-1648131123</t>
  </si>
  <si>
    <t>438</t>
  </si>
  <si>
    <t>1188315763</t>
  </si>
  <si>
    <t>439</t>
  </si>
  <si>
    <t>-1336093063</t>
  </si>
  <si>
    <t>5,02+4,64+1,61+3,46+3,70</t>
  </si>
  <si>
    <t>440</t>
  </si>
  <si>
    <t>1465323884</t>
  </si>
  <si>
    <t>441</t>
  </si>
  <si>
    <t>-1460302738</t>
  </si>
  <si>
    <t>18,43*1</t>
  </si>
  <si>
    <t>442</t>
  </si>
  <si>
    <t>1940548367</t>
  </si>
  <si>
    <t>443</t>
  </si>
  <si>
    <t>173076386</t>
  </si>
  <si>
    <t>444</t>
  </si>
  <si>
    <t>784580918</t>
  </si>
  <si>
    <t>445</t>
  </si>
  <si>
    <t>78101111</t>
  </si>
  <si>
    <t>562661124</t>
  </si>
  <si>
    <t>446</t>
  </si>
  <si>
    <t>1038712540</t>
  </si>
  <si>
    <t>52,48*1</t>
  </si>
  <si>
    <t>447</t>
  </si>
  <si>
    <t>-570054745</t>
  </si>
  <si>
    <t>448</t>
  </si>
  <si>
    <t>-721947979</t>
  </si>
  <si>
    <t>449</t>
  </si>
  <si>
    <t>1979820578</t>
  </si>
  <si>
    <t>2,10*4   "koutové lišty m.č.1.04"</t>
  </si>
  <si>
    <t>450</t>
  </si>
  <si>
    <t>472844134</t>
  </si>
  <si>
    <t>8,4*4</t>
  </si>
  <si>
    <t>451</t>
  </si>
  <si>
    <t>182611079</t>
  </si>
  <si>
    <t>4,20+4,20+8,40+4,20</t>
  </si>
  <si>
    <t>452</t>
  </si>
  <si>
    <t>804253372</t>
  </si>
  <si>
    <t>453</t>
  </si>
  <si>
    <t>-1386142630</t>
  </si>
  <si>
    <t>8,90+56,34+29,70   "m.č.1.01, 1.02, 1.08"</t>
  </si>
  <si>
    <t>454</t>
  </si>
  <si>
    <t>1289078543</t>
  </si>
  <si>
    <t>0,258*(1,97+0,90+1,97)*3</t>
  </si>
  <si>
    <t>0,258*(1,97+0,80+1,97)*1</t>
  </si>
  <si>
    <t>0,258*(1,97+0,70+1,97)*3</t>
  </si>
  <si>
    <t>455</t>
  </si>
  <si>
    <t>1482551073</t>
  </si>
  <si>
    <t>8,56*1</t>
  </si>
  <si>
    <t>456</t>
  </si>
  <si>
    <t>-2131067580</t>
  </si>
  <si>
    <t>457</t>
  </si>
  <si>
    <t>784165921</t>
  </si>
  <si>
    <t>-1286867412</t>
  </si>
  <si>
    <t>309,07*1</t>
  </si>
  <si>
    <t>458</t>
  </si>
  <si>
    <t>-540445142</t>
  </si>
  <si>
    <t>459</t>
  </si>
  <si>
    <t>941111231.1</t>
  </si>
  <si>
    <t>65008320</t>
  </si>
  <si>
    <t>"předpoklad 2 měsíce"  135,36*60</t>
  </si>
  <si>
    <t>460</t>
  </si>
  <si>
    <t>-1985731919</t>
  </si>
  <si>
    <t>135,36*1</t>
  </si>
  <si>
    <t>461</t>
  </si>
  <si>
    <t>1776031641</t>
  </si>
  <si>
    <t>(8,90+56,34+5,02+4,64+1,61+3,46+3,70+29,7)*0,70   "plocha lešení zabírá cca 70% podlahové plochy"</t>
  </si>
  <si>
    <t>462</t>
  </si>
  <si>
    <t>952901111.1</t>
  </si>
  <si>
    <t>822911321</t>
  </si>
  <si>
    <t>8,90+56,34+5,02+4,64+1,61+3,46+3,7+29,7</t>
  </si>
  <si>
    <t>463</t>
  </si>
  <si>
    <t>998011001</t>
  </si>
  <si>
    <t>Přesun hmot pro budovy občanské výstavby, bydlení, výrobu a služby s nosnou svislou konstrukcí zděnou z cihel, tvárnic nebo kamene vodorovná dopravní vzdálenost do 100 m pro budovy výšky do 6 m</t>
  </si>
  <si>
    <t>41334086</t>
  </si>
  <si>
    <t>SO 01.1 - Bourání stáv.objektu</t>
  </si>
  <si>
    <t>HSV - Práce a dodávky HSV</t>
  </si>
  <si>
    <t xml:space="preserve">    1 - Zemní práce</t>
  </si>
  <si>
    <t xml:space="preserve">    4 - Vodorovné konstrukce</t>
  </si>
  <si>
    <t xml:space="preserve">    9 - Ostatní konstrukce a práce, bourání</t>
  </si>
  <si>
    <t xml:space="preserve">    997 - Přesun sutě</t>
  </si>
  <si>
    <t>HSV</t>
  </si>
  <si>
    <t>Práce a dodávky HSV</t>
  </si>
  <si>
    <t>Zemní práce</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</si>
  <si>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</si>
  <si>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</si>
  <si>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CS ÚRS 2017 01</t>
  </si>
  <si>
    <t>10*1</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</si>
  <si>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</si>
  <si>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</si>
  <si>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</si>
  <si>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</si>
  <si>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162601102</t>
  </si>
  <si>
    <t>Vodorovné přemístění výkopku nebo sypaniny po suchu na obvyklém dopravním prostředku, bez naložení výkopku, avšak se složením bez rozhrnutí z horniny tř. 1 až 4 na vzdálenost přes 4 000 do 5 000 m</t>
  </si>
  <si>
    <t>139,47+13,6+31,53</t>
  </si>
  <si>
    <t>(3*4,35*2,46)+(4,90*5,95*2,46)"   1.PP a základové pasy 1.PP a 1.NP</t>
  </si>
  <si>
    <t>0,80*0,80*(3+4,35+1,79+5,95+4,90+5,95+0,15+3,75)</t>
  </si>
  <si>
    <t>(5,84+10,59+4,04)*0,80*0,80+(2,06+3,06+2,06)*0,60*0,80</t>
  </si>
  <si>
    <t>(11,1+5,7+11,10+5,70+5,70)*(0,80*0,80)</t>
  </si>
  <si>
    <t>(3+7,30+3)*(0,60*0,80)</t>
  </si>
  <si>
    <t>(6+8,17+6+8,17)*(0,60*0,80)</t>
  </si>
  <si>
    <t>583312010.R</t>
  </si>
  <si>
    <t>Zemina  hlinitopísčitá  pro zásyp sklepů,  - dodávka,   m3= 1,8-2 t/m3</t>
  </si>
  <si>
    <t>(139,47+13,6+31,53)*1,9</t>
  </si>
  <si>
    <t>181111121</t>
  </si>
  <si>
    <t>Plošná úprava terénu v zemině tř. 1 až 4 s urovnáním povrchu bez doplnění ornice souvislé plochy do 500 m2 při nerovnostech terénu přes 100 do 150 mm v rovině nebo na svahu do 1:5</t>
  </si>
  <si>
    <t>6*8,83</t>
  </si>
  <si>
    <t>(7,30*6,55)+(7,30*7,85)+(3,30*7,30)</t>
  </si>
  <si>
    <t>10,93*11,49+2,06*3,76</t>
  </si>
  <si>
    <t>Vodorovné konstrukce</t>
  </si>
  <si>
    <t>440351212.R</t>
  </si>
  <si>
    <t>Demolice krovu a krytiny domu</t>
  </si>
  <si>
    <t>Poznámka k položce:
Poznámka k položce: 3051. Množství jednotek demolic budov a hal pozemního a průmyslového stavitelství se určuje v m3 obestavěného prostoru ve smyslu ČSN 73 4055. Citace podle 2017 RTS, a. s. Cena je vypracována následující kalkulací  podpůrně z výše datovanou položkou:,                         pomocný materiál:                                                     22,58 Kč,                         hrubá mzda:  prac.tř.5/2017      0,172NH x 138,50= 23,82 Kč,                         stroj:                                                                          12,57 Kč,                         OPN II                                                                           8,30 Kč,                                                                                           ------------------------------------------,                                                Celkem:                                                 67,27 Kč</t>
  </si>
  <si>
    <t>((6,78*3,29)/2)*8,83</t>
  </si>
  <si>
    <t>((7,30*3,30)/2)*11,10"   kůlna</t>
  </si>
  <si>
    <t>((3,30*1,05)/2)*7,30"   garáž</t>
  </si>
  <si>
    <t>((9,80*3,47)/2)*((13,18+2,56)/2)</t>
  </si>
  <si>
    <t>Ostatní konstrukce a práce, bourání</t>
  </si>
  <si>
    <t>981011416</t>
  </si>
  <si>
    <t>Demolice budov postupným rozebíráním z cihel, kamene, tvárnic na maltu cementovou nebo z betonu prostého s podílem konstrukcí přes 30 do 35 %</t>
  </si>
  <si>
    <t>0,80*0,80*(3+4,35+1,79+5,95+4,90+5,95+0,15+3,75)"   1.PP - základové pasy, objekt vila</t>
  </si>
  <si>
    <t>((2+4,35+2,30+5,957+3,90+5,957+0,71+4,35)*(2,20+0,259))*0,50"   1.PP - stěny,</t>
  </si>
  <si>
    <t>(3,267*2)*0,26"   1.PP- schodišťová zeď</t>
  </si>
  <si>
    <t>(3,267*1,3*0,84)*0,20"   1.PP - schodiště</t>
  </si>
  <si>
    <t>(2*3,75+0,60*0,89+3,90*4,957)*0,259"   1.PP - podlaha</t>
  </si>
  <si>
    <t>(5,84+10,59+4,04)*0,80*0,80+(2,06+3,06+2,06)*0,60*0,80"   1NP - základové pasy nepodsklepené části vily</t>
  </si>
  <si>
    <t>(8,93*11,48+2,06*3,76)*0,40"   1.NP - konstrukce podlahy a strop 1.PP</t>
  </si>
  <si>
    <t>((8,93+10,59+8,93+10,59)*2,53)*0,45+((2,06+3,06+2,06)*2,53)*0,35"   1.NP - obvodové zdivo</t>
  </si>
  <si>
    <t>7,97*2,53*0,33+1,07*2,53*0,15"   1.NP. vnitřní nosné zdivo+komínové zdivo</t>
  </si>
  <si>
    <t>(1,834*2,53)*0,31+(5,16*2,53)*0,19+((3,33+0,18)*2,53)*0,316"   1.NP - vnitřní zdivo</t>
  </si>
  <si>
    <t>(3,33+0,18)*2,53*0,26+(2,29+1,16)*2,53*0,18+(4,95*2,53)*0,15"   1.NP - vnitřní zdivo</t>
  </si>
  <si>
    <t>(0,93*2,052*1,3)*0,20+(3,51*0,90*1,3)*0,20"   1.NP - schodiště do 2.NP</t>
  </si>
  <si>
    <t>((8,93*11,49)-( 2,8*0,90+2,082*0,90))*0,40+(2,06*3,76)*0,40"   1.NP - strop a podlaha 2.NP</t>
  </si>
  <si>
    <t>((8,93+10,59+8,93+10,59)*2,50)*0,45"   2.NP - obvodové zdivo</t>
  </si>
  <si>
    <t>7,97*2,50*0,33+1,07*2,50*0,15"   2.NP - vnitřní nosné zdivo+ komínové zdivo</t>
  </si>
  <si>
    <t>(5,16*2,50*0,21)+(5,10*2,50*0,15)"   2.NP - vnitřní zdivo</t>
  </si>
  <si>
    <t>(2,88+2,88+2,024)*2,50*0,15+(1,95*2,50)*0,15"   2.NP - vnitřní zdivo</t>
  </si>
  <si>
    <t>(0,93*2,29*1,3+0,9*3,03*1,3)*0,20"   2NP - schodiště na půdu</t>
  </si>
  <si>
    <t>((8,93*11,49)-( 2,29*0,93+3,03*0,90))*0,40"   2.NP - strop a podlaha půdy</t>
  </si>
  <si>
    <t>((8,93+10,59+8,93+10,59)*0,764)*0,45"   obvodové parapetní zdivo na půdě</t>
  </si>
  <si>
    <t>(6+8,17+6+8,17)*(0,60*0,80)"   základové pasy</t>
  </si>
  <si>
    <t>(5,34+8,83+5,34+8,83)*3,62*0,33+((6,78*3,29)/2)*2*0,15" obvodové zdivo</t>
  </si>
  <si>
    <t>5,22*3*0,30"   vnitřní příčná zeď</t>
  </si>
  <si>
    <t>0,45*0,45*3"   cihelný pilíř u obvodové zdi</t>
  </si>
  <si>
    <t>(5,22*4,06+5,22*3,81)*0,25"   konstrukce podlahy</t>
  </si>
  <si>
    <t>(0,9*0,60*4,36)*4+(0,65*0,60*4,36)*2+(0,90*0,60*4,36)*2 "nosné pilíře obvodového zdiva</t>
  </si>
  <si>
    <t>5*1,1*0,30+2,60*4,36*0,30+2,6*4,36*0,30+5*4,36*0,30+(2,60*4,36*0,30)*2"   zděné výplně obvodového zdiva mezi pilíři</t>
  </si>
  <si>
    <t>((7,30*3,30)/2)*2*0,30"   zdi štítů</t>
  </si>
  <si>
    <t>(11,1+5,7+11,10+5,70+5,70)*(0,80*0,80)"   základové pasy kůlny</t>
  </si>
  <si>
    <t>(3+7,30+3)*(0,60*0,80)"   základové pasy garáže</t>
  </si>
  <si>
    <t>((3+7,30+3)*2,25+((3,30*1,05)/2)*2)*0,30"   3 stěny garáže</t>
  </si>
  <si>
    <t>(10,20*6,70)*0,25+(3*6,70)*0,25"   konstrukce podlahy</t>
  </si>
  <si>
    <t>997</t>
  </si>
  <si>
    <t>Přesun sutě</t>
  </si>
  <si>
    <t>997006512</t>
  </si>
  <si>
    <t>Vodorovná doprava suti na skládku s naložením na dopravní prostředek a složením přes 100 m do 1 km</t>
  </si>
  <si>
    <t>245,415+49,1217+80,874</t>
  </si>
  <si>
    <t>997006519</t>
  </si>
  <si>
    <t>Vodorovná doprava suti na skládku s naložením na dopravní prostředek a složením Příplatek k ceně za každý další i započatý 1 km</t>
  </si>
  <si>
    <t>Poznámka k položce:
Poznámka k položce: říplatek za dopravu hmot za každý další 1 km x 2  (cca do 3 km)  Světlá nad Sázavou - Rozinov Světlá n.S.</t>
  </si>
  <si>
    <t>997013831</t>
  </si>
  <si>
    <t>Poplatek za uložení stavebního odpadu na skládce (skládkovné) směsného</t>
  </si>
  <si>
    <t>75,058-5,816</t>
  </si>
  <si>
    <t>49,1217-3,9136</t>
  </si>
  <si>
    <t>245,415-5,317"   Odečtení dřevěné konstrukce krovu , na skládce je poplatek za dřevo 0,00 Kč</t>
  </si>
  <si>
    <t>997211611</t>
  </si>
  <si>
    <t>Nakládání suti nebo vybouraných hmot na dopravní prostředky pro vodorovnou dopravu suti</t>
  </si>
  <si>
    <t>SO 01.2 - Bourání stáv.objektu</t>
  </si>
  <si>
    <t>VRN - Vedlejší rozpočtové náklady</t>
  </si>
  <si>
    <t xml:space="preserve">    VRN2 - Příprava staveniště</t>
  </si>
  <si>
    <t>0,80*0,80*(3,90+2,10+6,70+5,90+8,60+4,10+2+3,90+4,70+1,36)"   1.PP - rýhy od základových pasů</t>
  </si>
  <si>
    <t>0,50*0,80*1,50"   dtto.</t>
  </si>
  <si>
    <t>(3,9*2,10+8,60*5,90+2*1,80)*2,17"   1.PP  jáma po původním sklepu</t>
  </si>
  <si>
    <t>(0,80*0,80)*(12,75-5,90+7,30+2,80+1+1,5)+(0,60*0,80)*(7,97+1,68)"   1.NP základové pasy nepodsklep. části domu</t>
  </si>
  <si>
    <t>(181,056)*1,9</t>
  </si>
  <si>
    <t>8,65*12,75+2*7,97</t>
  </si>
  <si>
    <t>((5,08*3,106)/2)*9,95+((3,20*2,80)/2)*2,50</t>
  </si>
  <si>
    <t>0,80*0,80*(3,90+2,10+6,70+5,90+8,60+4,10+2+3,90+4,70+1,36)"   1.PP - základové pasy</t>
  </si>
  <si>
    <t>0,50*0,80*1,50"    dtto.</t>
  </si>
  <si>
    <t>(3,90+1,50+6,70+1,90+4,70+8,60+4,1+2+2,70)*(2,20+0,258)*0,60"   1.PP - obvodové stěny</t>
  </si>
  <si>
    <t>4,70*(2,20+0,258)*0,60+1,50*(2,20+0,258)*0,30"   1.PP - vnitřní stěny</t>
  </si>
  <si>
    <t>(2,7*2+1*1,50+0,6*0,60+3,40*4,70+3,50*4,70)*0,258+(3,10*1*1,30*0,20)"   1.PP - podlaha a schodiště</t>
  </si>
  <si>
    <t>(0,80*0,80)*(12,75-5,90+7,30+2,80+1+1,5)+(0,60*0,80)*(7,97+1,68)"   1.NP - základové pasy nepodsklep.části domu</t>
  </si>
  <si>
    <t>((7,30+12,75-0,90+8,65+4,85+1,60+4,45+2+1+1,40+2,80-0,45)*(3+0,42))*0,45"   1.NP - obvodové stěny domu</t>
  </si>
  <si>
    <t>3,52*0,37*3,17"   dtto.</t>
  </si>
  <si>
    <t>8,20*(3+0,42)*0,45+(3,10+2,95)*(3+0,42)*0,30+1,45*(3+0,42)*0,40"   1.NP - vnitřní zdivo+komínové zdivo</t>
  </si>
  <si>
    <t>(6,40+2,45+3,95+4,85)*3*0,15"   1.NP - vnitřní zdivo, příčky</t>
  </si>
  <si>
    <t>(6,40*6,55+7,75*4,85+1,68*2,2+1,68*1,54+1*1)*0,42"   1.NP - konstrukce podlahy a strop 1.PP</t>
  </si>
  <si>
    <t>(1,40*1,68*1,30*0,20)+(3,10*1*1,30*0,20)"   1.NP - schodiště</t>
  </si>
  <si>
    <t>(6,40*6,55+7,75*4,85+1,68*2,2+1,68*3,08+1*1)*0,42"   1.NP strop a konstrukce podlahy 2.NP</t>
  </si>
  <si>
    <t>(2+1+8,7+9,05+8,65+4,65+2,05+2,30)*(1,33+0,42)*0,45"   2.NP parapetní obvodové zdivo</t>
  </si>
  <si>
    <t>(4,92*1,326+((4,92+2,90)/2)*2,08)*0,45+(0,75*0,20*3,40)+(0,75*0,45*3,97)"   2.NP vnitřní zdivo a komínové zdivo</t>
  </si>
  <si>
    <t>(4,64*3,40+3,75*3,40)*0,15"   2.NP vnitřní zdivo - příčky</t>
  </si>
  <si>
    <t>3,19*1*1,3*0,20"   2.NP schodiště</t>
  </si>
  <si>
    <t>((2,88+5,08+2,88)*9,95+3,50*2,60)*0,18"   2.NP. rovný a šikmý strop (podhled ) vč. části střechy</t>
  </si>
  <si>
    <t>249,28*2 "Přepočtené koeficientem množství</t>
  </si>
  <si>
    <t>249,28-3,5647</t>
  </si>
  <si>
    <t>VRN</t>
  </si>
  <si>
    <t>Vedlejší rozpočtové náklady</t>
  </si>
  <si>
    <t>VRN2</t>
  </si>
  <si>
    <t>Příprava staveniště</t>
  </si>
  <si>
    <t>020001000</t>
  </si>
  <si>
    <t>Odpojení inženýrských sítí tj. vody, kanalizace a elektoinstalace a zajištění těchto přípojek.</t>
  </si>
  <si>
    <t>SO 01_D.1.4.1 - Zdravotechnická instalace</t>
  </si>
  <si>
    <t>9 - Ostatní konstrukce a práce-bourání</t>
  </si>
  <si>
    <t xml:space="preserve">    2 - Zakládání</t>
  </si>
  <si>
    <t xml:space="preserve">    8 - Trubní vedení</t>
  </si>
  <si>
    <t>PSV - Práce a dodávky PSV</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</si>
  <si>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</si>
  <si>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</si>
  <si>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</si>
  <si>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</si>
  <si>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732 - Ústřední vytápění - strojovny</t>
  </si>
  <si>
    <t xml:space="preserve">    751 - Vzduchotechnika</t>
  </si>
  <si>
    <t>Ostatní konstrukce a práce-bourání</t>
  </si>
  <si>
    <t>935932634.R</t>
  </si>
  <si>
    <t>Odkapový otevřený sifon pro odvod kondenzátu s kombinovanou zápachovou uzávěrou, odtok DN 40 nebo DN 50</t>
  </si>
  <si>
    <t>-1031043809</t>
  </si>
  <si>
    <t>935932633.R</t>
  </si>
  <si>
    <t>Podomítkový sifon kombinovaný s přívodem vody a zásuvkou - pro pračku</t>
  </si>
  <si>
    <t>-331274463</t>
  </si>
  <si>
    <t>935932634</t>
  </si>
  <si>
    <t>Odvodňovací plastový žlab sifon + sítko pro žlab vnitřní šířky 200 mm z plastu a pozinkové oceli</t>
  </si>
  <si>
    <t>1042230924</t>
  </si>
  <si>
    <t>973031336</t>
  </si>
  <si>
    <t>Vysekání výklenků nebo kapes ve zdivu z cihel na maltu vápennou nebo vápenocementovou kapes, plochy do 0,16 m2, hl. do 450 mm</t>
  </si>
  <si>
    <t>-1729254703</t>
  </si>
  <si>
    <t>Poznámka k položce:
Poznámka k položce: či v SDK</t>
  </si>
  <si>
    <t>115101201</t>
  </si>
  <si>
    <t>Čerpání vody na dopravní výšku do 10 m s uvažovaným průměrným přítokem do 500 l/min</t>
  </si>
  <si>
    <t>hod</t>
  </si>
  <si>
    <t>1177274364</t>
  </si>
  <si>
    <t>115101301</t>
  </si>
  <si>
    <t>Pohotovost záložní čerpací soupravy pro dopravní výšku do 10 m s uvažovaným průměrným přítokem do 500 l/min</t>
  </si>
  <si>
    <t>den</t>
  </si>
  <si>
    <t>2140544566</t>
  </si>
  <si>
    <t>132201102</t>
  </si>
  <si>
    <t>Hloubení zapažených i nezapažených rýh šířky do 600 mm s urovnáním dna do předepsaného profilu a spádu v hornině tř. 3 přes 100 m3</t>
  </si>
  <si>
    <t>CS ÚRS 2013 01</t>
  </si>
  <si>
    <t>-1045772689</t>
  </si>
  <si>
    <t>95,1+16,9+10,7</t>
  </si>
  <si>
    <t>542762754</t>
  </si>
  <si>
    <t>-51662885</t>
  </si>
  <si>
    <t>162701105</t>
  </si>
  <si>
    <t>Vodorovné přemístění výkopku nebo sypaniny po suchu na obvyklém dopravním prostředku, bez naložení výkopku, avšak se složením bez rozhrnutí z horniny tř. 1 až 4 na vzdálenost přes 9 000 do 10 000 m</t>
  </si>
  <si>
    <t>1014723542</t>
  </si>
  <si>
    <t>167101101</t>
  </si>
  <si>
    <t>Nakládání, skládání a překládání neulehlého výkopku nebo sypaniny nakládání, množství do 100 m3, z hornin tř. 1 až 4</t>
  </si>
  <si>
    <t>1364009232</t>
  </si>
  <si>
    <t>171201201</t>
  </si>
  <si>
    <t>Uložení sypaniny na skládky</t>
  </si>
  <si>
    <t>-2009668827</t>
  </si>
  <si>
    <t>Uložení sypaniny poplatek za uložení sypaniny na skládce ( skládkovné )</t>
  </si>
  <si>
    <t>128025876</t>
  </si>
  <si>
    <t>29,2*1,7 "Přepočtené koeficientem množství</t>
  </si>
  <si>
    <t>175151101</t>
  </si>
  <si>
    <t>Obsypání potrubí strojně sypaninou z vhodných hornin tř. 1 až 4 nebo materiálem připraveným podél výkopu ve vzdálenosti do 3 m od jeho kraje, pro jakoukoliv hloubku výkopu a míru zhutnění bez prohození sypaniny</t>
  </si>
  <si>
    <t>-335207297</t>
  </si>
  <si>
    <t>14,5+15,6+10,6</t>
  </si>
  <si>
    <t>175101209</t>
  </si>
  <si>
    <t>Obsypání objektů nad přilehlým původním terénem sypaninou z vhodných hornin 1 až 4 nebo materiálem uloženým ve vzdálenosti do 3 m od vnějšího kraje objektu pro jakoukoliv míru zhutnění Příplatek k ceně za prohození sypaniny</t>
  </si>
  <si>
    <t>-2082560731</t>
  </si>
  <si>
    <t>15,6+10,6</t>
  </si>
  <si>
    <t>583373020</t>
  </si>
  <si>
    <t>štěrkopísek frakce 2-16</t>
  </si>
  <si>
    <t>1045006008</t>
  </si>
  <si>
    <t>14,5*2 "Přepočtené koeficientem množství</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</si>
  <si>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</si>
  <si>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</si>
  <si>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</si>
  <si>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-1364511236</t>
  </si>
  <si>
    <t>451572111</t>
  </si>
  <si>
    <t>Lože pod potrubí, stoky a drobné objekty v otevřeném výkopu z kameniva drobného těženého 0 až 4 mm</t>
  </si>
  <si>
    <t>1831755947</t>
  </si>
  <si>
    <t>3,8+1,3+3,3</t>
  </si>
  <si>
    <t>Trubní vedení</t>
  </si>
  <si>
    <t>871181141</t>
  </si>
  <si>
    <t>Montáž vodovodního potrubí z plastů v otevřeném výkopu z polyetylenu PE 100 svařovaných na tupo SDR 11/PN16 D 50 x 4,6 mm</t>
  </si>
  <si>
    <t>2049537943</t>
  </si>
  <si>
    <t>286135970</t>
  </si>
  <si>
    <t>potrubí dvouvrstvé PE100 s 10% signalizační vrstvou, SDR 11, 50x4,6. L=12m</t>
  </si>
  <si>
    <t>718128800</t>
  </si>
  <si>
    <t>871265211</t>
  </si>
  <si>
    <t>Kanalizační potrubí z tvrdého PVC v otevřeném výkopu ve sklonu do 20 %, hladkého plnostěnného jednovrstvého, tuhost třídy SN 4 DN 110</t>
  </si>
  <si>
    <t>-2014794060</t>
  </si>
  <si>
    <t>877265221</t>
  </si>
  <si>
    <t>Montáž tvarovek na kanalizačním potrubí z trub z plastu z tvrdého PVC nebo z polypropylenu v otevřeném výkopu jednoosých do DN 100</t>
  </si>
  <si>
    <t>-1542506490</t>
  </si>
  <si>
    <t>286110860</t>
  </si>
  <si>
    <t>trubky z polyvinylchloridu odpadní systém tlumící zvuk čistící kus DN  70, d 78 mm</t>
  </si>
  <si>
    <t>-58110002</t>
  </si>
  <si>
    <t>286110870</t>
  </si>
  <si>
    <t>trubky z polyvinylchloridu odpadní systém tlumící zvuk čistící kus DN  100, d 110 mm</t>
  </si>
  <si>
    <t>-1126735498</t>
  </si>
  <si>
    <t>89481125.R</t>
  </si>
  <si>
    <t>Čerpací jímka plastová/kalový box 110 l v předpřipravené šachtě v objektu (např. fekabox 110) D+M</t>
  </si>
  <si>
    <t>-1055450001</t>
  </si>
  <si>
    <t>894811253</t>
  </si>
  <si>
    <t>Revizní šachta z tvrdého PVC v otevřeném výkopu typ pravý/přímý/levý (DN šachty/DN trubního vedení) DN 400/200, odolnost vnějšímu tlaku 12,5 t, hloubka od 1410 do 1780 mm</t>
  </si>
  <si>
    <t>2106078737</t>
  </si>
  <si>
    <t>PSV</t>
  </si>
  <si>
    <t>Práce a dodávky PSV</t>
  </si>
  <si>
    <t>713463411</t>
  </si>
  <si>
    <t>Montáž izolace tepelné potrubí a ohybů tvarovkami nebo deskami potrubními pouzdry návlekovými izolačními hadicemi potrubí a ohybů</t>
  </si>
  <si>
    <t>1447901837</t>
  </si>
  <si>
    <t>16+12,5+26,5+44,1</t>
  </si>
  <si>
    <t>631254610.1</t>
  </si>
  <si>
    <t>Návleková izolace  PE 4 mm, DN 40</t>
  </si>
  <si>
    <t>-392699547</t>
  </si>
  <si>
    <t>631254610.2</t>
  </si>
  <si>
    <t>Návleková izolace  PE 4 mm, DN 50</t>
  </si>
  <si>
    <t>1426004838</t>
  </si>
  <si>
    <t>631254610.3</t>
  </si>
  <si>
    <t>Návleková izolace  PE 4 mm, DN 75</t>
  </si>
  <si>
    <t>398985852</t>
  </si>
  <si>
    <t>631254610.4</t>
  </si>
  <si>
    <t>Návleková izolace  PE 4 mm, DN 110</t>
  </si>
  <si>
    <t>-1475674102</t>
  </si>
  <si>
    <t>554062108</t>
  </si>
  <si>
    <t>31,3+28,3+14,3+25,4+8+84,4+24,3+12,5+32,7</t>
  </si>
  <si>
    <t>283771410</t>
  </si>
  <si>
    <t>izolace tepelná potrubí z pěnového polyetylenu 20 x 9 mm</t>
  </si>
  <si>
    <t>1941056851</t>
  </si>
  <si>
    <t>283771110</t>
  </si>
  <si>
    <t>tvarovky z lehčených plastů izolace potrubí vnitřní průměr x tl. izolace [mm] 28 x  9</t>
  </si>
  <si>
    <t>1161822617</t>
  </si>
  <si>
    <t>283770520</t>
  </si>
  <si>
    <t>izolace tepelná potrubí z pěnového polyetylenu 32 x 13 mm</t>
  </si>
  <si>
    <t>-284274957</t>
  </si>
  <si>
    <t>283770580</t>
  </si>
  <si>
    <t>izolace tepelná potrubí z pěnového polyetylenu 40 x 13 mm</t>
  </si>
  <si>
    <t>1512269755</t>
  </si>
  <si>
    <t>283771430.R</t>
  </si>
  <si>
    <t>izolace tepelná potrubí z pěnového polyetylenu 20 x 30 mm</t>
  </si>
  <si>
    <t>130284316</t>
  </si>
  <si>
    <t>283770490.R</t>
  </si>
  <si>
    <t>tvarovky z lehčených plastů izolace potrubí vnitřní průměr x tl. izolace [mm] 28 x 30</t>
  </si>
  <si>
    <t>241072699</t>
  </si>
  <si>
    <t>283770540.R</t>
  </si>
  <si>
    <t>izolace tepelná potrubí z pěnového polyetylenu 32 x 40 mm</t>
  </si>
  <si>
    <t>513875015</t>
  </si>
  <si>
    <t>283770600.R</t>
  </si>
  <si>
    <t>izolace tepelná potrubí z pěnového polyetylenu 40 x 50 mm</t>
  </si>
  <si>
    <t>-863730582</t>
  </si>
  <si>
    <t>283771230</t>
  </si>
  <si>
    <t>izolace tepelná potrubí z pěnového polyetylenu 54 x 13 mm</t>
  </si>
  <si>
    <t>-1100027150</t>
  </si>
  <si>
    <t>109834784</t>
  </si>
  <si>
    <t>721</t>
  </si>
  <si>
    <t>Zdravotechnika - vnitřní kanalizace</t>
  </si>
  <si>
    <t>721173401</t>
  </si>
  <si>
    <t>Potrubí z plastových trub PVC SN4 svodné (ležaté) DN 110</t>
  </si>
  <si>
    <t>-1267290558</t>
  </si>
  <si>
    <t>721173402</t>
  </si>
  <si>
    <t>Potrubí z plastových trub PVC SN4 svodné (ležaté) DN 125</t>
  </si>
  <si>
    <t>1977730724</t>
  </si>
  <si>
    <t>721174024</t>
  </si>
  <si>
    <t>Potrubí z plastových trub polypropylenové odpadní (svislé) DN 70</t>
  </si>
  <si>
    <t>1856674084</t>
  </si>
  <si>
    <t>721174025</t>
  </si>
  <si>
    <t>Potrubí z plastových trub polypropylenové odpadní (svislé) DN 100</t>
  </si>
  <si>
    <t>2137501879</t>
  </si>
  <si>
    <t>31,1+4</t>
  </si>
  <si>
    <t>721174042</t>
  </si>
  <si>
    <t>Potrubí z plastových trub např. HT Systém (polypropylenové PPs) připojovací DN 40</t>
  </si>
  <si>
    <t>31691062</t>
  </si>
  <si>
    <t>721174043</t>
  </si>
  <si>
    <t>Potrubí z plastových trub např. HT Systém (polypropylenové PPs) připojovací DN 50</t>
  </si>
  <si>
    <t>-842739827</t>
  </si>
  <si>
    <t>721174045</t>
  </si>
  <si>
    <t>Potrubí z plastových trub např. HT Systém (polypropylenové PPs) připojovací DN 100</t>
  </si>
  <si>
    <t>-560774922</t>
  </si>
  <si>
    <t>721194104</t>
  </si>
  <si>
    <t>Zřízení přípojek na potrubí vyvedení a upevnění odpadních výpustek DN 40</t>
  </si>
  <si>
    <t>92348746</t>
  </si>
  <si>
    <t>721194105</t>
  </si>
  <si>
    <t>Zřízení přípojek na potrubí vyvedení a upevnění odpadních výpustek DN 50</t>
  </si>
  <si>
    <t>1406210819</t>
  </si>
  <si>
    <t>721194109</t>
  </si>
  <si>
    <t>Zřízení přípojek na potrubí vyvedení a upevnění odpadních výpustek DN 100</t>
  </si>
  <si>
    <t>1158969242</t>
  </si>
  <si>
    <t>721211405</t>
  </si>
  <si>
    <t>Odtokový podlahový žlab sprchový, čtvercový 200x200 mm, nerezová mřížka, plastový sifon, odtok DN 50 do boku + montáž</t>
  </si>
  <si>
    <t>1224614518</t>
  </si>
  <si>
    <t>Poznámka k položce:
Poznámka k položce: 200 x 200</t>
  </si>
  <si>
    <t>721211422.1</t>
  </si>
  <si>
    <t>Podlahová vpusť, odtok DN 100, nerez mřížka</t>
  </si>
  <si>
    <t>169843211</t>
  </si>
  <si>
    <t>721233212.R</t>
  </si>
  <si>
    <t>Montáž střešních vtoků</t>
  </si>
  <si>
    <t>530506955</t>
  </si>
  <si>
    <t>Poznámka k položce:
Poznámka k položce: vyhřívaná</t>
  </si>
  <si>
    <t>562311060</t>
  </si>
  <si>
    <t>vtok střeš.fol. čtvercový pro pl.stř. s vyhříváním 75-160 mm</t>
  </si>
  <si>
    <t>1881728200</t>
  </si>
  <si>
    <t>721242115</t>
  </si>
  <si>
    <t xml:space="preserve">Lapače střešních splavenin z polypropylenu (PP) DN 110 </t>
  </si>
  <si>
    <t>-1538184221</t>
  </si>
  <si>
    <t>721273153</t>
  </si>
  <si>
    <t>Ventilační hlavice z polypropylenu (PP) DN 110 (např. HL 810)</t>
  </si>
  <si>
    <t>-1311341036</t>
  </si>
  <si>
    <t>Poznámka k položce:
Poznámka k položce: v barvě střešní krytiny</t>
  </si>
  <si>
    <t>721274121</t>
  </si>
  <si>
    <t>Ventily přivzdušňovací odpadních potrubí vnitřní od DN 32 do DN 50</t>
  </si>
  <si>
    <t>802024371</t>
  </si>
  <si>
    <t>721290111</t>
  </si>
  <si>
    <t>Zkouška těsnosti kanalizace v objektech vodou do DN 125</t>
  </si>
  <si>
    <t>-296133729</t>
  </si>
  <si>
    <t>721290112</t>
  </si>
  <si>
    <t>Zkouška těsnosti kanalizace v objektech vodou DN 150 nebo DN 200</t>
  </si>
  <si>
    <t>-766404088</t>
  </si>
  <si>
    <t>891266331</t>
  </si>
  <si>
    <t>Montáž vodovodních armatur na potrubí vtokových košů v objektech DN 100</t>
  </si>
  <si>
    <t>991504258</t>
  </si>
  <si>
    <t>562311070</t>
  </si>
  <si>
    <t>koš záchytný PP, D=110 mm</t>
  </si>
  <si>
    <t>-683375534</t>
  </si>
  <si>
    <t>998721101</t>
  </si>
  <si>
    <t>Přesun hmot pro vnitřní kanalizace stanovený z hmotnosti přesunovaného materiálu vodorovná dopravní vzdálenost do 50 m v objektech výšky do 6 m</t>
  </si>
  <si>
    <t>1388517087</t>
  </si>
  <si>
    <t>722</t>
  </si>
  <si>
    <t>Zdravotechnika - vnitřní vodovod</t>
  </si>
  <si>
    <t>722176112</t>
  </si>
  <si>
    <t>Montáž potrubí z plastových trub svařovaných polyfuzně D přes 16 do 20 mm</t>
  </si>
  <si>
    <t>-1363335126</t>
  </si>
  <si>
    <t>286151000</t>
  </si>
  <si>
    <t>trubka tlaková PPR řada PN 10 20 x 2,2 x 4000 mm</t>
  </si>
  <si>
    <t>1112821807</t>
  </si>
  <si>
    <t>722176113</t>
  </si>
  <si>
    <t>Montáž potrubí z plastových trub svařovaných polyfuzně D přes 20 do 25 mm</t>
  </si>
  <si>
    <t>-568325732</t>
  </si>
  <si>
    <t>286151050</t>
  </si>
  <si>
    <t>trubka tlaková PPR řada PN 10 25 x 2,3 x 4000 mm</t>
  </si>
  <si>
    <t>677607509</t>
  </si>
  <si>
    <t>722176114</t>
  </si>
  <si>
    <t>Montáž potrubí z plastových trub svařovaných polyfuzně D přes 25 do 32 mm</t>
  </si>
  <si>
    <t>65089753</t>
  </si>
  <si>
    <t>6,4+26,8</t>
  </si>
  <si>
    <t>286151090</t>
  </si>
  <si>
    <t>trubka tlaková PPR řada PN 10 32 x 2,9 x 4000 mm</t>
  </si>
  <si>
    <t>1639975555</t>
  </si>
  <si>
    <t>286131100</t>
  </si>
  <si>
    <t>potrubí vodovodní PE100 PN16 SDR11 6 m, 100 m, 32 x 3,0 mm</t>
  </si>
  <si>
    <t>1265283488</t>
  </si>
  <si>
    <t>722176115</t>
  </si>
  <si>
    <t>Montáž potrubí z plastových trub svařovaných polyfuzně D přes 32 do 40 mm</t>
  </si>
  <si>
    <t>1872085472</t>
  </si>
  <si>
    <t>286151110</t>
  </si>
  <si>
    <t>trubka tlaková PPR řada PN 10 40 x 3,7 x 4000 mm</t>
  </si>
  <si>
    <t>-726068240</t>
  </si>
  <si>
    <t>722176116</t>
  </si>
  <si>
    <t>Montáž potrubí z plastových trub svařovaných polyfuzně D přes 40 do 50 mm</t>
  </si>
  <si>
    <t>621786089</t>
  </si>
  <si>
    <t>18+8</t>
  </si>
  <si>
    <t>286151150</t>
  </si>
  <si>
    <t>trubka tlaková PPR řada PN 10 50 x 4,6 x 4000 mm</t>
  </si>
  <si>
    <t>1775746771</t>
  </si>
  <si>
    <t>286131120</t>
  </si>
  <si>
    <t>potrubí vodovodní PE100 PN16 SDR11 6 m, 100 m, 50 x 4,6 mm</t>
  </si>
  <si>
    <t>2005402790</t>
  </si>
  <si>
    <t>722190401</t>
  </si>
  <si>
    <t>Zřízení přípojek na potrubí vyvedení a upevnění výpustek do DN 25</t>
  </si>
  <si>
    <t>465556155</t>
  </si>
  <si>
    <t>722220121.R</t>
  </si>
  <si>
    <t>Armatury s jedním závitem nástěnky pro baterii D+M</t>
  </si>
  <si>
    <t>pár</t>
  </si>
  <si>
    <t>569137917</t>
  </si>
  <si>
    <t>722221134</t>
  </si>
  <si>
    <t>Armatury s jedním závitem ventily výtokové G 1/2</t>
  </si>
  <si>
    <t>soubor</t>
  </si>
  <si>
    <t>621514912</t>
  </si>
  <si>
    <t>722224153</t>
  </si>
  <si>
    <t>Armatury s jedním závitem ventily kulové zahradní uzávěry PN 15 do 120 st. C G 3/4 - 1</t>
  </si>
  <si>
    <t>-429557224</t>
  </si>
  <si>
    <t>722232124</t>
  </si>
  <si>
    <t>Armatury se dvěma závity kulové kohouty PN 42 do 185 st.C plnoprůtokovévnitřní závit G 1 (vodoměr)</t>
  </si>
  <si>
    <t>592764686</t>
  </si>
  <si>
    <t>722290215</t>
  </si>
  <si>
    <t>Zkoušky, proplach a desinfekce vodovodního potrubí zkoušky těsnosti vodovodního potrubí hrdlového nebo přírubového do DN 100</t>
  </si>
  <si>
    <t>-413298565</t>
  </si>
  <si>
    <t>722290234</t>
  </si>
  <si>
    <t>Zkoušky, proplach a desinfekce vodovodního potrubí proplach a desinfekce vodovodního potrubí do DN 80</t>
  </si>
  <si>
    <t>-112634695</t>
  </si>
  <si>
    <t>899231112.R</t>
  </si>
  <si>
    <t>Napojení na stávající přípojku v objektu</t>
  </si>
  <si>
    <t>kpl</t>
  </si>
  <si>
    <t>-652109096</t>
  </si>
  <si>
    <t>998722101</t>
  </si>
  <si>
    <t>Přesun hmot pro vnitřní vodovod stanovený z hmotnosti přesunovaného materiálu vodorovná dopravní vzdálenost do 50 m v objektech výšky do 6 m</t>
  </si>
  <si>
    <t>2009563729</t>
  </si>
  <si>
    <t>724</t>
  </si>
  <si>
    <t>Zdravotechnika - strojní vybavení</t>
  </si>
  <si>
    <t>724149102.R</t>
  </si>
  <si>
    <t>Čerpadla vodovodní strojní bez potrubí montáž čerpadel ponorných bez potrubí a příslušenství o výkonu od 56 l do 180 l</t>
  </si>
  <si>
    <t>-1730050988</t>
  </si>
  <si>
    <t>426110990.R</t>
  </si>
  <si>
    <t>Čerpadlo kalové, ponorné s plovákem (např. Feka 600 M-A) – systémové ke kalovém boxu 110 l + montáž, včetně ostatního vystrojení čerpací jímky (plovák, elektroinstalace…)</t>
  </si>
  <si>
    <t>-82334350</t>
  </si>
  <si>
    <t>725</t>
  </si>
  <si>
    <t>Zdravotechnika - zařizovací předměty</t>
  </si>
  <si>
    <t>725111132</t>
  </si>
  <si>
    <t>Zařízení záchodů splachovače nádržkové plastové nízkopoložené</t>
  </si>
  <si>
    <t>-1211280010</t>
  </si>
  <si>
    <t>Poznámka k položce:
Poznámka k položce: pro výlevku</t>
  </si>
  <si>
    <t>725111361</t>
  </si>
  <si>
    <t>Zařízení záchodů splachovače automatické pro splachovací nádržku, souprava pro oddálené splachování</t>
  </si>
  <si>
    <t>1442415664</t>
  </si>
  <si>
    <t>725111936.R</t>
  </si>
  <si>
    <t>Dvířka krycí pro čistící kus vč.montáže</t>
  </si>
  <si>
    <t>-924960898</t>
  </si>
  <si>
    <t>725119125</t>
  </si>
  <si>
    <t>Zařízení záchodů montáž klozetových mís závěsných na nosné stěny</t>
  </si>
  <si>
    <t>1442871385</t>
  </si>
  <si>
    <t>551673810</t>
  </si>
  <si>
    <t>sedátko klozetové s poklopem duroplastové bílé</t>
  </si>
  <si>
    <t>6394051</t>
  </si>
  <si>
    <t>552817950</t>
  </si>
  <si>
    <t>tlačítko pro ovládání WC shora/ zepředu, plast, dvě množství vody, 21,3 x 14,2 cm</t>
  </si>
  <si>
    <t>-500491677</t>
  </si>
  <si>
    <t>642360410</t>
  </si>
  <si>
    <t>klozet keramický závěsný hluboké splachování bílý</t>
  </si>
  <si>
    <t>120531262</t>
  </si>
  <si>
    <t>642360510</t>
  </si>
  <si>
    <t>klozet keramický závěsný hluboké splachování handicap bílý</t>
  </si>
  <si>
    <t>-30550822</t>
  </si>
  <si>
    <t>552817080</t>
  </si>
  <si>
    <t>montážní prvek pro závěsné WC ovládání zepředu, pro tělesně postižené výška 112 cm</t>
  </si>
  <si>
    <t>-1500571149</t>
  </si>
  <si>
    <t>552817000</t>
  </si>
  <si>
    <t>montážní prvek pro závěsné WC ovládání zepředu, hloubka 12 cm</t>
  </si>
  <si>
    <t>538539638</t>
  </si>
  <si>
    <t>725211602</t>
  </si>
  <si>
    <t>Umyvadla keramická bez výtokových armatur se zápachovou uzávěrkou připevněná na stěnu šrouby bílá bez sloupu nebo krytu na sifon 550 mm</t>
  </si>
  <si>
    <t>1861190185</t>
  </si>
  <si>
    <t>Poznámka k položce:
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</si>
  <si>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</si>
  <si>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Umyvadla keramická bez výtokových armatur zdravotní se zápachovou uzávěrkou připevněná na stěnu šrouby bílá 640 mm</t>
  </si>
  <si>
    <t>-1202478722</t>
  </si>
  <si>
    <t>Poznámka k položce:
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</si>
  <si>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</si>
  <si>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</si>
  <si>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2145568533</t>
  </si>
  <si>
    <t>725291641</t>
  </si>
  <si>
    <t>Doplňky zařízení koupelen a záchodů nerezové madlo sprchové 750 x 450 mm</t>
  </si>
  <si>
    <t>607869570</t>
  </si>
  <si>
    <t>725291641.R</t>
  </si>
  <si>
    <t>-1560060537</t>
  </si>
  <si>
    <t>Poznámka k položce:
Poznámka k položce: sklopné</t>
  </si>
  <si>
    <t>725291642</t>
  </si>
  <si>
    <t>Doplňky zařízení koupelen a záchodů nerezové sedačky do sprchy</t>
  </si>
  <si>
    <t>-1665966150</t>
  </si>
  <si>
    <t>725291702</t>
  </si>
  <si>
    <t>Doplňky zařízení koupelen a záchodů smaltované madla rovná, délky 400 mm</t>
  </si>
  <si>
    <t>-1695351924</t>
  </si>
  <si>
    <t>725291706.R</t>
  </si>
  <si>
    <t>Doplňky zařízení koupelen a záchodů smaltované madla rovná, délky 600 mm</t>
  </si>
  <si>
    <t>-1695581370</t>
  </si>
  <si>
    <t>Poznámka k položce:
Poznámka k položce: nerez</t>
  </si>
  <si>
    <t>725291708.R</t>
  </si>
  <si>
    <t>Doplňky zařízení koupelen a záchodů smaltované madla rovná, délky 900 mm</t>
  </si>
  <si>
    <t>-1675182159</t>
  </si>
  <si>
    <t>722221135.R</t>
  </si>
  <si>
    <t>Výtokový ventil umyvadlový se zátkou Klik-Klak</t>
  </si>
  <si>
    <t>-2121518529</t>
  </si>
  <si>
    <t>725339111</t>
  </si>
  <si>
    <t>Výlevky montáž výlevky</t>
  </si>
  <si>
    <t>1846386513</t>
  </si>
  <si>
    <t>552817390</t>
  </si>
  <si>
    <t>montážní prvek pro umyvadlo a výlevku pro tělesně postižené, výška 112 cm</t>
  </si>
  <si>
    <t>1317729976</t>
  </si>
  <si>
    <t>642711010</t>
  </si>
  <si>
    <t>výlevky keramické  se sklopnou plastovou mřížkou, rozměr 425 x 500 x 450 mm bílá, závěsná</t>
  </si>
  <si>
    <t>-1866613281</t>
  </si>
  <si>
    <t>725813111</t>
  </si>
  <si>
    <t>Ventily rohové bez připojovací trubičky nebo flexi hadičky G 1/2</t>
  </si>
  <si>
    <t>1121507653</t>
  </si>
  <si>
    <t>725821322</t>
  </si>
  <si>
    <t>Baterie dřezové nástěnné klasické s otáčivým kulatým ústím a délkou ramínka 300 mm</t>
  </si>
  <si>
    <t>550102620</t>
  </si>
  <si>
    <t>725829131</t>
  </si>
  <si>
    <t>Baterie umyvadlové montáž ostatních typů stojánkových G 1/2</t>
  </si>
  <si>
    <t>-1288281460</t>
  </si>
  <si>
    <t>551456920</t>
  </si>
  <si>
    <t>baterie umyvadlová stojánková páková s prodlouženou pákou (lékařská)</t>
  </si>
  <si>
    <t>-286545968</t>
  </si>
  <si>
    <t>551456860</t>
  </si>
  <si>
    <t>baterie umyvadlová stojánková páková</t>
  </si>
  <si>
    <t>-1883116059</t>
  </si>
  <si>
    <t>725849413</t>
  </si>
  <si>
    <t>Baterie sprchové montáž nástěnných baterií termostatických</t>
  </si>
  <si>
    <t>-680348272</t>
  </si>
  <si>
    <t>551455480</t>
  </si>
  <si>
    <t>baterie pro hygienické a zdravotnické zařízení baterie sprchové podomítkové sprchový set s mýdelníkem chrom s talířovou sprchou (výkyvná) 392 s mýdelníkem d=238mm a ruční sprchou, 4 x s přednastavitelnou teplotou</t>
  </si>
  <si>
    <t>109386501</t>
  </si>
  <si>
    <t>725249101</t>
  </si>
  <si>
    <t>Sprchové vaničky, boxy, kouty a zástěny montáž sprchových vaniček</t>
  </si>
  <si>
    <t>-1164711547</t>
  </si>
  <si>
    <t>642938520</t>
  </si>
  <si>
    <t>vaničky keramické sprchové typ  rozměr 90x90x6,5 cm čtvercová bílá</t>
  </si>
  <si>
    <t>-1511439392</t>
  </si>
  <si>
    <t>Poznámka k položce:
Poznámka k položce: s protikluzovou úpravou</t>
  </si>
  <si>
    <t>725859101</t>
  </si>
  <si>
    <t>Ventily odpadní pro zařizovací předměty montáž ventilů do DN 32</t>
  </si>
  <si>
    <t>322481074</t>
  </si>
  <si>
    <t>422107060</t>
  </si>
  <si>
    <t>ventily uzavírací a zpětné do PN 40 V 10 141 616, PN 16, ventil vypouštěcí V 30 111 616.49, PN 16, ventil uzavírací přímý, přírubový, ovládaný ručním kolem, materiál GG-25, SD dle ČSN 13 3042, hrubá těsnicí lišta dle ČSN 13 1060, pro neagresivní kapaliny a plyny do 300 °C DN  25 x 160 mm</t>
  </si>
  <si>
    <t>1435840992</t>
  </si>
  <si>
    <t>Poznámka k položce:
Poznámka k položce: Uzavírací ventil DN 25</t>
  </si>
  <si>
    <t>422107120</t>
  </si>
  <si>
    <t>ventily uzavírací a zpětné do PN 40 V 10 141 616, PN 16, ventil vypouštěcí V 30 111 616.49, PN 16, ventil uzavírací přímý, přírubový, ovládaný ručním kolem, materiál GG-25, SD dle ČSN 13 3042, hrubá těsnicí lišta dle ČSN 13 1060, pro neagresivní kapaliny</t>
  </si>
  <si>
    <t>-1341548628</t>
  </si>
  <si>
    <t>Poznámka k položce:
Poznámka k položce: Uzavírací ventil DN 32</t>
  </si>
  <si>
    <t>422107000</t>
  </si>
  <si>
    <t>ventil uzavírací přímý s ručním kolem, PN16 DN15x130 mm</t>
  </si>
  <si>
    <t>1992538220</t>
  </si>
  <si>
    <t>725861312</t>
  </si>
  <si>
    <t>Zápachové uzávěrky zařizovacích předmětů pro umyvadla podomítkové DN 40/50 (např. HL134)</t>
  </si>
  <si>
    <t>112931681</t>
  </si>
  <si>
    <t>725865312</t>
  </si>
  <si>
    <t>Zápachové uzávěrky zařizovacích předmětů pro vany sprchových koutů s kulovým kloubem na odtoku DN 40/50 a odpadním ventilem</t>
  </si>
  <si>
    <t>2040489764</t>
  </si>
  <si>
    <t>725861102</t>
  </si>
  <si>
    <t xml:space="preserve">Zápachové uzávěrky zařizovacích předmětů pro umyvadla DN 40 </t>
  </si>
  <si>
    <t>-801307793</t>
  </si>
  <si>
    <t>725865312.R</t>
  </si>
  <si>
    <t>Připojovací souprava chromovaná ocel či mosaz (propojení umyvadla a podomítkového sifonu)</t>
  </si>
  <si>
    <t>-334801226</t>
  </si>
  <si>
    <t>998725101</t>
  </si>
  <si>
    <t>Přesun hmot pro zařizovací předměty stanovený z hmotnosti přesunovaného materiálu vodorovná dopravní vzdálenost do 50 m v objektech výšky do 6 m</t>
  </si>
  <si>
    <t>571210279</t>
  </si>
  <si>
    <t>732</t>
  </si>
  <si>
    <t>Ústřední vytápění - strojovny</t>
  </si>
  <si>
    <t>732421201</t>
  </si>
  <si>
    <t>Čerpadla teplovodní závitová mokroběžná cirkulační pro TUV (elektronicky řízená) PN 10, do 80 st.C DN přípojky/dopravní výška H (m) - čerpací výkon Q (m3/h) DN 15 / do 0,9 m / 0,35 m3/h</t>
  </si>
  <si>
    <t>-426731119</t>
  </si>
  <si>
    <t>751</t>
  </si>
  <si>
    <t>751398011</t>
  </si>
  <si>
    <t>Montáž ostatních zařízení větrací mřížky na kruhové potrubí, průměru do 100 mm</t>
  </si>
  <si>
    <t>377905168</t>
  </si>
  <si>
    <t>562456510.R</t>
  </si>
  <si>
    <t>Větrací mřížka s dešťovou žaluzií do kruhového potrubí DN 100</t>
  </si>
  <si>
    <t>766862551</t>
  </si>
  <si>
    <t>764511601</t>
  </si>
  <si>
    <t>Žlab podokapní z pozinkovaného plechu s povrchovou úpravou včetně háků a čel půlkruhový rš 250 mm</t>
  </si>
  <si>
    <t>513008505</t>
  </si>
  <si>
    <t>764518622</t>
  </si>
  <si>
    <t>Svod z pozinkovaného plechu s upraveným povrchem včetně objímek, kolen a odskoků kruhový, průměru 100 mm</t>
  </si>
  <si>
    <t>1527782513</t>
  </si>
  <si>
    <t>SO 01_D.1.4.1a - Zdravotechnika - vnitřní plynovod</t>
  </si>
  <si>
    <t xml:space="preserve">    723 - Zdravotechnika - venkovní a vnitřní plynovod</t>
  </si>
  <si>
    <t>723</t>
  </si>
  <si>
    <t>Zdravotechnika - venkovní a vnitřní plynovod</t>
  </si>
  <si>
    <t>723150312</t>
  </si>
  <si>
    <t>Potrubí ocelové hladké černé bezešvé spojované svařováním tvářené za tepla D 57x3,2 mm</t>
  </si>
  <si>
    <t>-1070824954</t>
  </si>
  <si>
    <t>723150365</t>
  </si>
  <si>
    <t>Chránička D 38x2,6 mm</t>
  </si>
  <si>
    <t>-1039199592</t>
  </si>
  <si>
    <t>723231164</t>
  </si>
  <si>
    <t>Kohout kulový přímý G 1 PN 42 do 185°C plnoprůtokový s koulí DADO vnitřní závit těžká řada</t>
  </si>
  <si>
    <t>-1881116977</t>
  </si>
  <si>
    <t>7235 003</t>
  </si>
  <si>
    <t>Trubka ocelová s izolací d 25 mm vč. MT</t>
  </si>
  <si>
    <t>-189692093</t>
  </si>
  <si>
    <t>7235 004</t>
  </si>
  <si>
    <t>Utěsnění chrániček tmelem vč. MT</t>
  </si>
  <si>
    <t>387972529</t>
  </si>
  <si>
    <t>7235 005</t>
  </si>
  <si>
    <t>Pomocný spojovací a upevňovací materiál</t>
  </si>
  <si>
    <t>1471321146</t>
  </si>
  <si>
    <t>7235 006</t>
  </si>
  <si>
    <t>Čištění potrubí profukem</t>
  </si>
  <si>
    <t>-1539093416</t>
  </si>
  <si>
    <t>7235 007</t>
  </si>
  <si>
    <t>Tlaková zkouška vzduchem</t>
  </si>
  <si>
    <t>-1483113124</t>
  </si>
  <si>
    <t>7235 008</t>
  </si>
  <si>
    <t>Revize plynového zařízení</t>
  </si>
  <si>
    <t>-1318379651</t>
  </si>
  <si>
    <t>7235 009</t>
  </si>
  <si>
    <t>Stavební přípomoce</t>
  </si>
  <si>
    <t>1102691356</t>
  </si>
  <si>
    <t>998723202</t>
  </si>
  <si>
    <t>Přesun hmot procentní pro vnitřní plynovod v objektech v do 12 m</t>
  </si>
  <si>
    <t>%</t>
  </si>
  <si>
    <t>-873251264</t>
  </si>
  <si>
    <t>783314101</t>
  </si>
  <si>
    <t>Základní jednonásobný syntetický nátěr zámečnických konstrukcí</t>
  </si>
  <si>
    <t>1897617980</t>
  </si>
  <si>
    <t>783317101</t>
  </si>
  <si>
    <t>Krycí jednonásobný syntetický standardní nátěr zámečnických konstrukcí</t>
  </si>
  <si>
    <t>1744526076</t>
  </si>
  <si>
    <t>783614561</t>
  </si>
  <si>
    <t>Základní jednonásobný syntetický nátěr potrubí</t>
  </si>
  <si>
    <t>-251176256</t>
  </si>
  <si>
    <t>783617601</t>
  </si>
  <si>
    <t>Krycí jednonásobný syntetický nátěr potrubí</t>
  </si>
  <si>
    <t>-1532275663</t>
  </si>
  <si>
    <t>SO 01_D.1.4.2a - Vytápění</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</si>
  <si>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</si>
  <si>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</si>
  <si>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</si>
  <si>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</si>
  <si>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713463211</t>
  </si>
  <si>
    <t>Montáž izolace tepelné potrubí potrubními pouzdry s Al fólií staženými Al páskou 1x D do 50 mm</t>
  </si>
  <si>
    <t>640677920</t>
  </si>
  <si>
    <t>631545100</t>
  </si>
  <si>
    <t>pouzdro potrubní izolační AL fólií</t>
  </si>
  <si>
    <t>1063685967</t>
  </si>
  <si>
    <t>713471211</t>
  </si>
  <si>
    <t>Montáž tepelné izolace potrubí snímatelnými pouzdry na suchý zip</t>
  </si>
  <si>
    <t>2070040962</t>
  </si>
  <si>
    <t>283770950</t>
  </si>
  <si>
    <t>izolace potrubí 15 x 13 mm</t>
  </si>
  <si>
    <t>1495115387</t>
  </si>
  <si>
    <t>283771050</t>
  </si>
  <si>
    <t>izolace potrubí 18 x 13 mm</t>
  </si>
  <si>
    <t>372975898</t>
  </si>
  <si>
    <t>283771040</t>
  </si>
  <si>
    <t>izolace potrubí 22 x 13 mm</t>
  </si>
  <si>
    <t>-432403108</t>
  </si>
  <si>
    <t>283771120</t>
  </si>
  <si>
    <t>izolace potrubí 28 x 13 mm</t>
  </si>
  <si>
    <t>-627534635</t>
  </si>
  <si>
    <t>283771160</t>
  </si>
  <si>
    <t>izolace potrubí 35 x 13 mm</t>
  </si>
  <si>
    <t>-1737312280</t>
  </si>
  <si>
    <t>283771190</t>
  </si>
  <si>
    <t>izolace potrubí 45 x 13 mm</t>
  </si>
  <si>
    <t>-2096112203</t>
  </si>
  <si>
    <t>7135 001</t>
  </si>
  <si>
    <t>Izolace rozdělovače, sběrače a HDVT</t>
  </si>
  <si>
    <t>668432495</t>
  </si>
  <si>
    <t>998713202</t>
  </si>
  <si>
    <t>Přesun hmot procentní pro izolace tepelné v objektech v do 12 m</t>
  </si>
  <si>
    <t>2060660082</t>
  </si>
  <si>
    <t>731</t>
  </si>
  <si>
    <t>Ústřední vytápění - kotelny</t>
  </si>
  <si>
    <t>731244494</t>
  </si>
  <si>
    <t>Montáž kotle ocelového závěsného na plyn kondenzačního o výkonu do 45 kW</t>
  </si>
  <si>
    <t>1915611597</t>
  </si>
  <si>
    <t>484176930</t>
  </si>
  <si>
    <t>kotel plynový kondenzační závěsný 12 - 35 kW</t>
  </si>
  <si>
    <t>-1880368958</t>
  </si>
  <si>
    <t>484177050</t>
  </si>
  <si>
    <t>Montáž tepelné izolace stavebních konstrukcí - doplňky a konstrukční součásti podlah, stropů vrchem nebo střech překrytím fólií separační z PE</t>
  </si>
  <si>
    <t>1777141932</t>
  </si>
  <si>
    <t>170</t>
  </si>
  <si>
    <t>28323055</t>
  </si>
  <si>
    <t>fólie PE (500 kg/m3) separační podlahová oddělující tepelnou izolaci tl 0,8mm</t>
  </si>
  <si>
    <t>2088065972</t>
  </si>
  <si>
    <t>(174,63+(1,80*2,90*2))*1,05   ".PP Skladby konstrukcí viz. ozn.W2"</t>
  </si>
  <si>
    <t>298,63-174,63+9   "stěny základů objektu s plochou střechou a vedlejšího objektu"</t>
  </si>
  <si>
    <t>455,05*1    "podlahy celého objektu, ozn. P1,P2, P5."</t>
  </si>
  <si>
    <t>782,374*1,15 "Přepočtené koeficientem množství</t>
  </si>
  <si>
    <t>171</t>
  </si>
  <si>
    <t>62852264</t>
  </si>
  <si>
    <t>pásy s modifikovaným asfaltem vložka skelná tkanina minerální posyp</t>
  </si>
  <si>
    <t>-1324365287</t>
  </si>
  <si>
    <t>(455,05+318,07)*1,05   "+5% ztratného"</t>
  </si>
  <si>
    <t>172</t>
  </si>
  <si>
    <t>7110002R</t>
  </si>
  <si>
    <t>Úprava izolace proti vodě v místě prostupů zákl. deskou vč. zatmelení a všech souvisejících dodávek a prací</t>
  </si>
  <si>
    <t>-1477432947</t>
  </si>
  <si>
    <t>0,50+0,20+0,60+0,40</t>
  </si>
  <si>
    <t>173</t>
  </si>
  <si>
    <t>711161215</t>
  </si>
  <si>
    <t>Izolace proti zemní vlhkosti a beztlakové vodě nopovými fóliemi na ploše svislé S vrstva ochranná, odvětrávací a drenážní výška nopku 20,0 mm, tl. fólie do 1,0 mm</t>
  </si>
  <si>
    <t>-1993634350</t>
  </si>
  <si>
    <t>174</t>
  </si>
  <si>
    <t>1207145562</t>
  </si>
  <si>
    <t>27,04*1,34</t>
  </si>
  <si>
    <t>175</t>
  </si>
  <si>
    <t>998711101</t>
  </si>
  <si>
    <t>Přesun hmot pro izolace proti vodě, vlhkosti a plynům stanovený z hmotnosti přesunovaného materiálu vodorovná dopravní vzdálenost do 50 m v objektech výšky do 6 m</t>
  </si>
  <si>
    <t>-711079491</t>
  </si>
  <si>
    <t>7,068*1</t>
  </si>
  <si>
    <t>712</t>
  </si>
  <si>
    <t>Povlakové krytiny</t>
  </si>
  <si>
    <t>176</t>
  </si>
  <si>
    <t>712311101</t>
  </si>
  <si>
    <t>Povlaková krytina střech do 10° - nátěr za studena ALP, plocha střechy - skladba S a 25cm do výšky po obvodu na atikové zdi</t>
  </si>
  <si>
    <t>-158993628</t>
  </si>
  <si>
    <t>177</t>
  </si>
  <si>
    <t>1010337332</t>
  </si>
  <si>
    <t>178</t>
  </si>
  <si>
    <t>712331111</t>
  </si>
  <si>
    <t>Provedení povlakové krytiny střech do 10° podkladní vrstvy pásy na sucho samolepící - skladba S, spodní vrstva střechy+vytažení 250 mm po obvodě</t>
  </si>
  <si>
    <t>-1257142179</t>
  </si>
  <si>
    <t>70,725*1</t>
  </si>
  <si>
    <t>179</t>
  </si>
  <si>
    <t>62851002</t>
  </si>
  <si>
    <t>pás asfaltový modifikovaný samolepící podkladní tl. 3 mm na různé povrchy</t>
  </si>
  <si>
    <t>1254527335</t>
  </si>
  <si>
    <t>180</t>
  </si>
  <si>
    <t>712371801R</t>
  </si>
  <si>
    <t>Povlaková krytina střech do 10°, fólií PVC mechanicka kotvená,- horní vrstva, ozn. S včetně náběhů na atik. zdi min. v. 500 mm vč. systém. doplňků</t>
  </si>
  <si>
    <t>-1507816825</t>
  </si>
  <si>
    <t>181</t>
  </si>
  <si>
    <t>712 R-391</t>
  </si>
  <si>
    <t>-1747433064</t>
  </si>
  <si>
    <t>182</t>
  </si>
  <si>
    <t>28343014</t>
  </si>
  <si>
    <t>fólie hydroizolační střešní mPVC zátěžová vyztužená skelnou netkanou rohoží tl 1,8mm</t>
  </si>
  <si>
    <t>-2089938709</t>
  </si>
  <si>
    <t>183</t>
  </si>
  <si>
    <t>69311068</t>
  </si>
  <si>
    <t>geotextilie netkaná PP 300g/m2</t>
  </si>
  <si>
    <t>2060401818</t>
  </si>
  <si>
    <t>184</t>
  </si>
  <si>
    <t>998712101</t>
  </si>
  <si>
    <t>Přesun hmot pro povlakové krytiny stanovený z hmotnosti přesunovaného materiálu vodorovná dopravní vzdálenost do 50 m v objektech výšky do 6 m</t>
  </si>
  <si>
    <t>92189423</t>
  </si>
  <si>
    <t>713</t>
  </si>
  <si>
    <t>Izolace tepelné</t>
  </si>
  <si>
    <t>185</t>
  </si>
  <si>
    <t>713121121</t>
  </si>
  <si>
    <t>Izolace tepelná podlah na sucho, dvouvrstvá, ozn. P1 a P2</t>
  </si>
  <si>
    <t>-1781085134</t>
  </si>
  <si>
    <t>186</t>
  </si>
  <si>
    <t>28375924</t>
  </si>
  <si>
    <t>deska EPS 200 pro trvalé zatížení v tlaku (max. 3600 kg/m2) tl 80mm</t>
  </si>
  <si>
    <t>1285541055</t>
  </si>
  <si>
    <t>455,047*1,05  " +5% ztratného"</t>
  </si>
  <si>
    <t>187</t>
  </si>
  <si>
    <t>28375921</t>
  </si>
  <si>
    <t>deska EPS 200 pro trvalé zatížení v tlaku tl 50mm</t>
  </si>
  <si>
    <t>990825585</t>
  </si>
  <si>
    <t>455,047*1,05   "+5% ztratného"</t>
  </si>
  <si>
    <t>188</t>
  </si>
  <si>
    <t>-1157683694</t>
  </si>
  <si>
    <t>189</t>
  </si>
  <si>
    <t>28323055.1</t>
  </si>
  <si>
    <t>1589758698</t>
  </si>
  <si>
    <t>612,277*1,15 "Přepočtené koeficientem množství</t>
  </si>
  <si>
    <t>190</t>
  </si>
  <si>
    <t>713141151</t>
  </si>
  <si>
    <t>Montáž tepelné izolace střech plochých rohožemi, pásy, deskami, dílci, bloky (izolační materiál ve specifikaci) kladenými volně jednovrstvá</t>
  </si>
  <si>
    <t>-62887687</t>
  </si>
  <si>
    <t>191</t>
  </si>
  <si>
    <t>28376501R</t>
  </si>
  <si>
    <t>deska izolační PIR -pro střechy  tl.100 mm z polyuretanové pěny, oboustranně Alu-fólie.</t>
  </si>
  <si>
    <t>1260588244</t>
  </si>
  <si>
    <t>192</t>
  </si>
  <si>
    <t>71311113R</t>
  </si>
  <si>
    <t>1409710991</t>
  </si>
  <si>
    <t>193</t>
  </si>
  <si>
    <t>71311122R</t>
  </si>
  <si>
    <t>Montáž a dodání parozábrany mezi SDK a tepel. izolací podhledu stropu 2.NP vč. dvou vikýřů ozn. W3</t>
  </si>
  <si>
    <t>2000982547</t>
  </si>
  <si>
    <t>194</t>
  </si>
  <si>
    <t>998713101</t>
  </si>
  <si>
    <t>Přesun hmot pro izolace tepelné stanovený z hmotnosti přesunovaného materiálu vodorovná dopravní vzdálenost do 50 m v objektech výšky do 6 m</t>
  </si>
  <si>
    <t>541529168</t>
  </si>
  <si>
    <t>4,341*1</t>
  </si>
  <si>
    <t>762</t>
  </si>
  <si>
    <t>Konstrukce tesařské</t>
  </si>
  <si>
    <t>195</t>
  </si>
  <si>
    <t>762332131</t>
  </si>
  <si>
    <t>Montáž vázaných konstrukcí krovů střech pultových, sedlových, valbových, stanových čtvercového nebo obdélníkového půdorysu, z řeziva hraněného průřezové plochy do 120 cm2</t>
  </si>
  <si>
    <t>-688447074</t>
  </si>
  <si>
    <t>196</t>
  </si>
  <si>
    <t>60512125</t>
  </si>
  <si>
    <t>hranol stavební řezivo průřezu do 120cm2 do dl 6m</t>
  </si>
  <si>
    <t>-412365415</t>
  </si>
  <si>
    <t>197</t>
  </si>
  <si>
    <t>60511051</t>
  </si>
  <si>
    <t>řezivo jehličnaté boční omítané dl 6 m tl. do 100 mm, šířka do 200 mm jakost I.</t>
  </si>
  <si>
    <t>692382118</t>
  </si>
  <si>
    <t>198</t>
  </si>
  <si>
    <t>762332132</t>
  </si>
  <si>
    <t>Montáž vázaných konstrukcí krovů střech pultových, sedlových, valbových, stanových čtvercového nebo obdélníkového půdorysu, z řeziva hraněného průřezové plochy přes 120 do 224 cm2</t>
  </si>
  <si>
    <t>-1409202517</t>
  </si>
  <si>
    <t>199</t>
  </si>
  <si>
    <t>60512131</t>
  </si>
  <si>
    <t>hranol stavební řezivo průřezu do 224cm2 dl 6-8m</t>
  </si>
  <si>
    <t>-1707023335</t>
  </si>
  <si>
    <t>(0,12*0,16*7,8*42)*1,08   "+8% ztratného"</t>
  </si>
  <si>
    <t>200</t>
  </si>
  <si>
    <t>60512130</t>
  </si>
  <si>
    <t>hranol stavební řezivo průřezu do 224cm2 do dl 6m</t>
  </si>
  <si>
    <t>-443017804</t>
  </si>
  <si>
    <t>(0,12*0,16*3,30*17)*1,08  " +8% prořezu, ztratného."</t>
  </si>
  <si>
    <t>201</t>
  </si>
  <si>
    <t>762332133</t>
  </si>
  <si>
    <t>Montáž vázaných konstrukcí krovů střech pultových, sedlových, valbových, stanových čtvercového nebo obdélníkového půdorysu, z řeziva hraněného průřezové plochy přes 224 do 288 cm2</t>
  </si>
  <si>
    <t>712804603</t>
  </si>
  <si>
    <t>202</t>
  </si>
  <si>
    <t>60512136</t>
  </si>
  <si>
    <t>hranol stavební řezivo průřezu do 288cm2 dl 6-8m</t>
  </si>
  <si>
    <t>-529297743</t>
  </si>
  <si>
    <t>203</t>
  </si>
  <si>
    <t>60512135</t>
  </si>
  <si>
    <t>hranol stavební řezivo průřezu do 288cm2 do dl 6m</t>
  </si>
  <si>
    <t>1127408503</t>
  </si>
  <si>
    <t>(0,12*0,50*3,3*9)*1,08   "+8% prořez, ztratné"</t>
  </si>
  <si>
    <t>204</t>
  </si>
  <si>
    <t>762332134</t>
  </si>
  <si>
    <t>Montáž vázaných konstrukcí krovů střech pultových, sedlových, valbových, stanových čtvercového nebo obdélníkového půdorysu, z řeziva hraněného průřezové plochy přes 288 do 450 cm2</t>
  </si>
  <si>
    <t>-660890279</t>
  </si>
  <si>
    <t>205</t>
  </si>
  <si>
    <t>60512141</t>
  </si>
  <si>
    <t>hranol stavební řezivo průřezu do 450cm2 dl 6-8m</t>
  </si>
  <si>
    <t>455541184</t>
  </si>
  <si>
    <t>206</t>
  </si>
  <si>
    <t>60512142</t>
  </si>
  <si>
    <t>hranol stavební řezivo průřezu do 450cm2 přes dl 8m</t>
  </si>
  <si>
    <t>-1591197575</t>
  </si>
  <si>
    <t>(0,15*0,22*10*8)*1,08   "+8% prořez"</t>
  </si>
  <si>
    <t>207</t>
  </si>
  <si>
    <t>858565788</t>
  </si>
  <si>
    <t>208</t>
  </si>
  <si>
    <t>762332135</t>
  </si>
  <si>
    <t>Montáž vázaných konstrukcí krovů střech pultových, sedlových, valbových, stanových čtvercového nebo obdélníkového půdorysu, z řeziva hraněného průřezové plochy přes 450 cm2</t>
  </si>
  <si>
    <t>1290829558</t>
  </si>
  <si>
    <t>10,35*5  " vazný trám 20/25 cm,  ozn.VT-01"</t>
  </si>
  <si>
    <t>209</t>
  </si>
  <si>
    <t>60512148R</t>
  </si>
  <si>
    <t>hranol stavební řezivo průřezu nad 450cm2 přes dl 8m</t>
  </si>
  <si>
    <t>-1113311798</t>
  </si>
  <si>
    <t>(0,20*0,25*10,35*5)*1,08   "+8% prořez, ztratné"</t>
  </si>
  <si>
    <t>210</t>
  </si>
  <si>
    <t>1540257754</t>
  </si>
  <si>
    <t>211</t>
  </si>
  <si>
    <t>60512135.1</t>
  </si>
  <si>
    <t>131151581</t>
  </si>
  <si>
    <t>212</t>
  </si>
  <si>
    <t>60511011</t>
  </si>
  <si>
    <t>řezivo jehličnaté deskové neopracované střed jakost I</t>
  </si>
  <si>
    <t>-1659919209</t>
  </si>
  <si>
    <t>(0,15*0,15*5,20*5)*1,08</t>
  </si>
  <si>
    <t>213</t>
  </si>
  <si>
    <t>176236677</t>
  </si>
  <si>
    <t>(0,15*0,15*0,75*10)*1,08</t>
  </si>
  <si>
    <t>214</t>
  </si>
  <si>
    <t>1590951021</t>
  </si>
  <si>
    <t>(0,15*0,15*2,9*9)*1,08   "+8% prořezu"</t>
  </si>
  <si>
    <t>215</t>
  </si>
  <si>
    <t>-347949316</t>
  </si>
  <si>
    <t>(0,15*0,15*1,63*4)*1,08</t>
  </si>
  <si>
    <t>216</t>
  </si>
  <si>
    <t>1442171769</t>
  </si>
  <si>
    <t>(0,15*0,15*2,84*10)*1,08</t>
  </si>
  <si>
    <t>217</t>
  </si>
  <si>
    <t>-31485663</t>
  </si>
  <si>
    <t>218</t>
  </si>
  <si>
    <t>60512130.1</t>
  </si>
  <si>
    <t>-1132679870</t>
  </si>
  <si>
    <t>(0,12*0,12*1,70*24)*1,08   "+8% prořez"</t>
  </si>
  <si>
    <t>219</t>
  </si>
  <si>
    <t>60512131.1</t>
  </si>
  <si>
    <t>1748800057</t>
  </si>
  <si>
    <t>(0,15*0,14*7*7)*1,08</t>
  </si>
  <si>
    <t>220</t>
  </si>
  <si>
    <t>784159948</t>
  </si>
  <si>
    <t>(0,15*0,14*7*6)*1,08   "8% prořez"</t>
  </si>
  <si>
    <t>221</t>
  </si>
  <si>
    <t>-1065382136</t>
  </si>
  <si>
    <t>(0,12*0,12*1,4*2)*1,08</t>
  </si>
  <si>
    <t>222</t>
  </si>
  <si>
    <t>60512131.2</t>
  </si>
  <si>
    <t>1591171323</t>
  </si>
  <si>
    <t>(0,10*0,20*(7,32+7,32+1,94+1,94))*1,08</t>
  </si>
  <si>
    <t>223</t>
  </si>
  <si>
    <t>-471536667</t>
  </si>
  <si>
    <t>(0,10*0,20*(2,97+2.97+1,33+1,33))*1,08</t>
  </si>
  <si>
    <t>224</t>
  </si>
  <si>
    <t>762342214</t>
  </si>
  <si>
    <t>Bednění a laťování montáž laťování střech jednoduchých sklonu do 60° při osové vzdálenosti latí přes 150 do 360 mm</t>
  </si>
  <si>
    <t>-314993539</t>
  </si>
  <si>
    <t>225</t>
  </si>
  <si>
    <t>762342441</t>
  </si>
  <si>
    <t>Bednění a laťování montáž lišt trojúhelníkových nebo kontralatí</t>
  </si>
  <si>
    <t>-1354485855</t>
  </si>
  <si>
    <t>"vypočítáno z dodávky latí 60x40 mm"</t>
  </si>
  <si>
    <t>1,86/(0,04*0,06)</t>
  </si>
  <si>
    <t>226</t>
  </si>
  <si>
    <t>60514114</t>
  </si>
  <si>
    <t>řezivo jehličnaté latě střešní impregnované dl 4 m</t>
  </si>
  <si>
    <t>2112094444</t>
  </si>
  <si>
    <t>(0,008*479,34)*1,08   "+8% prořez"</t>
  </si>
  <si>
    <t>227</t>
  </si>
  <si>
    <t>60514114.1</t>
  </si>
  <si>
    <t>-2120956468</t>
  </si>
  <si>
    <t>228</t>
  </si>
  <si>
    <t>762395000</t>
  </si>
  <si>
    <t>Spojovací prostředky krovů, bednění a laťování, nadstřešních konstrukcí svory, prkna, hřebíky, pásová ocel, vruty</t>
  </si>
  <si>
    <t>-1108175213</t>
  </si>
  <si>
    <t>30,24*1+4,14+1,86</t>
  </si>
  <si>
    <t>229</t>
  </si>
  <si>
    <t>762083122</t>
  </si>
  <si>
    <t>Práce společné pro tesařské konstrukce impregnace řeziva máčením proti dřevokaznému hmyzu, houbám a plísním, třída ohrožení 3 a 4 (dřevo v exteriéru)</t>
  </si>
  <si>
    <t>-984753434</t>
  </si>
  <si>
    <t>230</t>
  </si>
  <si>
    <t>762431225</t>
  </si>
  <si>
    <t>Obložení stěn montáž deskami z dřevovláknitých hmot včetně tvarování a úpravy pro olištování spár dřevotřískovými nebo dřevoštěpkovými na pero a drážku</t>
  </si>
  <si>
    <t>248933127</t>
  </si>
  <si>
    <t>"Osazení OSB desek jako bočních stěn dvou vikýřů,  ozn. W3"</t>
  </si>
  <si>
    <t>((2,91*1,08)/2)*2</t>
  </si>
  <si>
    <t>((3,50*1,02)/2)*2</t>
  </si>
  <si>
    <t>231</t>
  </si>
  <si>
    <t>60726272</t>
  </si>
  <si>
    <t>deska dřevoštěpková OSB 3 pero-drážka nebroušená tl 15mm</t>
  </si>
  <si>
    <t>746068969</t>
  </si>
  <si>
    <t>6,71*1,05   "5% ztratného"</t>
  </si>
  <si>
    <t>232</t>
  </si>
  <si>
    <t>998762102</t>
  </si>
  <si>
    <t>Přesun hmot pro konstrukce tesařské stanovený z hmotnosti přesunovaného materiálu vodorovná dopravní vzdálenost do 50 m v objektech výšky přes 6 do 12 m</t>
  </si>
  <si>
    <t>1041860284</t>
  </si>
  <si>
    <t>30,826*1</t>
  </si>
  <si>
    <t>764</t>
  </si>
  <si>
    <t>Konstrukce klempířské</t>
  </si>
  <si>
    <t>233</t>
  </si>
  <si>
    <t>764214407</t>
  </si>
  <si>
    <t>Oplechování horních ploch zdí a nadezdívek (atik) z pozinkovaného plechu mechanicky kotvené rš 670 mm</t>
  </si>
  <si>
    <t>179010556</t>
  </si>
  <si>
    <t>7,87*2  " ozn. OP"</t>
  </si>
  <si>
    <t>1,40+5,70+1,40   "ozn.OP"</t>
  </si>
  <si>
    <t>234</t>
  </si>
  <si>
    <t>764215446</t>
  </si>
  <si>
    <t>Oplechování horních ploch zdí a nadezdívek (atik) z pozinkovaného plechu Příplatek k cenám za zvýšenou pracnost při provedení rohu nebo koutu přes rš 400 mm</t>
  </si>
  <si>
    <t>-225747737</t>
  </si>
  <si>
    <t>235</t>
  </si>
  <si>
    <t>764214607</t>
  </si>
  <si>
    <t>Oplechování horních ploch zdí a nadezdívek (atik) z pozinkovaného plechu s povrchovou úpravou mechanicky kotvené rš 670 mm</t>
  </si>
  <si>
    <t>-473379037</t>
  </si>
  <si>
    <t>(7,67+7,67)*2   "ozn. OP1"</t>
  </si>
  <si>
    <t>(7,71+7,71)*2   "ozn. OP1"</t>
  </si>
  <si>
    <t>236</t>
  </si>
  <si>
    <t>764511603</t>
  </si>
  <si>
    <t>Žlab podokapní z pozinkovaného plechu s povrchovou úpravou včetně háků a čel půlkruhový rš 400 mm</t>
  </si>
  <si>
    <t>445858774</t>
  </si>
  <si>
    <t>18,90+18,90+7,25+7,25+20,52+20,52</t>
  </si>
  <si>
    <t>237</t>
  </si>
  <si>
    <t>764518623</t>
  </si>
  <si>
    <t>Svod z pozinkovaného plechu s upraveným povrchem včetně objímek, kolen a odskoků kruhový, průměru 120 mm</t>
  </si>
  <si>
    <t>-1547437196</t>
  </si>
  <si>
    <t>3,45*4+3,35*2</t>
  </si>
  <si>
    <t>238</t>
  </si>
  <si>
    <t>Pol1</t>
  </si>
  <si>
    <t>POZN: Vnější parapetní plechy jsou řešeny v rámci dodávky plast. oken.</t>
  </si>
  <si>
    <t>-908556968</t>
  </si>
  <si>
    <t>239</t>
  </si>
  <si>
    <t>721233210R</t>
  </si>
  <si>
    <t>Střešní vtoky (vpusti) polypropylenové (PP) pro pochůzné střechy s odtokem svislým DN 125</t>
  </si>
  <si>
    <t>-941240640</t>
  </si>
  <si>
    <t>2*1</t>
  </si>
  <si>
    <t>240</t>
  </si>
  <si>
    <t>764814720R</t>
  </si>
  <si>
    <t>Ventilační nástavce,poplastovanýPz plech,vlnitá krytina,D 100 mm, ozn.VK2</t>
  </si>
  <si>
    <t>1297540724</t>
  </si>
  <si>
    <t>241</t>
  </si>
  <si>
    <t>764814730R</t>
  </si>
  <si>
    <t>Ventilační nástavce,poplastovaný Pz plech,vlnitá krytina,D 110 mm, ozn.VK1</t>
  </si>
  <si>
    <t>1531072459</t>
  </si>
  <si>
    <t>242</t>
  </si>
  <si>
    <t>764814731R</t>
  </si>
  <si>
    <t>Ventilační nástavce,poplastovaný Pz plech,vlnitá krytina,D 125 mm, ozn.VK3</t>
  </si>
  <si>
    <t>1371538724</t>
  </si>
  <si>
    <t>243</t>
  </si>
  <si>
    <t>998764101</t>
  </si>
  <si>
    <t>Přesun hmot pro konstrukce klempířské stanovený z hmotnosti přesunovaného materiálu vodorovná dopravní vzdálenost do 50 m v objektech výšky do 6 m</t>
  </si>
  <si>
    <t>1248077570</t>
  </si>
  <si>
    <t>0,658*1</t>
  </si>
  <si>
    <t>765</t>
  </si>
  <si>
    <t>Krytina skládaná</t>
  </si>
  <si>
    <t>244</t>
  </si>
  <si>
    <t>765113015</t>
  </si>
  <si>
    <t>Krytina keramická drážková sklonu střechy do 30° na sucho maloformátová režná</t>
  </si>
  <si>
    <t>-851187346</t>
  </si>
  <si>
    <t>(7,625+7,625)*19,52   "vedlejší objekt se sedlovou střechou"</t>
  </si>
  <si>
    <t>245</t>
  </si>
  <si>
    <t>765191011</t>
  </si>
  <si>
    <t>Montáž pojistné hydroizolační fólie kladené ve sklonu přes 20° volně na krokve</t>
  </si>
  <si>
    <t>-1085844362</t>
  </si>
  <si>
    <t>246</t>
  </si>
  <si>
    <t>28329268</t>
  </si>
  <si>
    <t>fólie podstřešní difúzní pro exteriér (reakce na oheň - třída F) 140 g/m2</t>
  </si>
  <si>
    <t>-680022835</t>
  </si>
  <si>
    <t>247</t>
  </si>
  <si>
    <t>765113321</t>
  </si>
  <si>
    <t>-1837214394</t>
  </si>
  <si>
    <t>248</t>
  </si>
  <si>
    <t>59660536</t>
  </si>
  <si>
    <t>1530237565</t>
  </si>
  <si>
    <t>Poznámka k položce:
Spotřeba: 34 kus/100m2</t>
  </si>
  <si>
    <t>249</t>
  </si>
  <si>
    <t>765111201</t>
  </si>
  <si>
    <t>Montáž krytiny keramické okapové hrany s okapním větracím pásem</t>
  </si>
  <si>
    <t>797043935</t>
  </si>
  <si>
    <t>13,60*2   "hlavní budova"</t>
  </si>
  <si>
    <t>19,52*2   "vedlejší objekt"</t>
  </si>
  <si>
    <t>250</t>
  </si>
  <si>
    <t>59660251</t>
  </si>
  <si>
    <t>taška prostupová univerzální-kovová</t>
  </si>
  <si>
    <t>708421296</t>
  </si>
  <si>
    <t xml:space="preserve"> "taška prostupová -nástavec pro odvětrání kanalizace"</t>
  </si>
  <si>
    <t>4*1</t>
  </si>
  <si>
    <t>251</t>
  </si>
  <si>
    <t>765313169R</t>
  </si>
  <si>
    <t>Střešní lávka, rošt 400 x 250 mm - montáž a dodání</t>
  </si>
  <si>
    <t>-1767190426</t>
  </si>
  <si>
    <t>1,20*1</t>
  </si>
  <si>
    <t>252</t>
  </si>
  <si>
    <t>59660251.1</t>
  </si>
  <si>
    <t>1811832266</t>
  </si>
  <si>
    <t xml:space="preserve"> taška prostupová + nástavec pro anténu</t>
  </si>
  <si>
    <t>1+1</t>
  </si>
  <si>
    <t>253</t>
  </si>
  <si>
    <t>59660538</t>
  </si>
  <si>
    <t>taška ražená dvoudrážková režná protisněhová 24,5x40,5 cm</t>
  </si>
  <si>
    <t>2134784446</t>
  </si>
  <si>
    <t>(13,60/1,50)*2  " hlavní budova"</t>
  </si>
  <si>
    <t>(19,52/1,50)*2   "vedlejší objekt"</t>
  </si>
  <si>
    <t>254</t>
  </si>
  <si>
    <t>998765102</t>
  </si>
  <si>
    <t>Přesun hmot pro krytiny skládané stanovený z hmotnosti přesunovaného materiálu vodorovná dopravní vzdálenost do 50 m na objektech výšky přes 6 do 12 m</t>
  </si>
  <si>
    <t>-2009598575</t>
  </si>
  <si>
    <t>766</t>
  </si>
  <si>
    <t>Konstrukce truhlářské</t>
  </si>
  <si>
    <t>255</t>
  </si>
  <si>
    <t>766660001</t>
  </si>
  <si>
    <t>Montáž dveřních křídel dřevěných nebo plastových otevíravých do ocelové zárubně povrchově upravených jednokřídlových, šířky do 800 mm</t>
  </si>
  <si>
    <t>664051303</t>
  </si>
  <si>
    <t>256</t>
  </si>
  <si>
    <t>611 R-650</t>
  </si>
  <si>
    <t>dveře vnitřní dřevěné s laminát. povrchem, plné 1kř. 700x1970 mm vč. kování, bezprahé,  ozn.D2</t>
  </si>
  <si>
    <t>-185884567</t>
  </si>
  <si>
    <t>257</t>
  </si>
  <si>
    <t>611 R-650.1</t>
  </si>
  <si>
    <t>dveře vchodové posuvné (na terasu ploché střechy) s nerez madlem, plné 1kř. 800x1970 mm, vč. kování, vč. rámové zárubně ozn. D5</t>
  </si>
  <si>
    <t>-1915875934</t>
  </si>
  <si>
    <t>258</t>
  </si>
  <si>
    <t>611 R-650.2</t>
  </si>
  <si>
    <t>dveře vnitřní dřevěné s laminát.povrchem, plné 1kř. 800x1970 mm, vč. kování, bezprahé,  ozn. D1</t>
  </si>
  <si>
    <t>-400962615</t>
  </si>
  <si>
    <t>259</t>
  </si>
  <si>
    <t>-1322311591</t>
  </si>
  <si>
    <t>1*8</t>
  </si>
  <si>
    <t>260</t>
  </si>
  <si>
    <t>611 R-650.3</t>
  </si>
  <si>
    <t>dveře vnitřní dřevěné s laminát.povrchem, plné 1kř. 900x1970 mm vč. kování, bezprahé  ozn. D3</t>
  </si>
  <si>
    <t>1156470042</t>
  </si>
  <si>
    <t>3*1</t>
  </si>
  <si>
    <t>262</t>
  </si>
  <si>
    <t>611 R-650.4</t>
  </si>
  <si>
    <t>dveře vnitřní dřevěné s laminát.povrchem, plné 1kř. 1200 x1970 mm vč. kování, bezprahé  ozn. D4</t>
  </si>
  <si>
    <t>-1841273609</t>
  </si>
  <si>
    <t>263</t>
  </si>
  <si>
    <t>766660451</t>
  </si>
  <si>
    <t>724798916</t>
  </si>
  <si>
    <t>264</t>
  </si>
  <si>
    <t>61173183</t>
  </si>
  <si>
    <t>-33715373</t>
  </si>
  <si>
    <t>265</t>
  </si>
  <si>
    <t>Montáž oken plastových včetně montáže rámu na polyuretanovou pěnu plochy přes 1 m2 otevíravých nebo sklápěcích do zdiva, výšky přes 1,5 do 2,5 m</t>
  </si>
  <si>
    <t>1727429472</t>
  </si>
  <si>
    <t>266</t>
  </si>
  <si>
    <t>611 R-437</t>
  </si>
  <si>
    <t>okno jednokřídlé plastové (vícesklo) vel. 500 x 2400 nn vč.vnějšího pozink poplast.parapetu a vč.zateplení prapetu, ozn.O07 vnější odstín antracitový</t>
  </si>
  <si>
    <t>1349979176</t>
  </si>
  <si>
    <t>267</t>
  </si>
  <si>
    <t>-824343670</t>
  </si>
  <si>
    <t>268</t>
  </si>
  <si>
    <t>611 R-436</t>
  </si>
  <si>
    <t>okno dvoukřídlé plastové (vícesklo) vel.2500 x 1500mm vč.vnějšího pozink poplast. parapetu a vč.zateplení parapetu,ozn.O06,vnější odstín antracitový</t>
  </si>
  <si>
    <t>626975417</t>
  </si>
  <si>
    <t>269</t>
  </si>
  <si>
    <t>766622132.1</t>
  </si>
  <si>
    <t>-815040916</t>
  </si>
  <si>
    <t>270</t>
  </si>
  <si>
    <t>611 R-435</t>
  </si>
  <si>
    <t>-655857670</t>
  </si>
  <si>
    <t>271</t>
  </si>
  <si>
    <t>611 R-434</t>
  </si>
  <si>
    <t>2133200490</t>
  </si>
  <si>
    <t>272</t>
  </si>
  <si>
    <t>611 R-432</t>
  </si>
  <si>
    <t>okno dvoukřídlé plastové (vícesklo) vel.3100 x 1500mm vč.vnějšího pozink poplast.parapetu a vč.zateplení parapetu, ozn.O04,vnější odstín antracitový</t>
  </si>
  <si>
    <t>1510069020</t>
  </si>
  <si>
    <t>273</t>
  </si>
  <si>
    <t>-333554083</t>
  </si>
  <si>
    <t>274</t>
  </si>
  <si>
    <t>61140841</t>
  </si>
  <si>
    <t>okno střešní dřevěné kyvné s ventilací-dvojsklo 55x98 cm, celé okno U=1,3 - 32dB</t>
  </si>
  <si>
    <t>853997842</t>
  </si>
  <si>
    <t xml:space="preserve"> okno střešní GLL 1055 CK04 š. 55 x v. 98 cm   - dodání</t>
  </si>
  <si>
    <t>275</t>
  </si>
  <si>
    <t>61140901</t>
  </si>
  <si>
    <t>lemování střešních oken 55x98 cm k profilové krytině výšky do 45mm</t>
  </si>
  <si>
    <t>1554886548</t>
  </si>
  <si>
    <t xml:space="preserve"> lemování okna EDW 0000 CKD 4  55x 98 cm - dodání</t>
  </si>
  <si>
    <t>276</t>
  </si>
  <si>
    <t>766711031R</t>
  </si>
  <si>
    <t>Montáž plastových prosklených stěn s vypěněním - skleněná lodžie ve 2.NP , m.č. 2.11 a 2.12</t>
  </si>
  <si>
    <t>941247336</t>
  </si>
  <si>
    <t>7,69+2,35+2,35</t>
  </si>
  <si>
    <t>277</t>
  </si>
  <si>
    <t>611 R-431</t>
  </si>
  <si>
    <t>plastová prosklená stěna (izolač.vícesklo)  s dvěmi posuvnými dveřmi 80x197 cm mm vč. kování, kompletní provedení podle popisu v PD</t>
  </si>
  <si>
    <t>-763451218</t>
  </si>
  <si>
    <t>278</t>
  </si>
  <si>
    <t>998766101</t>
  </si>
  <si>
    <t>Přesun hmot pro konstrukce truhlářské stanovený z hmotnosti přesunovaného materiálu vodorovná dopravní vzdálenost do 50 m v objektech výšky do 6 m</t>
  </si>
  <si>
    <t>-940473470</t>
  </si>
  <si>
    <t>767</t>
  </si>
  <si>
    <t>Konstrukce zámečnické</t>
  </si>
  <si>
    <t>279</t>
  </si>
  <si>
    <t>767995107R</t>
  </si>
  <si>
    <t>Dodání a osazení venkovního zábradlí : terasy č. 2.13,výška 1000 mm, v podélném směru traktu, + venkovní zábradlí 1.NP, viz pohledy</t>
  </si>
  <si>
    <t>-53220159</t>
  </si>
  <si>
    <t>280</t>
  </si>
  <si>
    <t>767995108R</t>
  </si>
  <si>
    <t>Výroba a dodání schodišťového zábradlí</t>
  </si>
  <si>
    <t>ks</t>
  </si>
  <si>
    <t>1294539609</t>
  </si>
  <si>
    <t>281</t>
  </si>
  <si>
    <t>R -767 01</t>
  </si>
  <si>
    <t>Montáž osobního výtahu</t>
  </si>
  <si>
    <t>-1313397796</t>
  </si>
  <si>
    <t>282</t>
  </si>
  <si>
    <t>471 R-247</t>
  </si>
  <si>
    <t>výtah osobní, 3 nástupiště, nosnost 630 kg, typ řízení: obousměrně sběrné</t>
  </si>
  <si>
    <t>-496127135</t>
  </si>
  <si>
    <t>283</t>
  </si>
  <si>
    <t>761661031</t>
  </si>
  <si>
    <t>Osazení sklepních světlíků (anglických dvorků) včetně osazení roštu, osazení odvodňovacího prvku a osazení pojistky (proti vloupání ) hloubky přes 0,6 m do 1,0 m, šířky přes 1,0 do 1,25 m</t>
  </si>
  <si>
    <t>-1583884561</t>
  </si>
  <si>
    <t>1*3</t>
  </si>
  <si>
    <t>284</t>
  </si>
  <si>
    <t>286 R- 00</t>
  </si>
  <si>
    <t>sklepní světlík 125 x 100 x 40 cm vč. pochozího roštu,izolování a vč. odvodňovací přípojky</t>
  </si>
  <si>
    <t>-766638755</t>
  </si>
  <si>
    <t>285</t>
  </si>
  <si>
    <t>767995108R1</t>
  </si>
  <si>
    <t>Výroba a dodání schodišťového zábradlí k venkovním schodům (v opěrné zdi)</t>
  </si>
  <si>
    <t>1627293808</t>
  </si>
  <si>
    <t>1*2</t>
  </si>
  <si>
    <t>286</t>
  </si>
  <si>
    <t>644941111</t>
  </si>
  <si>
    <t>Montáž průvětrníků nebo mřížek odvětrávacích velikosti do 150 x 200 mm</t>
  </si>
  <si>
    <t>742134703</t>
  </si>
  <si>
    <t>287</t>
  </si>
  <si>
    <t>55341427</t>
  </si>
  <si>
    <t>mřížka větrací nerezová 150 x 150 se síťovinou</t>
  </si>
  <si>
    <t>1368549066</t>
  </si>
  <si>
    <t>288</t>
  </si>
  <si>
    <t>998767101</t>
  </si>
  <si>
    <t>Přesun hmot pro zámečnické konstrukce stanovený z hmotnosti přesunovaného materiálu vodorovná dopravní vzdálenost do 50 m v objektech výšky do 6 m</t>
  </si>
  <si>
    <t>755920769</t>
  </si>
  <si>
    <t>3,46*1</t>
  </si>
  <si>
    <t>771</t>
  </si>
  <si>
    <t>Podlahy z dlaždic</t>
  </si>
  <si>
    <t>289</t>
  </si>
  <si>
    <t>636311114</t>
  </si>
  <si>
    <t>Kladení dlažby z betonových dlaždic na sucho na terče z umělé hmoty o rozměru dlažby 40x40 cm, o výšce terče přes 100 do 150 mm</t>
  </si>
  <si>
    <t>1273824761</t>
  </si>
  <si>
    <t>9,75*7,25-(7,69*2,35)</t>
  </si>
  <si>
    <t>290</t>
  </si>
  <si>
    <t>597 R- 64</t>
  </si>
  <si>
    <t>dlaždice ploché střechy venkovní protiskluzové vel.400x400x25 mm</t>
  </si>
  <si>
    <t>-830835381</t>
  </si>
  <si>
    <t>291</t>
  </si>
  <si>
    <t>771474113</t>
  </si>
  <si>
    <t>Montáž soklíků z dlaždic keramických lepených flexibilním lepidlem rovných výšky přes 90 do 120 mm</t>
  </si>
  <si>
    <t>726345543</t>
  </si>
  <si>
    <t>(9,75+2,35+2,35)-(0,8*3)+7,25+9,75+7,25</t>
  </si>
  <si>
    <t>292</t>
  </si>
  <si>
    <t>597 R-623</t>
  </si>
  <si>
    <t>sokl keramický vel.200 x 100 mm</t>
  </si>
  <si>
    <t>-280370938</t>
  </si>
  <si>
    <t>293</t>
  </si>
  <si>
    <t>771574131</t>
  </si>
  <si>
    <t>Montáž podlah z dlaždic keramických lepených flexibilním lepidlem režných nebo glazovaných protiskluzných nebo reliefovaných do 50 ks/ m2</t>
  </si>
  <si>
    <t>64122661</t>
  </si>
  <si>
    <t>294</t>
  </si>
  <si>
    <t>597 R-642</t>
  </si>
  <si>
    <t>dlažba slinutá keramická se zvýšenou odolností proti otěru 300x300mm se zvýšenou tvrdostí,protiskluzový povrch pro obuv -R10</t>
  </si>
  <si>
    <t>1136966922</t>
  </si>
  <si>
    <t>295</t>
  </si>
  <si>
    <t>771579795</t>
  </si>
  <si>
    <t>Příplatek za spárování vodotěsnou hmotou s protiplísňovou přísadou - plošně, viz. Legenda místností</t>
  </si>
  <si>
    <t>1083691414</t>
  </si>
  <si>
    <t>293,61*1</t>
  </si>
  <si>
    <t>296</t>
  </si>
  <si>
    <t>771411115</t>
  </si>
  <si>
    <t>Montáž soklíků pórovinových kladených do malty rovných výšky přes 150 do 200 mm</t>
  </si>
  <si>
    <t>1602449118</t>
  </si>
  <si>
    <t>297</t>
  </si>
  <si>
    <t>597 R-642.1</t>
  </si>
  <si>
    <t>sokl slinutý keramický se zvýšenou odolností proti otěru 300x200mm se zvýšenou tvrdostí,</t>
  </si>
  <si>
    <t>1353473997</t>
  </si>
  <si>
    <t>298</t>
  </si>
  <si>
    <t>998771101</t>
  </si>
  <si>
    <t>Přesun hmot pro podlahy z dlaždic stanovený z hmotnosti přesunovaného materiálu vodorovná dopravní vzdálenost do 50 m v objektech výšky do 6 m</t>
  </si>
  <si>
    <t>-1612555500</t>
  </si>
  <si>
    <t>12,332*1</t>
  </si>
  <si>
    <t>776</t>
  </si>
  <si>
    <t>Podlahy povlakové</t>
  </si>
  <si>
    <t>299</t>
  </si>
  <si>
    <t>776231111</t>
  </si>
  <si>
    <t>Montáž podlahovin z vinylu lepením lamel nebo čtverců standardním lepidlem</t>
  </si>
  <si>
    <t>1591945727</t>
  </si>
  <si>
    <t>300</t>
  </si>
  <si>
    <t>28411051</t>
  </si>
  <si>
    <t>dílce vinylové tl2,5 mm,nášlap.vrstva 0,55 mm,úpr.PUR, tř.zátěže 23/33/42,otlak 0,05mm,R10,tř.otěru T,Bfl S1,bez ftalátů</t>
  </si>
  <si>
    <t>-1674100867</t>
  </si>
  <si>
    <t>236,37*1,05   "+5% ztratné"</t>
  </si>
  <si>
    <t>301</t>
  </si>
  <si>
    <t>998776101</t>
  </si>
  <si>
    <t>Přesun hmot pro podlahy povlakové stanovený z hmotnosti přesunovaného materiálu vodorovná dopravní vzdálenost do 50 m v objektech výšky do 6 m</t>
  </si>
  <si>
    <t>1946831062</t>
  </si>
  <si>
    <t>0,9012*1</t>
  </si>
  <si>
    <t>781</t>
  </si>
  <si>
    <t>Dokončovací práce - obklady</t>
  </si>
  <si>
    <t>302</t>
  </si>
  <si>
    <t>101111R00</t>
  </si>
  <si>
    <t>Vyrovnání podkladu maltou ze SMS tl. do 7 mm - pod keramické obklady</t>
  </si>
  <si>
    <t>-1165578943</t>
  </si>
  <si>
    <t>303</t>
  </si>
  <si>
    <t>781474211</t>
  </si>
  <si>
    <t>Montáž obkladů vnitřních stěn z dlaždic keramických lepených flexibilním lepidlem průmyslových hladkých do 35 ks/m2</t>
  </si>
  <si>
    <t>502537633</t>
  </si>
  <si>
    <t>169,26*1</t>
  </si>
  <si>
    <t>304</t>
  </si>
  <si>
    <t>597 R-813</t>
  </si>
  <si>
    <t>obkladačky keramické 400 x 200 mm</t>
  </si>
  <si>
    <t>298572589</t>
  </si>
  <si>
    <t>305</t>
  </si>
  <si>
    <t>781479705</t>
  </si>
  <si>
    <t>Přípl.za spárovací hmotu s protiplísňovou přísadou - plošně, viz Legenda místností</t>
  </si>
  <si>
    <t>-87605404</t>
  </si>
  <si>
    <t>306</t>
  </si>
  <si>
    <t>781494111</t>
  </si>
  <si>
    <t>Ostatní prvky plastové profily ukončovací a dilatační lepené flexibilním lepidlem rohové</t>
  </si>
  <si>
    <t>-1759161973</t>
  </si>
  <si>
    <t>307</t>
  </si>
  <si>
    <t>781494511</t>
  </si>
  <si>
    <t>Ostatní prvky plastové profily ukončovací a dilatační lepené flexibilním lepidlem ukončovací</t>
  </si>
  <si>
    <t>-1698128090</t>
  </si>
  <si>
    <t>1,20+1,20</t>
  </si>
  <si>
    <t>308</t>
  </si>
  <si>
    <t>998781101</t>
  </si>
  <si>
    <t>Přesun hmot pro obklady keramické stanovený z hmotnosti přesunovaného materiálu vodorovná dopravní vzdálenost do 50 m v objektech výšky do 6 m</t>
  </si>
  <si>
    <t>1162521760</t>
  </si>
  <si>
    <t>15,49*1</t>
  </si>
  <si>
    <t>783</t>
  </si>
  <si>
    <t>Dokončovací práce - nátěry</t>
  </si>
  <si>
    <t>309</t>
  </si>
  <si>
    <t>783937153</t>
  </si>
  <si>
    <t>Krycí (uzavírací) nátěr betonových podlah jednonásobný epoxidový rozpouštědlový</t>
  </si>
  <si>
    <t>-1256424976</t>
  </si>
  <si>
    <t>126,67+161,61</t>
  </si>
  <si>
    <t>310</t>
  </si>
  <si>
    <t>783334201</t>
  </si>
  <si>
    <t>Základní antikorozní nátěr zámečnických konstrukcí jednonásobný epoxidový</t>
  </si>
  <si>
    <t>-1466501619</t>
  </si>
  <si>
    <t>0,258*(1,97+0,90+1,97)*9</t>
  </si>
  <si>
    <t>0,258*(1,97+0,80+1,97)*11</t>
  </si>
  <si>
    <t>0,258*(1,97+0,70+1,97)*8</t>
  </si>
  <si>
    <t>0,258*(1,97+1,20+1,97)*2</t>
  </si>
  <si>
    <t>311</t>
  </si>
  <si>
    <t>783337101</t>
  </si>
  <si>
    <t>Krycí nátěr (email) zámečnických konstrukcí jednonásobný epoxidový</t>
  </si>
  <si>
    <t>1811654184</t>
  </si>
  <si>
    <t>36,92*1</t>
  </si>
  <si>
    <t>784</t>
  </si>
  <si>
    <t>Dokončovací práce - malby a tapety</t>
  </si>
  <si>
    <t>312</t>
  </si>
  <si>
    <t>784111202R</t>
  </si>
  <si>
    <t>Penetrace podkladu nátěrem na bázi polymerní disperze určený pro silikonové povrchové úpravy, viz.Skladby konstrukcí - ozn. W</t>
  </si>
  <si>
    <t>737687054</t>
  </si>
  <si>
    <t>313</t>
  </si>
  <si>
    <t>784165921R</t>
  </si>
  <si>
    <t>Interiérový nátěr silikátový na bázi draselného skla, s malým přídavkem polymerní disperze, Skladba konstrukcí ozn. W</t>
  </si>
  <si>
    <t>-1622411326</t>
  </si>
  <si>
    <t>2168,024*1</t>
  </si>
  <si>
    <t>314</t>
  </si>
  <si>
    <t>784164112</t>
  </si>
  <si>
    <t>Malba latexová HET univerzál., bílá, bez penetr.2x, na SDK konstrukce</t>
  </si>
  <si>
    <t>-2041402842</t>
  </si>
  <si>
    <t>34+353,99+9,746</t>
  </si>
  <si>
    <t>Lešení a stavební výtahy</t>
  </si>
  <si>
    <t>315</t>
  </si>
  <si>
    <t>941111131</t>
  </si>
  <si>
    <t>Montáž lešení řadového trubkového lehkého pracovního s podlahami s provozním zatížením tř. 3 do 200 kg/m2 šířky tř. W12 přes 1,2 do 1,5 m, výšky do 10 m</t>
  </si>
  <si>
    <t>-1126658288</t>
  </si>
  <si>
    <t>316</t>
  </si>
  <si>
    <t>941111231</t>
  </si>
  <si>
    <t>Montáž lešení řadového trubkového lehkého pracovního s podlahami s provozním zatížením tř. 3 do 200 kg/m2 Příplatek za první a každý další den použití lešení k ceně -1131</t>
  </si>
  <si>
    <t>-1379831294</t>
  </si>
  <si>
    <t xml:space="preserve">"předpoklad 3 měsíce použití pro zdění a fasády" </t>
  </si>
  <si>
    <t>393,72*90</t>
  </si>
  <si>
    <t>317</t>
  </si>
  <si>
    <t>941111831</t>
  </si>
  <si>
    <t>Demontáž lešení řadového trubkového lehkého pracovního s podlahami s provozním zatížením tř. 3 do 200 kg/m2 šířky tř. W12 přes 1,2 do 1,5 m, výšky do 10 m</t>
  </si>
  <si>
    <t>-1239014580</t>
  </si>
  <si>
    <t>393,72*1</t>
  </si>
  <si>
    <t>318</t>
  </si>
  <si>
    <t>949101111</t>
  </si>
  <si>
    <t>Lešení pomocné pracovní pro objekty pozemních staveb pro zatížení do 150 kg/m2, o výšce lešeňové podlahy do 1,9 m</t>
  </si>
  <si>
    <t>-1396894068</t>
  </si>
  <si>
    <t>Různé dokončovací konstrukce a práce pozemních staveb</t>
  </si>
  <si>
    <t>319</t>
  </si>
  <si>
    <t>952901111</t>
  </si>
  <si>
    <t>Vyčištění budov nebo objektů před předáním do užívání budov bytové nebo občanské výstavby, světlé výšky podlaží do 4 m</t>
  </si>
  <si>
    <t>264093874</t>
  </si>
  <si>
    <t>H01</t>
  </si>
  <si>
    <t>Přesuhy hmot HSV</t>
  </si>
  <si>
    <t>320</t>
  </si>
  <si>
    <t>998011002</t>
  </si>
  <si>
    <t>Přesun hmot pro budovy občanské výstavby, bydlení, výrobu a služby s nosnou svislou konstrukcí zděnou z cihel, tvárnic nebo kamene vodorovná dopravní vzdálenost do 100 m pro budovy výšky přes 6 do 12 m</t>
  </si>
  <si>
    <t>1744633143</t>
  </si>
  <si>
    <t>0,2231+742,05+219,86+38,681+8,213+300,846+10,05</t>
  </si>
  <si>
    <t>105,428+72,74+145,516+35,829+117,005+1,69+10,685+0,033</t>
  </si>
  <si>
    <t>D3</t>
  </si>
  <si>
    <t>Terapeutická dílna s prodejnou</t>
  </si>
  <si>
    <t>321</t>
  </si>
  <si>
    <t>-663937189</t>
  </si>
  <si>
    <t>322</t>
  </si>
  <si>
    <t>-1206183375</t>
  </si>
  <si>
    <t>323</t>
  </si>
  <si>
    <t>1859208393</t>
  </si>
  <si>
    <t>170,50*1</t>
  </si>
  <si>
    <t>324</t>
  </si>
  <si>
    <t>1429125656</t>
  </si>
  <si>
    <t>0,70*0,60*(8,70+16,23+8,70+16,23+7,30+7,30)</t>
  </si>
  <si>
    <t>325</t>
  </si>
  <si>
    <t>323223861</t>
  </si>
  <si>
    <t>27,07*1</t>
  </si>
  <si>
    <t>326</t>
  </si>
  <si>
    <t>457911435</t>
  </si>
  <si>
    <t>170,50+27,07</t>
  </si>
  <si>
    <t>327</t>
  </si>
  <si>
    <t>1628708621</t>
  </si>
  <si>
    <t>197,57*1</t>
  </si>
  <si>
    <t>328</t>
  </si>
  <si>
    <t>-183623544</t>
  </si>
  <si>
    <t>329</t>
  </si>
  <si>
    <t>1668434297</t>
  </si>
  <si>
    <t>203,62*1</t>
  </si>
  <si>
    <t>330</t>
  </si>
  <si>
    <t>-2113478881</t>
  </si>
  <si>
    <t>331</t>
  </si>
  <si>
    <t>171201101</t>
  </si>
  <si>
    <t>Uložení sypaniny do násypů s rozprostřením sypaniny ve vrstvách a s hrubým urovnáním nezhutněných z jakýchkoliv hornin</t>
  </si>
  <si>
    <t>1510312766</t>
  </si>
  <si>
    <t>332</t>
  </si>
  <si>
    <t>Pol3</t>
  </si>
  <si>
    <t>POZN: zásypy opěrných zdí a zásyp západní fasády je kalkulován v o obj. SO 06 Zpevněné plochy, opěrné zídky</t>
  </si>
  <si>
    <t>1826871057</t>
  </si>
  <si>
    <t>333</t>
  </si>
  <si>
    <t>924384552</t>
  </si>
  <si>
    <t>334</t>
  </si>
  <si>
    <t>-1978748224</t>
  </si>
  <si>
    <t>335</t>
  </si>
  <si>
    <t>1016723016</t>
  </si>
  <si>
    <t>63,23*1</t>
  </si>
  <si>
    <t>336</t>
  </si>
  <si>
    <t>1485774101</t>
  </si>
  <si>
    <t>337</t>
  </si>
  <si>
    <t>1415063031</t>
  </si>
  <si>
    <t>0,25*(7,70+17,20+7,70+17,20)</t>
  </si>
  <si>
    <t>338</t>
  </si>
  <si>
    <t>274361116</t>
  </si>
  <si>
    <t>Výztuž základových konstrukcí pasů, prahů, věnců a ostruh z betonářské oceli 10 505 (R) nebo BSt 500</t>
  </si>
  <si>
    <t>-414818163</t>
  </si>
  <si>
    <t>339</t>
  </si>
  <si>
    <t>271532212.1</t>
  </si>
  <si>
    <t>999759288</t>
  </si>
  <si>
    <t>(7,70*16,60)*0,15</t>
  </si>
  <si>
    <t>-(0,60*0,15*7,30)*2  " odečtení části objemu základ. pasů pod střednimi zdmi"</t>
  </si>
  <si>
    <t>340</t>
  </si>
  <si>
    <t>-1023523196</t>
  </si>
  <si>
    <t>341</t>
  </si>
  <si>
    <t>-285606626</t>
  </si>
  <si>
    <t>342</t>
  </si>
  <si>
    <t>-1183708283</t>
  </si>
  <si>
    <t>15,53*1</t>
  </si>
  <si>
    <t>343</t>
  </si>
  <si>
    <t>273361411</t>
  </si>
  <si>
    <t>Výztuž základových konstrukcí desek ze svařovaných sítí, hmotnosti do 3,5 kg/m2</t>
  </si>
  <si>
    <t>1496441245</t>
  </si>
  <si>
    <t>344</t>
  </si>
  <si>
    <t>317998120</t>
  </si>
  <si>
    <t>Izolace tepelná mezi překlady z pěnového polystyrénu jakékoliv výšky, tloušťky do 30 mm</t>
  </si>
  <si>
    <t>-1968225912</t>
  </si>
  <si>
    <t>345</t>
  </si>
  <si>
    <t>-1119239610</t>
  </si>
  <si>
    <t>346</t>
  </si>
  <si>
    <t>1049189726</t>
  </si>
  <si>
    <t>347</t>
  </si>
  <si>
    <t>311237131.1</t>
  </si>
  <si>
    <t>1991319321</t>
  </si>
  <si>
    <t>348</t>
  </si>
  <si>
    <t>311237111</t>
  </si>
  <si>
    <t>Zdivo jednovrstvé tepelně izolační z cihel děrovaných broušených na tenkovrstvou maltu, součinitel prostupu tepla U přes 0,26 do 0,30, tl. zdiva 300 mm</t>
  </si>
  <si>
    <t>-132774597</t>
  </si>
  <si>
    <t>349</t>
  </si>
  <si>
    <t>311235131</t>
  </si>
  <si>
    <t>Zdivo jednovrstvé z cihel děrovaných broušených na celoplošnou tenkovrstvou maltu, pevnost cihel do P10, tl. zdiva 240 mm</t>
  </si>
  <si>
    <t>-950333277</t>
  </si>
  <si>
    <t>(7,50*3,25)*2-(1*2)*2</t>
  </si>
  <si>
    <t>350</t>
  </si>
  <si>
    <t>317168051.1</t>
  </si>
  <si>
    <t>-264346647</t>
  </si>
  <si>
    <t>351</t>
  </si>
  <si>
    <t>317168054.1</t>
  </si>
  <si>
    <t>1577917401</t>
  </si>
  <si>
    <t>352</t>
  </si>
  <si>
    <t>317168059.1</t>
  </si>
  <si>
    <t>1257057037</t>
  </si>
  <si>
    <t>353</t>
  </si>
  <si>
    <t>-464210530</t>
  </si>
  <si>
    <t>354</t>
  </si>
  <si>
    <t>764191678</t>
  </si>
  <si>
    <t>355</t>
  </si>
  <si>
    <t>342244121</t>
  </si>
  <si>
    <t>Příčky jednoduché z cihel děrovaných klasických spojených na pero a drážku na maltu M5, pevnost cihel do P15, tl. příčky 140 mm</t>
  </si>
  <si>
    <t>-1513466707</t>
  </si>
  <si>
    <t>5,36*3,05-(0,70*1,97)</t>
  </si>
  <si>
    <t>4,45*3,05-(0,9*1,97+0,8*1,97)</t>
  </si>
  <si>
    <t>1,80*3,05</t>
  </si>
  <si>
    <t>1,80*3,05-(0,7*1,97)</t>
  </si>
  <si>
    <t>2,51*3,05-(0,70*1,97)</t>
  </si>
  <si>
    <t>356</t>
  </si>
  <si>
    <t>411168317</t>
  </si>
  <si>
    <t>Stropy keramické z cihelných stropních vložek MIAKO a keramobetonových nosníků včetně zmonolitnění konstrukce z betonu C 20/25 a svařované sítě při osové vzdálenosti nosníků 50 cm, z vložek výšky 23 cm (MIAKO 23/50), tloušťky stropní konstrukce 27 cm, z nosníků délky přes 7 do 8,25 m</t>
  </si>
  <si>
    <t>-97485508</t>
  </si>
  <si>
    <t>357</t>
  </si>
  <si>
    <t>417321515</t>
  </si>
  <si>
    <t>Ztužující pásy a věnce z betonu železového (bez výztuže) tř. C 25/30</t>
  </si>
  <si>
    <t>756195756</t>
  </si>
  <si>
    <t>358</t>
  </si>
  <si>
    <t>800405148</t>
  </si>
  <si>
    <t>359</t>
  </si>
  <si>
    <t>591889778</t>
  </si>
  <si>
    <t>6,40*0,40</t>
  </si>
  <si>
    <t>360</t>
  </si>
  <si>
    <t>-449163492</t>
  </si>
  <si>
    <t>361</t>
  </si>
  <si>
    <t>579334763</t>
  </si>
  <si>
    <t>362</t>
  </si>
  <si>
    <t>828605304</t>
  </si>
  <si>
    <t>8,50+17,40+8,50+17,40</t>
  </si>
  <si>
    <t>363</t>
  </si>
  <si>
    <t>1418133937</t>
  </si>
  <si>
    <t>8,90+56,34+5,02+4,64+1,61+3,46+3,70+29,70</t>
  </si>
  <si>
    <t>364</t>
  </si>
  <si>
    <t>757118769</t>
  </si>
  <si>
    <t>365</t>
  </si>
  <si>
    <t>-612617301</t>
  </si>
  <si>
    <t>177,50*1</t>
  </si>
  <si>
    <t>366</t>
  </si>
  <si>
    <t>612321341.1</t>
  </si>
  <si>
    <t>-2052458319</t>
  </si>
  <si>
    <t>367</t>
  </si>
  <si>
    <t>-672149091</t>
  </si>
  <si>
    <t>368</t>
  </si>
  <si>
    <t>31768522</t>
  </si>
  <si>
    <t>38,30*1,05   "+5% ztratného"</t>
  </si>
  <si>
    <t>369</t>
  </si>
  <si>
    <t>622142001.1</t>
  </si>
  <si>
    <t>-249290943</t>
  </si>
  <si>
    <t>0,43*(7,50+16,40+7,50+16,40)</t>
  </si>
  <si>
    <t>370</t>
  </si>
  <si>
    <t>622321121</t>
  </si>
  <si>
    <t>Omítka vápenocementová vnějších ploch nanášená ručně jednovrstvá, tloušťky do 15 mm hladká stěn</t>
  </si>
  <si>
    <t>-313061827</t>
  </si>
  <si>
    <t>20,55*1</t>
  </si>
  <si>
    <t>371</t>
  </si>
  <si>
    <t>1245157385</t>
  </si>
  <si>
    <t>7,50+17,40+7,50+17,40</t>
  </si>
  <si>
    <t>372</t>
  </si>
  <si>
    <t>1586658093</t>
  </si>
  <si>
    <t>6,005*2,55</t>
  </si>
  <si>
    <t>0,50*2,55*2+1,4*2,55+2,4*2,55</t>
  </si>
  <si>
    <t>2,4*2,55*2</t>
  </si>
  <si>
    <t>1,50*2,55</t>
  </si>
  <si>
    <t>373</t>
  </si>
  <si>
    <t>219038124</t>
  </si>
  <si>
    <t>374</t>
  </si>
  <si>
    <t>1761263496</t>
  </si>
  <si>
    <t>154,26*1</t>
  </si>
  <si>
    <t>375</t>
  </si>
  <si>
    <t>2007860482</t>
  </si>
  <si>
    <t>376</t>
  </si>
  <si>
    <t>-478818190</t>
  </si>
  <si>
    <t>377</t>
  </si>
  <si>
    <t>1075938717</t>
  </si>
  <si>
    <t>(7,50*7,51+7,50*4,45+7,50*3,96+1*0,24*2)*0,06</t>
  </si>
  <si>
    <t>378</t>
  </si>
  <si>
    <t>1229904016</t>
  </si>
  <si>
    <t>7,50*7,51+7,50*4,45+7,50*3,96+1*0,24*2</t>
  </si>
  <si>
    <t>379</t>
  </si>
  <si>
    <t>771990112.3</t>
  </si>
  <si>
    <t>1150710262</t>
  </si>
  <si>
    <t>119,88*1</t>
  </si>
  <si>
    <t>380</t>
  </si>
  <si>
    <t>-902431176</t>
  </si>
  <si>
    <t>381</t>
  </si>
  <si>
    <t>632411105R</t>
  </si>
  <si>
    <t>Vytažená stěrka , ruční zprac. tl.4 - 6 mm - anhydritová směs, - vytažená pod soklík viz. Legenda místností</t>
  </si>
  <si>
    <t>-690639389</t>
  </si>
  <si>
    <t>64*0,20</t>
  </si>
  <si>
    <t>382</t>
  </si>
  <si>
    <t>-886657716</t>
  </si>
  <si>
    <t>383</t>
  </si>
  <si>
    <t>553 R-310.5</t>
  </si>
  <si>
    <t>zárubeň ocelová ze žárově pozinkovaného plechu vel 900 x 1970 mm pro tl. zdiva 240 mm</t>
  </si>
  <si>
    <t>856725617</t>
  </si>
  <si>
    <t>384</t>
  </si>
  <si>
    <t>-2010458740</t>
  </si>
  <si>
    <t>385</t>
  </si>
  <si>
    <t>553 R-310.6</t>
  </si>
  <si>
    <t>zárubeň ocelová ze žárově pozinkovaného plechu vel 900 x 1970 mm pro tl. zdiva 140 mm</t>
  </si>
  <si>
    <t>1521049993</t>
  </si>
  <si>
    <t>386</t>
  </si>
  <si>
    <t>-948586711</t>
  </si>
  <si>
    <t>387</t>
  </si>
  <si>
    <t>-1442431326</t>
  </si>
  <si>
    <t>388</t>
  </si>
  <si>
    <t>61296058</t>
  </si>
  <si>
    <t>389</t>
  </si>
  <si>
    <t>-1372067372</t>
  </si>
  <si>
    <t>390</t>
  </si>
  <si>
    <t>-1061368413</t>
  </si>
  <si>
    <t>391</t>
  </si>
  <si>
    <t>1671472595</t>
  </si>
  <si>
    <t>392</t>
  </si>
  <si>
    <t>1637698283</t>
  </si>
  <si>
    <t xml:space="preserve"> asfaltový hydroizolační protiradonový pás s vložkou ze skleněné tkaniny tl.4 mm s ochranným jemným posypem</t>
  </si>
  <si>
    <t>142,76*1,05   "+5% ztratného"</t>
  </si>
  <si>
    <t>393</t>
  </si>
  <si>
    <t>-849077679</t>
  </si>
  <si>
    <t>142,76*1,05</t>
  </si>
  <si>
    <t>394</t>
  </si>
  <si>
    <t>-1199658384</t>
  </si>
  <si>
    <t>149,898*1,15 "Přepočtené koeficientem množství</t>
  </si>
  <si>
    <t>395</t>
  </si>
  <si>
    <t>7110002</t>
  </si>
  <si>
    <t>384212684</t>
  </si>
  <si>
    <t>396</t>
  </si>
  <si>
    <t>-387371227</t>
  </si>
  <si>
    <t>397</t>
  </si>
  <si>
    <t>-1051286899</t>
  </si>
  <si>
    <t>7,50*(8,20+8,20)+(7,50+16,40+7,50+16,40)*0,25</t>
  </si>
  <si>
    <t>398</t>
  </si>
  <si>
    <t>-1150158833</t>
  </si>
  <si>
    <t>399</t>
  </si>
  <si>
    <t>1200610088</t>
  </si>
  <si>
    <t>134,95*1</t>
  </si>
  <si>
    <t>400</t>
  </si>
  <si>
    <t>1870742270</t>
  </si>
  <si>
    <t>134,95*1,08   "+8% ztratného"</t>
  </si>
  <si>
    <t>401</t>
  </si>
  <si>
    <t>712391171</t>
  </si>
  <si>
    <t>Provedení povlakové krytiny střech plochých do 10° -ostatní práce provedení vrstvy textilní podkladní</t>
  </si>
  <si>
    <t>-368559338</t>
  </si>
  <si>
    <t>402</t>
  </si>
  <si>
    <t>-887471258</t>
  </si>
  <si>
    <t>158,85*1,08   "+8% ztratného"</t>
  </si>
  <si>
    <t>403</t>
  </si>
  <si>
    <t>2024071174</t>
  </si>
  <si>
    <t>7,50*16,40+(7,50+16,40+7,50+16,40)*0,50</t>
  </si>
  <si>
    <t>404</t>
  </si>
  <si>
    <t>283 R-220</t>
  </si>
  <si>
    <t>krytina-fólie hydroizolační z měkčeného PVC tl. 1,8 mm s výztužnou vložkou vč. mechanického kotvení</t>
  </si>
  <si>
    <t>943531853</t>
  </si>
  <si>
    <t>405</t>
  </si>
  <si>
    <t>-1642609031</t>
  </si>
  <si>
    <t>406</t>
  </si>
  <si>
    <t>1316228951</t>
  </si>
  <si>
    <t>407</t>
  </si>
  <si>
    <t>-987362336</t>
  </si>
  <si>
    <t>153,01*1,05  " +5% ztratného"</t>
  </si>
  <si>
    <t>408</t>
  </si>
  <si>
    <t>1949925828</t>
  </si>
  <si>
    <t>153,01*1,05   "+5% ztratného"</t>
  </si>
  <si>
    <t>409</t>
  </si>
  <si>
    <t>-1418012918</t>
  </si>
  <si>
    <t>153,01*1</t>
  </si>
  <si>
    <t>410</t>
  </si>
  <si>
    <t>-1183341493</t>
  </si>
  <si>
    <t>153,01*1,05   "+5% přesahu a ztratného"</t>
  </si>
  <si>
    <t>411</t>
  </si>
  <si>
    <t>713141151.1</t>
  </si>
  <si>
    <t>1383662252</t>
  </si>
  <si>
    <t>7,50*16,40*2</t>
  </si>
  <si>
    <t>412</t>
  </si>
  <si>
    <t>283 R-757</t>
  </si>
  <si>
    <t>deska polystyrén samozhášivý EPS 150 S pro podlahové a střešní konstrukce, desky péro-drážka tl.120mm 1x a 2x vč. spádových klínů,</t>
  </si>
  <si>
    <t>821635422</t>
  </si>
  <si>
    <t>413</t>
  </si>
  <si>
    <t>713131145.1</t>
  </si>
  <si>
    <t>521791134</t>
  </si>
  <si>
    <t>0,75*(7,50+16,40+7,50+16,40)</t>
  </si>
  <si>
    <t>414</t>
  </si>
  <si>
    <t>28376017</t>
  </si>
  <si>
    <t>deska fasádní polystyrénová soklová  tl 100mm</t>
  </si>
  <si>
    <t>-570658002</t>
  </si>
  <si>
    <t>35,85*1,08   "+8% ztratného"</t>
  </si>
  <si>
    <t>415</t>
  </si>
  <si>
    <t>1670939972</t>
  </si>
  <si>
    <t>1,51*1</t>
  </si>
  <si>
    <t>416</t>
  </si>
  <si>
    <t>764214407.1</t>
  </si>
  <si>
    <t>1733225422</t>
  </si>
  <si>
    <t>8,50+16,40+8,50+16,40</t>
  </si>
  <si>
    <t>417</t>
  </si>
  <si>
    <t>-614371077</t>
  </si>
  <si>
    <t>418</t>
  </si>
  <si>
    <t>531027692</t>
  </si>
  <si>
    <t>3,57*4</t>
  </si>
  <si>
    <t>419</t>
  </si>
  <si>
    <t>-352649292</t>
  </si>
  <si>
    <t>420</t>
  </si>
  <si>
    <t>-760339331</t>
  </si>
  <si>
    <t>421</t>
  </si>
  <si>
    <t>-1992988682</t>
  </si>
  <si>
    <t>422</t>
  </si>
  <si>
    <t>766660481</t>
  </si>
  <si>
    <t>Montáž dveřních křídel dřevěných nebo plastových vchodových dveří včetně rámu do zdiva dvoukřídlových s díly a nadsvětlíkem</t>
  </si>
  <si>
    <t>-1695606621</t>
  </si>
  <si>
    <t>1*1   "dveře ozn. D1."</t>
  </si>
  <si>
    <t>423</t>
  </si>
  <si>
    <t>611 R-437.1</t>
  </si>
  <si>
    <t>dveře vchodové dvoukřídlové plastové, prosklené vel. 1500 x 2550 mm, průchozí rozměr 900x2200 mm, kompletní provedení podle popisu v PD</t>
  </si>
  <si>
    <t>-1522975692</t>
  </si>
  <si>
    <t>424</t>
  </si>
  <si>
    <t>766660002</t>
  </si>
  <si>
    <t>Montáž dveřních křídel dřevěných nebo plastových otevíravých do ocelové zárubně povrchově upravených jednokřídlových, šířky přes 800 mm</t>
  </si>
  <si>
    <t>28749449</t>
  </si>
  <si>
    <t>1*3  " dveře označené D2 a D4."</t>
  </si>
  <si>
    <t>425</t>
  </si>
  <si>
    <t>611 R-650.5</t>
  </si>
  <si>
    <t>dveře vnitřní dřevěné s laminát.povrchem, plné 1kř. 900x1970 mm vč. kování, bezprahé</t>
  </si>
  <si>
    <t>701338669</t>
  </si>
  <si>
    <t>426</t>
  </si>
  <si>
    <t>611 R-650.6</t>
  </si>
  <si>
    <t>dveře vnitřní dřevěné s laminát. povrchem, plné 1kř. 900x1970 mm vč. kování, bezprahé</t>
  </si>
  <si>
    <t>1772829040</t>
  </si>
  <si>
    <t>427</t>
  </si>
  <si>
    <t>427082149</t>
  </si>
  <si>
    <t>428</t>
  </si>
  <si>
    <t>611 R-650.7</t>
  </si>
  <si>
    <t>dveře vnitřní dřevěné s laminát.povrchem, plné 1kř. 800x1970 mm, vč. kování, bezprahé</t>
  </si>
  <si>
    <t>692640821</t>
  </si>
  <si>
    <t>429</t>
  </si>
  <si>
    <t>611 R-650.8</t>
  </si>
  <si>
    <t>dveře vnitřní dřevěné s laminát. povrchem, plné 1kř. 700x1970 mm vč. kování, bezprahé</t>
  </si>
  <si>
    <t>-1811269976</t>
  </si>
  <si>
    <t>430</t>
  </si>
  <si>
    <t>766711031.1</t>
  </si>
  <si>
    <t>Montáž plastových prosklených stěn s vypěněním</t>
  </si>
  <si>
    <t>-774385104</t>
  </si>
  <si>
    <t>6+2,55+6+2,55</t>
  </si>
  <si>
    <t>431</t>
  </si>
  <si>
    <t>611 R-431.1</t>
  </si>
  <si>
    <t>plastová prosklená stěna (izolač.vícesklo) vel.6000 x 2550 mm s jednokřídlovými dveřmi 1100x2100 mm vč. kování, kompletní provedení podle popisu v PD</t>
  </si>
  <si>
    <t>898231461</t>
  </si>
  <si>
    <t>432</t>
  </si>
  <si>
    <t>766622132.2</t>
  </si>
  <si>
    <t>-441615925</t>
  </si>
  <si>
    <t>0,5*2,55*2</t>
  </si>
  <si>
    <t>433</t>
  </si>
  <si>
    <t>611 R-430</t>
  </si>
  <si>
    <t>okno jednokřídlé plastové (vícesklo) vel.500 x 2550 mm. otevíravé vč.vnějšího pozinkovaného poplast.parapetu a vč.zateplení parapetu, komplet.podle PD</t>
  </si>
  <si>
    <t>-1078743689</t>
  </si>
  <si>
    <t>434</t>
  </si>
  <si>
    <t>766622133</t>
  </si>
  <si>
    <t>Montáž oken plastových včetně montáže rámu na polyuretanovou pěnu plochy přes 1 m2 otevíravých nebo sklápěcích do zdiva, výšky přes 2,5 m</t>
  </si>
  <si>
    <t>-310612341</t>
  </si>
  <si>
    <t>1,4*2,55</t>
  </si>
  <si>
    <t>435</t>
  </si>
  <si>
    <t>611 R-436.1</t>
  </si>
  <si>
    <t>okno dvoukřídlé plast.(vícesklo) vel.1400 x 2550mm,křídlo 2x otevíravé a 1x sklopné, vč.vněj.pozink.poplast.parapetu a vč. zatplení parapetu, podle PD</t>
  </si>
  <si>
    <t>1819353302</t>
  </si>
  <si>
    <t>Export Komplet</t>
  </si>
  <si>
    <t>VZ</t>
  </si>
  <si>
    <t>2.0</t>
  </si>
  <si>
    <t>ZAMOK</t>
  </si>
  <si>
    <t>False</t>
  </si>
  <si>
    <t>{f52b0020-c384-4f7e-a925-10833634ff65}</t>
  </si>
  <si>
    <t>0,01</t>
  </si>
  <si>
    <t>21</t>
  </si>
  <si>
    <t>15</t>
  </si>
  <si>
    <t>REKAPITULACE STAVBY</t>
  </si>
  <si>
    <t>v ---  níže se nacházejí doplnkové a pomocné údaje k sestavám  --- v</t>
  </si>
  <si>
    <t>Návod na vyplnění</t>
  </si>
  <si>
    <t>0,001</t>
  </si>
  <si>
    <t>Kód:</t>
  </si>
  <si>
    <t>17-2017</t>
  </si>
  <si>
    <t>Měnit lze pouze buňky se žlutým podbarvením!
1) v Rekapitulaci stavby vyplňte údaje o Uchazeči (přenesou se do ostatních sestav i v jiných listech)
2) na vybraných listech vyplňte v sestavě Soupis prací ceny u položek</t>
  </si>
  <si>
    <t>Stavba:</t>
  </si>
  <si>
    <t>Světlá nad Sázavou - Managment</t>
  </si>
  <si>
    <t>KSO:</t>
  </si>
  <si>
    <t/>
  </si>
  <si>
    <t>CC-CZ:</t>
  </si>
  <si>
    <t>Místo:</t>
  </si>
  <si>
    <t>Světlá nad Sázavou</t>
  </si>
  <si>
    <t>Datum:</t>
  </si>
  <si>
    <t>6. 2. 2019</t>
  </si>
  <si>
    <t>Zadavatel:</t>
  </si>
  <si>
    <t>IČ:</t>
  </si>
  <si>
    <t>Kraj Vysočina</t>
  </si>
  <si>
    <t>DIČ:</t>
  </si>
  <si>
    <t>Uchazeč:</t>
  </si>
  <si>
    <t>Vyplň údaj</t>
  </si>
  <si>
    <t>Projektant:</t>
  </si>
  <si>
    <t xml:space="preserve"> </t>
  </si>
  <si>
    <t>True</t>
  </si>
  <si>
    <t>Zpracovatel:</t>
  </si>
  <si>
    <t>Ing. arch. Martin Jirovský</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</si>
  <si>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</si>
  <si>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</si>
  <si>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</si>
  <si>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</si>
  <si>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</si>
  <si>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</si>
  <si>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</si>
  <si>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</si>
  <si>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</si>
  <si>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</si>
  <si>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</si>
  <si>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</si>
  <si>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</si>
  <si>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</si>
  <si>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</si>
  <si>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</si>
  <si>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</si>
  <si>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</si>
  <si>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</si>
  <si>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</si>
  <si>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</si>
  <si>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</si>
  <si>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</si>
  <si>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</si>
  <si>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</si>
  <si>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</si>
  <si>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</si>
  <si>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</si>
  <si>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</si>
  <si>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</si>
  <si>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</si>
  <si>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</si>
  <si>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</si>
  <si>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</si>
  <si>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</si>
  <si>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</si>
  <si>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</si>
  <si>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</si>
  <si>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</si>
  <si>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</si>
  <si>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</si>
  <si>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18068</t>
  </si>
  <si>
    <t xml:space="preserve"> SO 01 Transformace Domova Háj II , management , Světlá nad Sázavou </t>
  </si>
  <si>
    <t>STA</t>
  </si>
  <si>
    <t>1</t>
  </si>
  <si>
    <t>{5ebd708d-408f-44de-85cc-9a769d577201}</t>
  </si>
  <si>
    <t>8019211</t>
  </si>
  <si>
    <t>2</t>
  </si>
  <si>
    <t>SO 01.1</t>
  </si>
  <si>
    <t>Bourání stáv.objektu</t>
  </si>
  <si>
    <t>{38372f15-11c7-49d2-a359-14db7b242f2a}</t>
  </si>
  <si>
    <t>SO 01.2</t>
  </si>
  <si>
    <t>{eeb60461-b892-48df-b673-3b1b8f4ebc97}</t>
  </si>
  <si>
    <t>SO 01_D.1.4.1</t>
  </si>
  <si>
    <t>Zdravotechnická instalace</t>
  </si>
  <si>
    <t>{86faada4-8a4e-4397-809d-ccd005c86f46}</t>
  </si>
  <si>
    <t>SO 01_D.1.4.1a</t>
  </si>
  <si>
    <t>Zdravotechnika - vnitřní plynovod</t>
  </si>
  <si>
    <t>{e1b06b44-3e53-47a6-a5b2-248a96347765}</t>
  </si>
  <si>
    <t>SO 01_D.1.4.2a</t>
  </si>
  <si>
    <t>Vytápění</t>
  </si>
  <si>
    <t>{3a838cfe-f551-4bd9-b54e-58a03686ccf8}</t>
  </si>
  <si>
    <t>SO 01_D.1.4.2b</t>
  </si>
  <si>
    <t>Vzduchotechnika</t>
  </si>
  <si>
    <t>{b6cd8654-261a-428a-8546-12e0c4cb30ea}</t>
  </si>
  <si>
    <t>SO 01_D.1.4.3a</t>
  </si>
  <si>
    <t>Silnoproud</t>
  </si>
  <si>
    <t>{2132616b-7c63-400a-a6f7-f117bfd07566}</t>
  </si>
  <si>
    <t>SO 01_D.1.4.3b</t>
  </si>
  <si>
    <t>{9a3fc07e-2488-437b-a067-1bcc6d3ae6ae}</t>
  </si>
  <si>
    <t>SO 01_D.1.4.4a</t>
  </si>
  <si>
    <t>Ochrana před bleskem</t>
  </si>
  <si>
    <t>{7dc9ea79-bb41-4ca7-a795-ea6d62db36f7}</t>
  </si>
  <si>
    <t>SO 01_D.1.4.4b</t>
  </si>
  <si>
    <t>{ccbd3c64-2ddf-4bf7-a5c5-f7c4d10d0477}</t>
  </si>
  <si>
    <t>SO 01_D.1.4.5a</t>
  </si>
  <si>
    <t>Hlavní domovní vedení</t>
  </si>
  <si>
    <t>{8a1a7803-affd-4455-940e-f28b71bee070}</t>
  </si>
  <si>
    <t>SO 01_D.1.4.6a</t>
  </si>
  <si>
    <t>Slaboproudá elektroinstalce</t>
  </si>
  <si>
    <t>{0d3cb98b-941b-4964-886e-0d19ec668bae}</t>
  </si>
  <si>
    <t>SO 01_D.1.4.6b</t>
  </si>
  <si>
    <t>Slaboproudá elektroinstalace</t>
  </si>
  <si>
    <t>{b08380e0-3fc4-48d3-ba50-73338f2783cd}</t>
  </si>
  <si>
    <t>SO 02</t>
  </si>
  <si>
    <t>Oplocení</t>
  </si>
  <si>
    <t>{e35e16dd-611c-436d-8bbf-85962559feb2}</t>
  </si>
  <si>
    <t>SO 03</t>
  </si>
  <si>
    <t>Zpevněné pojízdné plochy</t>
  </si>
  <si>
    <t>{d4598b1c-d113-477a-a479-3175c9091507}</t>
  </si>
  <si>
    <t>SO 04</t>
  </si>
  <si>
    <t>Sadové úpravy</t>
  </si>
  <si>
    <t>{01691d04-a191-4439-acf0-9a566c6537b0}</t>
  </si>
  <si>
    <t>SO 05</t>
  </si>
  <si>
    <t>Vnější části domovního dešťové kanalizace</t>
  </si>
  <si>
    <t>{2eb44536-ac81-48dc-9b9e-8fe3838d4d41}</t>
  </si>
  <si>
    <t>SO 06a</t>
  </si>
  <si>
    <t>Vodovodní přípojka</t>
  </si>
  <si>
    <t>{3bf43bd8-11e7-41d5-b528-c4f34ff15d8f}</t>
  </si>
  <si>
    <t>SO 06b</t>
  </si>
  <si>
    <t>Vnější část domovního vodovodu</t>
  </si>
  <si>
    <t>{86ccbe2d-299f-40f3-822d-c2f9e2c6773b}</t>
  </si>
  <si>
    <t>SO 07a</t>
  </si>
  <si>
    <t>Jednotná kanalizace</t>
  </si>
  <si>
    <t>{0163b048-93e1-456e-be6d-b0ddb9c11f02}</t>
  </si>
  <si>
    <t>SO 07b</t>
  </si>
  <si>
    <t>Vnější část domovní splaškové kanalizace</t>
  </si>
  <si>
    <t>{0ce19079-5be8-406d-a50d-80503257cc41}</t>
  </si>
  <si>
    <t>SO 8</t>
  </si>
  <si>
    <t>Plynovodní přípojka</t>
  </si>
  <si>
    <t>{26e97b71-0231-4ab3-b8a7-a71eafc3c8df}</t>
  </si>
  <si>
    <t>VON</t>
  </si>
  <si>
    <t>Vedlejší a ostatní náklady</t>
  </si>
  <si>
    <t>{f91acf73-2b46-4097-bfc0-fd53c872ace3}</t>
  </si>
  <si>
    <t>KRYCÍ LIST SOUPISU PRACÍ</t>
  </si>
  <si>
    <t>Objekt:</t>
  </si>
  <si>
    <t xml:space="preserve">18068 -  SO 01 Transformace Domova Háj II , management , Světlá nad Sázavou </t>
  </si>
  <si>
    <t>REKAPITULACE ČLENĚNÍ SOUPISU PRACÍ</t>
  </si>
  <si>
    <t>Kód dílu - Popis</t>
  </si>
  <si>
    <t>Cena celkem [CZK]</t>
  </si>
  <si>
    <t>-1</t>
  </si>
  <si>
    <t>D1 - Hlavní budova Managementu</t>
  </si>
  <si>
    <t xml:space="preserve">    11 - Zemní práce - přípravné a přidružené práce</t>
  </si>
  <si>
    <t xml:space="preserve">    12 - Zemní práce - odkopávky a prokopávky</t>
  </si>
  <si>
    <t xml:space="preserve">    D2 - Přípravné a přidružené práce</t>
  </si>
  <si>
    <t xml:space="preserve">    13 - Zemní práce - hloubené vykopávky</t>
  </si>
  <si>
    <t xml:space="preserve">    16 - Zemní práce - přemístění výkopku</t>
  </si>
  <si>
    <t xml:space="preserve">    17 - Zemní práce - konstrukce ze zemin</t>
  </si>
  <si>
    <t xml:space="preserve">    21 - Zakládání - úprava podloží a základové spáry, zlepšování vlastností hornin</t>
  </si>
  <si>
    <t xml:space="preserve">    27 - Zakládání - základy</t>
  </si>
  <si>
    <t xml:space="preserve">    31 - Zdi pozemních staveb</t>
  </si>
  <si>
    <t xml:space="preserve">    34 - Stěny a příčky</t>
  </si>
  <si>
    <t xml:space="preserve">    38 - Různé kompletní konstrukce</t>
  </si>
  <si>
    <t xml:space="preserve">    41 - Stropy a stropní konstrukce pozemních staveb</t>
  </si>
  <si>
    <t xml:space="preserve">    43 - Schodišťové konstrukce a rampy</t>
  </si>
  <si>
    <t xml:space="preserve">    56 - Podkladní vrstvy komunikací, letišť a ploch</t>
  </si>
  <si>
    <t xml:space="preserve">    59 - Kryty pozemních komunikací, letišť a ploch dlážděné</t>
  </si>
  <si>
    <t xml:space="preserve">    61 - Úprava povrchů vnitřních</t>
  </si>
  <si>
    <t xml:space="preserve">    62 - Úprava povrchů vnějších</t>
  </si>
  <si>
    <t xml:space="preserve">    63 - Podlahy a podlahové konstrukce</t>
  </si>
  <si>
    <t xml:space="preserve">    64 - Osazování výplní otvorů</t>
  </si>
  <si>
    <t xml:space="preserve">    711 - Izolace proti vodě, vlhkosti a plynům</t>
  </si>
  <si>
    <t xml:space="preserve">    712 - Povlakové krytiny</t>
  </si>
  <si>
    <t xml:space="preserve">    713 - Izolace tepelné</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</si>
  <si>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</si>
  <si>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</si>
  <si>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</si>
  <si>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</si>
  <si>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</si>
  <si>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</si>
  <si>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</si>
  <si>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</si>
  <si>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</si>
  <si>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</si>
  <si>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94 - Lešení a stavební výtahy</t>
  </si>
  <si>
    <t xml:space="preserve">    95 - Různé dokončovací konstrukce a práce pozemních staveb</t>
  </si>
  <si>
    <t xml:space="preserve">    H01 - Přesuhy hmot HSV</t>
  </si>
  <si>
    <t>D3 - Terapeutická dílna s prodejnou</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</si>
  <si>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</si>
  <si>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</si>
  <si>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</si>
  <si>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</si>
  <si>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</si>
  <si>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</si>
  <si>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</si>
  <si>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</si>
  <si>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</si>
  <si>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</si>
  <si>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</si>
  <si>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</si>
  <si>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</si>
  <si>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</si>
  <si>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Hlavní budova Managementu</t>
  </si>
  <si>
    <t>ROZPOCET</t>
  </si>
  <si>
    <t>11</t>
  </si>
  <si>
    <t>Zemní práce - přípravné a přidružené práce</t>
  </si>
  <si>
    <t>K</t>
  </si>
  <si>
    <t>111301111</t>
  </si>
  <si>
    <t>Sejmutí drnu tl. do 100 mm, v jakékoliv ploše</t>
  </si>
  <si>
    <t>m3</t>
  </si>
  <si>
    <t>CS ÚRS 2018 02</t>
  </si>
  <si>
    <t>4</t>
  </si>
  <si>
    <t>497957041</t>
  </si>
  <si>
    <t>12</t>
  </si>
  <si>
    <t>Zemní práce - odkopávky a prokopávky</t>
  </si>
  <si>
    <t>122201102</t>
  </si>
  <si>
    <t>Odkopávky a prokopávky nezapažené s přehozením výkopku na vzdálenost do 3 m nebo s naložením na dopravní prostředek v hornině tř. 3 přes 100 do 1 000 m3</t>
  </si>
  <si>
    <t>-650282105</t>
  </si>
  <si>
    <t>3</t>
  </si>
  <si>
    <t>122201109</t>
  </si>
  <si>
    <t>Odkopávky a prokopávky nezapažené s přehozením výkopku na vzdálenost do 3 m nebo s naložením na dopravní prostředek v hornině tř. 3 Příplatek k cenám za lepivost horniny tř. 3</t>
  </si>
  <si>
    <t>-1521630576</t>
  </si>
  <si>
    <t>VV</t>
  </si>
  <si>
    <t>352,80*1</t>
  </si>
  <si>
    <t>Součet</t>
  </si>
  <si>
    <t>122201101</t>
  </si>
  <si>
    <t>Odkopávky a prokopávky nezapažené s přehozením výkopku na vzdálenost do 3 m nebo s naložením na dopravní prostředek v hornině tř. 3 do 100 m3</t>
  </si>
  <si>
    <t>209300136</t>
  </si>
  <si>
    <t>5</t>
  </si>
  <si>
    <t>-51696391</t>
  </si>
  <si>
    <t>86,81*1</t>
  </si>
  <si>
    <t>D2</t>
  </si>
  <si>
    <t>Přípravné a přidružené práce</t>
  </si>
  <si>
    <t>6</t>
  </si>
  <si>
    <t>1375045615</t>
  </si>
  <si>
    <t>13</t>
  </si>
  <si>
    <t>Zemní práce - hloubené vykopávky</t>
  </si>
  <si>
    <t>7</t>
  </si>
  <si>
    <t>132201101</t>
  </si>
  <si>
    <t>Hloubení zapažených i nezapažených rýh šířky do 600 mm s urovnáním dna do předepsaného profilu a spádu v hornině tř. 3 do 100 m3</t>
  </si>
  <si>
    <t>-357729454</t>
  </si>
  <si>
    <t>((3,56+3,31+3,80)*0,30)*1,11  " pro betonové pasy obvod. zdiva m.č.1.24 1.NP"</t>
  </si>
  <si>
    <t>9,35*0,50*0,50   "pro betonové pasy hlavního objektu (severní strana)"</t>
  </si>
  <si>
    <t>11,05*0,50*0,50   "pro betonové pasy objektu s plochou střechou (jižní strana)"</t>
  </si>
  <si>
    <t>8</t>
  </si>
  <si>
    <t>132201109</t>
  </si>
  <si>
    <t>Hloubení zapažených i nezapažených rýh šířky do 600 mm s urovnáním dna do předepsaného profilu a spádu v hornině tř. 3 Příplatek k cenám za lepivost horniny tř. 3</t>
  </si>
  <si>
    <t>1879271308</t>
  </si>
  <si>
    <t>8,67*1</t>
  </si>
  <si>
    <t>9</t>
  </si>
  <si>
    <t>132201201</t>
  </si>
  <si>
    <t>Hloubení zapažených i nezapažených rýh šířky přes 600 do 2 000 mm s urovnáním dna do předepsaného profilu a spádu v hornině tř. 3 do 100 m3</t>
  </si>
  <si>
    <t>2004166700</t>
  </si>
  <si>
    <t>10</t>
  </si>
  <si>
    <t>132201209</t>
  </si>
  <si>
    <t>Hloubení zapažených i nezapažených rýh šířky přes 600 do 2 000 mm s urovnáním dna do předepsaného profilu a spádu v hornině tř. 3 Příplatek k cenám za lepivost horniny tř. 3</t>
  </si>
  <si>
    <t>-1457057904</t>
  </si>
  <si>
    <t>113,78*1</t>
  </si>
  <si>
    <t>131201101</t>
  </si>
  <si>
    <t>Hloubení nezapažených jam a zářezů s urovnáním dna do předepsaného profilu a spádu v hornině tř. 3 do 100 m3</t>
  </si>
  <si>
    <t>-682606704</t>
  </si>
  <si>
    <t>131201101.1</t>
  </si>
  <si>
    <t>-781049720</t>
  </si>
  <si>
    <t>(11,05*20,30+1,90*6)*2,62</t>
  </si>
  <si>
    <t>131201109</t>
  </si>
  <si>
    <t>Hloubení nezapažených jam a zářezů s urovnáním dna do předepsaného profilu a spádu Příplatek k cenám za lepivost horniny tř. 3</t>
  </si>
  <si>
    <t>-1638376829</t>
  </si>
  <si>
    <t>617,57+7,90</t>
  </si>
  <si>
    <t>14</t>
  </si>
  <si>
    <t>-1431446052</t>
  </si>
  <si>
    <t>(5,85+1,69+4,05+4,39+4,95+6,085)*0,50*0,80</t>
  </si>
  <si>
    <t>-92168754</t>
  </si>
  <si>
    <t>10,81*1</t>
  </si>
  <si>
    <t>16</t>
  </si>
  <si>
    <t>Zemní práce - přemístění výkopku</t>
  </si>
  <si>
    <t>161101101</t>
  </si>
  <si>
    <t>Svislé přemístění výkopku bez naložení do dopravní nádoby avšak s vyprázdněním dopravní nádoby na hromadu nebo do dopravního prostředku z horniny tř. 1 až 4, při hloubce výkopu přes 1 do 2,5 m</t>
  </si>
  <si>
    <t>399983527</t>
  </si>
  <si>
    <t>352,80+8,65+113,78+7,90+617,57+86,81+10,81</t>
  </si>
  <si>
    <t>17</t>
  </si>
  <si>
    <t>162201102</t>
  </si>
  <si>
    <t>Vodorovné přemístění výkopku nebo sypaniny po suchu na obvyklém dopravním prostředku, bez naložení výkopku, avšak se složením bez rozhrnutí z horniny tř. 1 až 4 na vzdálenost přes 20 do 50 m</t>
  </si>
  <si>
    <t>2058384980</t>
  </si>
  <si>
    <t>1198,32*1</t>
  </si>
  <si>
    <t>18</t>
  </si>
  <si>
    <t>167101102</t>
  </si>
  <si>
    <t>Nakládání, skládání a překládání neulehlého výkopku nebo sypaniny nakládání, množství přes 100 m3, z hornin tř. 1 až 4</t>
  </si>
  <si>
    <t>-1734047338</t>
  </si>
  <si>
    <t>19</t>
  </si>
  <si>
    <t>162501102</t>
  </si>
  <si>
    <t>Vodorovné přemístění výkopku nebo sypaniny po suchu na obvyklém dopravním prostředku, bez naložení výkopku, avšak se složením bez rozhrnutí z horniny tř. 1 až 4 na vzdálenost přes 2 500 do 3 000 m</t>
  </si>
  <si>
    <t>-1796784188</t>
  </si>
  <si>
    <t>1040,95*1</t>
  </si>
  <si>
    <t>20</t>
  </si>
  <si>
    <t>167101103</t>
  </si>
  <si>
    <t>Nakládání, skládání a překládání neulehlého výkopku nebo sypaniny skládání nebo překládání, z hornin tř. 1 až 4</t>
  </si>
  <si>
    <t>797651889</t>
  </si>
  <si>
    <t>Zemní práce - konstrukce ze zemin</t>
  </si>
  <si>
    <t>174101101</t>
  </si>
  <si>
    <t>Zásyp sypaninou z jakékoliv horniny s uložením výkopku ve vrstvách se zhutněním jam, šachet, rýh nebo kolem objektů v těchto vykopávkách</t>
  </si>
  <si>
    <t>-1733183736</t>
  </si>
  <si>
    <t>22</t>
  </si>
  <si>
    <t>171201211</t>
  </si>
  <si>
    <t>Poplatek za uložení stavebního odpadu na skládce (skládkovné) zeminy a kameniva zatříděného do Katalogu odpadů pod kódem 170 504</t>
  </si>
  <si>
    <t>t</t>
  </si>
  <si>
    <t>1788069618</t>
  </si>
  <si>
    <t>(511,46*0,10)*1,40   "drn"</t>
  </si>
  <si>
    <t>(1040,95-(511,46*0,10))*1,70   "vytěžená zemina"</t>
  </si>
  <si>
    <t>Zakládání - úprava podloží a základové spáry, zlepšování vlastností hornin</t>
  </si>
  <si>
    <t>23</t>
  </si>
  <si>
    <t>213151121R</t>
  </si>
  <si>
    <t>Montáž geotextílie - svislé vedle nopové folie kolem stěn 1.PP, Skladby konstrukcí ozn. W2 a ostatní plocha základových stěn(bednící tvárnice)</t>
  </si>
  <si>
    <t>m2</t>
  </si>
  <si>
    <t>-1084091747</t>
  </si>
  <si>
    <t>(10,55+18,75+10,55+18,75)*2,22    "ozn W2"</t>
  </si>
  <si>
    <t>289,39-130,09+9  "plochy základových stěn objektu s plochou střechou a vedlejšího objektu se sedl. střechou"</t>
  </si>
  <si>
    <t xml:space="preserve">  " vč. stěn spodní části výtahové šachty"</t>
  </si>
  <si>
    <t>24</t>
  </si>
  <si>
    <t>M</t>
  </si>
  <si>
    <t>69311081</t>
  </si>
  <si>
    <t>geotextilie netkaná PES 300g/m2</t>
  </si>
  <si>
    <t>764734576</t>
  </si>
  <si>
    <t>298,39*1,05  " +5% ztratného"</t>
  </si>
  <si>
    <t>25</t>
  </si>
  <si>
    <t>213151121R1</t>
  </si>
  <si>
    <t>Montáž geotextílie - svislé vedle nopové folie kolem venkovních opěrných zdí</t>
  </si>
  <si>
    <t>1452508528</t>
  </si>
  <si>
    <t>26</t>
  </si>
  <si>
    <t>358421891</t>
  </si>
  <si>
    <t>27</t>
  </si>
  <si>
    <t>Zakládání - základy</t>
  </si>
  <si>
    <t>274321511</t>
  </si>
  <si>
    <t>Základy z betonu železového (bez výztuže) pasy z betonu bez zvláštních nároků na prostředí tř. C 25/30</t>
  </si>
  <si>
    <t>-1742660909</t>
  </si>
  <si>
    <t>28</t>
  </si>
  <si>
    <t>274351121</t>
  </si>
  <si>
    <t>Bednění základů pasů rovné zřízení</t>
  </si>
  <si>
    <t>1532342665</t>
  </si>
  <si>
    <t>29</t>
  </si>
  <si>
    <t>274351122</t>
  </si>
  <si>
    <t>Bednění základů pasů rovné odstranění</t>
  </si>
  <si>
    <t>-559198453</t>
  </si>
  <si>
    <t>270,05*1</t>
  </si>
  <si>
    <t>30</t>
  </si>
  <si>
    <t>274353121</t>
  </si>
  <si>
    <t>Bednění kotevních otvorů a prostupů v základových konstrukcích v pasech včetně polohového zajištění a odbednění, popř. ztraceného bednění z pletiva apod. průřezu přes 0,02 do 0,05 m2, hl. do 0,50 m</t>
  </si>
  <si>
    <t>kus</t>
  </si>
  <si>
    <t>-1467798685</t>
  </si>
  <si>
    <t>7*1</t>
  </si>
  <si>
    <t>31</t>
  </si>
  <si>
    <t>275351121</t>
  </si>
  <si>
    <t>Bednění základů patek zřízení</t>
  </si>
  <si>
    <t>-472561407</t>
  </si>
  <si>
    <t>(0,50+0,50+0,50+1,60+1,30+0,50)*0,50</t>
  </si>
  <si>
    <t>32</t>
  </si>
  <si>
    <t>275351122</t>
  </si>
  <si>
    <t>Bednění základů patek odstranění</t>
  </si>
  <si>
    <t>-1888693975</t>
  </si>
  <si>
    <t>2,45*1</t>
  </si>
  <si>
    <t>33</t>
  </si>
  <si>
    <t>279113154</t>
  </si>
  <si>
    <t>Základové zdi z tvárnic ztraceného bednění včetně výplně z betonu bez zvláštních nároků na vliv prostředí třídy C 25/30, tloušťky zdiva přes 250 do 300 mm</t>
  </si>
  <si>
    <t>631279027</t>
  </si>
  <si>
    <t>34</t>
  </si>
  <si>
    <t>279113152</t>
  </si>
  <si>
    <t>Základové zdi z tvárnic ztraceného bednění včetně výplně z betonu bez zvláštních nároků na vliv prostředí třídy C 25/30, tloušťky zdiva přes 150 do 200 mm</t>
  </si>
  <si>
    <t>1506154353</t>
  </si>
  <si>
    <t>35</t>
  </si>
  <si>
    <t>275321511</t>
  </si>
  <si>
    <t>Základy z betonu železového (bez výztuže) patky z betonu bez zvláštních nároků na prostředí tř. C 25/30</t>
  </si>
  <si>
    <t>1862181033</t>
  </si>
  <si>
    <t>36</t>
  </si>
  <si>
    <t>274361821</t>
  </si>
  <si>
    <t>Výztuž základů pasů z betonářské oceli 10 505 (R) nebo BSt 500</t>
  </si>
  <si>
    <t>663550545</t>
  </si>
  <si>
    <t>37</t>
  </si>
  <si>
    <t>273321511</t>
  </si>
  <si>
    <t>Základy z betonu železového (bez výztuže) desky z betonu bez zvláštních nároků na prostředí tř. C 25/30</t>
  </si>
  <si>
    <t>-1109577630</t>
  </si>
  <si>
    <t>38</t>
  </si>
  <si>
    <t>273351121</t>
  </si>
  <si>
    <t>Bednění základů desek zřízení</t>
  </si>
  <si>
    <t>1146720577</t>
  </si>
  <si>
    <t>39</t>
  </si>
  <si>
    <t>273351122</t>
  </si>
  <si>
    <t>Bednění základů desek odstranění</t>
  </si>
  <si>
    <t>28496482</t>
  </si>
  <si>
    <t>25,30*1</t>
  </si>
  <si>
    <t>40</t>
  </si>
  <si>
    <t>273361821</t>
  </si>
  <si>
    <t>Výztuž základů desek z betonářské oceli 10 505 (R) nebo BSt 500</t>
  </si>
  <si>
    <t>-910252652</t>
  </si>
  <si>
    <t>41</t>
  </si>
  <si>
    <t>273313711</t>
  </si>
  <si>
    <t>Základy z betonu prostého desky z betonu kamenem neprokládaného tř. C 20/25</t>
  </si>
  <si>
    <t>-1793503812</t>
  </si>
  <si>
    <t>42</t>
  </si>
  <si>
    <t>-1860334517</t>
  </si>
  <si>
    <t>43</t>
  </si>
  <si>
    <t>-486302376</t>
  </si>
  <si>
    <t>15,09*1</t>
  </si>
  <si>
    <t>44</t>
  </si>
  <si>
    <t>274313711</t>
  </si>
  <si>
    <t>Základy z betonu prostého pasy betonu kamenem neprokládaného tř. C 20/25</t>
  </si>
  <si>
    <t>-1348250741</t>
  </si>
  <si>
    <t>45</t>
  </si>
  <si>
    <t>273351121.1</t>
  </si>
  <si>
    <t>1684100039</t>
  </si>
  <si>
    <t>46</t>
  </si>
  <si>
    <t>273351122.1</t>
  </si>
  <si>
    <t>1543485137</t>
  </si>
  <si>
    <t>47</t>
  </si>
  <si>
    <t>279113152.1</t>
  </si>
  <si>
    <t>376020696</t>
  </si>
  <si>
    <t>(5,85+1,69+4,05+4,39+4,95+6,085)*1,34</t>
  </si>
  <si>
    <t>48</t>
  </si>
  <si>
    <t>2111886093</t>
  </si>
  <si>
    <t>49</t>
  </si>
  <si>
    <t>271532212</t>
  </si>
  <si>
    <t>Podsyp pod základové konstrukce se zhutněním a urovnáním povrchu z kameniva hrubého, frakce 16 - 32 mm</t>
  </si>
  <si>
    <t>1029576463</t>
  </si>
  <si>
    <t>50</t>
  </si>
  <si>
    <t>273313611</t>
  </si>
  <si>
    <t>Základy z betonu prostého desky z betonu kamenem neprokládaného tř. C 16/20</t>
  </si>
  <si>
    <t>-1971893506</t>
  </si>
  <si>
    <t>51</t>
  </si>
  <si>
    <t>-1915143500</t>
  </si>
  <si>
    <t>0,89*2,70</t>
  </si>
  <si>
    <t>Zdi pozemních staveb</t>
  </si>
  <si>
    <t>52</t>
  </si>
  <si>
    <t>311237161</t>
  </si>
  <si>
    <t>Zdivo jednovrstvé tepelně izolační z cihel děrovaných broušených na tenkovrstvou maltu, součinitel prostupu tepla U přes 0,14 do 0,18, tl. zdiva 500 mm</t>
  </si>
  <si>
    <t>-2144669735</t>
  </si>
  <si>
    <t>53</t>
  </si>
  <si>
    <t>311238910R</t>
  </si>
  <si>
    <t>Příplatek ke zdivu z cihel děrovaných tl. do 500 mm za tepelně izolační maltu - u obvodového zdiva</t>
  </si>
  <si>
    <t>534996065</t>
  </si>
  <si>
    <t>54</t>
  </si>
  <si>
    <t>311237131</t>
  </si>
  <si>
    <t>Zdivo jednovrstvé tepelně izolační z cihel děrovaných broušených na tenkovrstvou maltu, součinitel prostupu tepla U přes 0,18 do 0,22, tl. zdiva 400 mm</t>
  </si>
  <si>
    <t>381948303</t>
  </si>
  <si>
    <t>55</t>
  </si>
  <si>
    <t>311238116R</t>
  </si>
  <si>
    <t>Vnitřní nosné zdivo tl.300 mm z cihelných tepelněizoalačních bloků 247x300x238 mm, P 12.5 na MVC maltu 25, viz. Legenda materiálů</t>
  </si>
  <si>
    <t>-390852002</t>
  </si>
  <si>
    <t>56</t>
  </si>
  <si>
    <t>311237123R</t>
  </si>
  <si>
    <t>Vnitřní zděné dělící příčky tl.200 mm z keramických příčkovek 247x200x238 mm P 10, vyzděné na celoplošnou MVC 25, viz. Legenda materiálů</t>
  </si>
  <si>
    <t>1228162061</t>
  </si>
  <si>
    <t>57</t>
  </si>
  <si>
    <t>317941123</t>
  </si>
  <si>
    <t>Osazování ocelových válcovaných nosníků na zdivu I nebo IE nebo U nebo UE nebo L č. 14 až 22 nebo výšky do 220 mm</t>
  </si>
  <si>
    <t>1711115878</t>
  </si>
  <si>
    <t>58</t>
  </si>
  <si>
    <t>13010724</t>
  </si>
  <si>
    <t>ocel profilová IPN 220 jakost 11 375</t>
  </si>
  <si>
    <t>-509540263</t>
  </si>
  <si>
    <t>(0,03109*1,50*2)*1,08  " +8% ztratného"</t>
  </si>
  <si>
    <t>59</t>
  </si>
  <si>
    <t>317941123R</t>
  </si>
  <si>
    <t>Osazení ocelových válcovaných nosníků č.14-22 jako překladu - 2 x I č.22 - svařenec (vč. svaru) jako překlad, 1.NP ozn. PŘ - 03</t>
  </si>
  <si>
    <t>-460430440</t>
  </si>
  <si>
    <t>60</t>
  </si>
  <si>
    <t>281594114</t>
  </si>
  <si>
    <t>61</t>
  </si>
  <si>
    <t>317941123R2</t>
  </si>
  <si>
    <t>Osazení ocelových válcovaných nosníků č.14-22 jako překladu - 2 x I č.20 - svařenec (vč. svaru) jako překlad, severní štítová zeď hlavní budovy</t>
  </si>
  <si>
    <t>-683311086</t>
  </si>
  <si>
    <t>62</t>
  </si>
  <si>
    <t>13010722</t>
  </si>
  <si>
    <t>ocel profilová IPN 200 jakost 11 375</t>
  </si>
  <si>
    <t>-1572668753</t>
  </si>
  <si>
    <t>(0,0262*7,90*2)*1,08   "+8% ztratného"</t>
  </si>
  <si>
    <t>63</t>
  </si>
  <si>
    <t>317168057</t>
  </si>
  <si>
    <t>Překlady keramické vysoké osazené do maltového lože, šířky překladu 70 mm výšky 238 mm, délky 2500 mm</t>
  </si>
  <si>
    <t>1094333916</t>
  </si>
  <si>
    <t>64</t>
  </si>
  <si>
    <t>317168053</t>
  </si>
  <si>
    <t>Překlady keramické vysoké osazené do maltového lože, šířky překladu 70 mm výšky 238 mm, délky 1500 mm</t>
  </si>
  <si>
    <t>-388557987</t>
  </si>
  <si>
    <t>65</t>
  </si>
  <si>
    <t>317168052</t>
  </si>
  <si>
    <t>Překlady keramické vysoké osazené do maltového lože, šířky překladu 70 mm výšky 238 mm, délky 1250 mm</t>
  </si>
  <si>
    <t>-1663140267</t>
  </si>
  <si>
    <t>66</t>
  </si>
  <si>
    <t>317168051</t>
  </si>
  <si>
    <t>Překlady keramické vysoké osazené do maltového lože, šířky překladu 70 mm výšky 238 mm, délky 1000 mm</t>
  </si>
  <si>
    <t>-1979029756</t>
  </si>
  <si>
    <t>67</t>
  </si>
  <si>
    <t>317168021</t>
  </si>
  <si>
    <t>Překlady keramické ploché osazené do maltového lože, výšky překladu 71 mm šířky 145 mm, délky 1000 mm</t>
  </si>
  <si>
    <t>420800022</t>
  </si>
  <si>
    <t>68</t>
  </si>
  <si>
    <t>317168022</t>
  </si>
  <si>
    <t>Překlady keramické ploché osazené do maltového lože, výšky překladu 71 mm šířky 145 mm, délky 1250 mm</t>
  </si>
  <si>
    <t>1422153437</t>
  </si>
  <si>
    <t>69</t>
  </si>
  <si>
    <t>317168059</t>
  </si>
  <si>
    <t>Překlady keramické vysoké osazené do maltového lože, šířky překladu 70 mm výšky 238 mm, délky 3000 mm</t>
  </si>
  <si>
    <t>-1581549708</t>
  </si>
  <si>
    <t>70</t>
  </si>
  <si>
    <t>317168054</t>
  </si>
  <si>
    <t>Překlady keramické vysoké osazené do maltového lože, šířky překladu 70 mm výšky 238 mm, délky 1750 mm</t>
  </si>
  <si>
    <t>-638323992</t>
  </si>
  <si>
    <t>71</t>
  </si>
  <si>
    <t>317168023</t>
  </si>
  <si>
    <t>Překlady keramické ploché osazené do maltového lože, výšky překladu 71 mm šířky 145 mm, délky 1500 mm</t>
  </si>
  <si>
    <t>495479295</t>
  </si>
  <si>
    <t>72</t>
  </si>
  <si>
    <t>314268130R</t>
  </si>
  <si>
    <t>Komínový komplet v. 10,50 m, - dodání a montáž, viz PD</t>
  </si>
  <si>
    <t>-733388662</t>
  </si>
  <si>
    <t>1*1</t>
  </si>
  <si>
    <t>73</t>
  </si>
  <si>
    <t>31794112R</t>
  </si>
  <si>
    <t>Dodání, montáž a osazení profilů JAKL 120/80 dl.2,67m, a sloupů: Jakl 140/80 délek 2,25m.2,35m,2,50m, viz PD krovu a stropu 1.NP</t>
  </si>
  <si>
    <t>-19356978</t>
  </si>
  <si>
    <t>Stěny a příčky</t>
  </si>
  <si>
    <t>74</t>
  </si>
  <si>
    <t>342244111</t>
  </si>
  <si>
    <t>Příčky jednoduché z cihel děrovaných klasických spojených na pero a drážku na maltu M5, pevnost cihel do P15, tl. příčky 115 mm</t>
  </si>
  <si>
    <t>1797186974</t>
  </si>
  <si>
    <t>Různé kompletní konstrukce</t>
  </si>
  <si>
    <t>75</t>
  </si>
  <si>
    <t>763111323</t>
  </si>
  <si>
    <t>Příčka ze sádrokartonových desek s nosnou konstrukcí z jednoduchých ocelových profilů UW, CW jednoduše opláštěná deskou protipožární DF tl. 12,5 mm, EI 45, příčka tl. 100 mm, profil 75 TI tl. 60 mm, Rw 45 dB</t>
  </si>
  <si>
    <t>108676786</t>
  </si>
  <si>
    <t>(4,25+3,80+4,11)*1,67</t>
  </si>
  <si>
    <t>(0,58+2,60+4,10)*1,88</t>
  </si>
  <si>
    <t>76</t>
  </si>
  <si>
    <t>763131431</t>
  </si>
  <si>
    <t>Podhled ze sádrokartonových desek dvouvrstvá zavěšená spodní konstrukce z ocelových profilů CD, UD jednoduše opláštěná deskou protipožární DF, tl. 12,5 mm, bez TI</t>
  </si>
  <si>
    <t>780150895</t>
  </si>
  <si>
    <t>77</t>
  </si>
  <si>
    <t>48076781</t>
  </si>
  <si>
    <t>Stropy a stropní konstrukce pozemních staveb</t>
  </si>
  <si>
    <t>78</t>
  </si>
  <si>
    <t>411168294</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</si>
  <si>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přes 4 do 5 m</t>
  </si>
  <si>
    <t>1992041394</t>
  </si>
  <si>
    <t>4,60*4,05+1,50*4,70</t>
  </si>
  <si>
    <t>79</t>
  </si>
  <si>
    <t>411168295</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</si>
  <si>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přes 5 do 6,25 m</t>
  </si>
  <si>
    <t>-935772705</t>
  </si>
  <si>
    <t>5,05*3,95</t>
  </si>
  <si>
    <t>80</t>
  </si>
  <si>
    <t>411168292</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</si>
  <si>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přes 2 do 3 m</t>
  </si>
  <si>
    <t>-195251304</t>
  </si>
  <si>
    <t>2,80*9,60</t>
  </si>
  <si>
    <t>81</t>
  </si>
  <si>
    <t>1611383748</t>
  </si>
  <si>
    <t>1,60*4,90</t>
  </si>
  <si>
    <t>6,85*4,15</t>
  </si>
  <si>
    <t>2,75*4,70</t>
  </si>
  <si>
    <t>82</t>
  </si>
  <si>
    <t>411168291</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</si>
  <si>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do 2 m</t>
  </si>
  <si>
    <t>142144684</t>
  </si>
  <si>
    <t>4,10*1,50</t>
  </si>
  <si>
    <t>83</t>
  </si>
  <si>
    <t>411168354</t>
  </si>
  <si>
    <t>Stropy keramické z cihelných stropních vložek MIAKO a keramobetonových nosníků včetně zmonolitnění konstrukce z betonu C 20/25 a svařované sítě při osové vzdálenosti nosníků 62,5 cm, z vložek výšky 19 cm (MIAKO 19/62,5), tloušťky stropní konstrukce 23 cm, z nosníků délky přes 4 do 5 m</t>
  </si>
  <si>
    <t>-189785864</t>
  </si>
  <si>
    <t>9,95*4,20</t>
  </si>
  <si>
    <t>84</t>
  </si>
  <si>
    <t>411168314</t>
  </si>
  <si>
    <t>Stropy keramické z cihelných stropních vložek MIAKO a keramobetonových nosníků včetně zmonolitnění konstrukce z betonu C 20/25 a svařované sítě při osové vzdálenosti nosníků 50 cm, z vložek výšky 23 cm (MIAKO 23/50), tloušťky stropní konstrukce 27 cm, z nosníků délky přes 4 do 5 m</t>
  </si>
  <si>
    <t>1715389692</t>
  </si>
  <si>
    <t>10,30*5,25</t>
  </si>
  <si>
    <t>85</t>
  </si>
  <si>
    <t>411168315</t>
  </si>
  <si>
    <t>Stropy keramické z cihelných stropních vložek MIAKO a keramobetonových nosníků včetně zmonolitnění konstrukce z betonu C 20/25 a svařované sítě při osové vzdálenosti nosníků 50 cm, z vložek výšky 23 cm (MIAKO 23/50), tloušťky stropní konstrukce 27 cm, z nosníků délky přes 5 do 6 m</t>
  </si>
  <si>
    <t>-1919882707</t>
  </si>
  <si>
    <t>86</t>
  </si>
  <si>
    <t>411168354.1</t>
  </si>
  <si>
    <t>-1866758615</t>
  </si>
  <si>
    <t>4,50*7,22</t>
  </si>
  <si>
    <t>4,95*7,22</t>
  </si>
  <si>
    <t>4,50*4,05</t>
  </si>
  <si>
    <t>4,95*4,05</t>
  </si>
  <si>
    <t>1,60*4,70</t>
  </si>
  <si>
    <t>6,75*4,25</t>
  </si>
  <si>
    <t>87</t>
  </si>
  <si>
    <t>411168352</t>
  </si>
  <si>
    <t>Stropy keramické z cihelných stropních vložek MIAKO a keramobetonových nosníků včetně zmonolitnění konstrukce z betonu C 20/25 a svařované sítě při osové vzdálenosti nosníků 62,5 cm, z vložek výšky 19 cm (MIAKO 19/62,5), tloušťky stropní konstrukce 23 cm, z nosníků délky přes 2 do 3 m</t>
  </si>
  <si>
    <t>1176693814</t>
  </si>
  <si>
    <t>2,70*9,55</t>
  </si>
  <si>
    <t>88</t>
  </si>
  <si>
    <t>753693062</t>
  </si>
  <si>
    <t>89</t>
  </si>
  <si>
    <t>411168372</t>
  </si>
  <si>
    <t>Stropy keramické z cihelných stropních vložek MIAKO a keramobetonových nosníků včetně zmonolitnění konstrukce z betonu C 20/25 a svařované sítě při osové vzdálenosti nosníků 62,5 cm, z vložek výšky 23 cm (MIAKO 23/62,5), tloušťky stropní konstrukce 27 cm, z nosníků délky přes 2 do 3 m</t>
  </si>
  <si>
    <t>1196768371</t>
  </si>
  <si>
    <t>2,75*9,75</t>
  </si>
  <si>
    <t>90</t>
  </si>
  <si>
    <t>411168354.2</t>
  </si>
  <si>
    <t>1799508043</t>
  </si>
  <si>
    <t>9,75*4,10</t>
  </si>
  <si>
    <t>91</t>
  </si>
  <si>
    <t>411135003</t>
  </si>
  <si>
    <t>Montáž stropních panelů z předpjatého betonu bez závěsných háků, hmotnosti přes 3 do 5 t</t>
  </si>
  <si>
    <t>-8022928</t>
  </si>
  <si>
    <t>8*1</t>
  </si>
  <si>
    <t>92</t>
  </si>
  <si>
    <t>59346862</t>
  </si>
  <si>
    <t>panel stropní předpjatý 100x119x25 cm, 8 + 2</t>
  </si>
  <si>
    <t>m</t>
  </si>
  <si>
    <t>1087853810</t>
  </si>
  <si>
    <t>7,50*8</t>
  </si>
  <si>
    <t>93</t>
  </si>
  <si>
    <t>417321414</t>
  </si>
  <si>
    <t>Ztužující pásy a věnce z betonu železového (bez výztuže) tř. C 20/25</t>
  </si>
  <si>
    <t>38708257</t>
  </si>
  <si>
    <t>94</t>
  </si>
  <si>
    <t>417351115</t>
  </si>
  <si>
    <t>Bednění bočnic ztužujících pásů a věnců včetně vzpěr zřízení</t>
  </si>
  <si>
    <t>-1048003382</t>
  </si>
  <si>
    <t>95</t>
  </si>
  <si>
    <t>417351116</t>
  </si>
  <si>
    <t>Bednění bočnic ztužujících pásů a věnců včetně vzpěr odstranění</t>
  </si>
  <si>
    <t>1824582818</t>
  </si>
  <si>
    <t>130,54*1</t>
  </si>
  <si>
    <t>96</t>
  </si>
  <si>
    <t>317321411</t>
  </si>
  <si>
    <t>Překlady z betonu železového (bez výztuže) tř. C 25/30</t>
  </si>
  <si>
    <t>1304469806</t>
  </si>
  <si>
    <t>97</t>
  </si>
  <si>
    <t>317351107</t>
  </si>
  <si>
    <t>Bednění klenbových pásů, říms nebo překladů překladů neproměnného nebo proměnného průřezu nebo při tvaru zalomeném půdorysně nebo nárysně včetně podpěrné konstrukce do výše 4 m zřízení</t>
  </si>
  <si>
    <t>-649124017</t>
  </si>
  <si>
    <t>98</t>
  </si>
  <si>
    <t>317351108</t>
  </si>
  <si>
    <t>Bednění klenbových pásů, říms nebo překladů překladů neproměnného nebo proměnného průřezu nebo při tvaru zalomeném půdorysně nebo nárysně včetně podpěrné konstrukce do výše 4 m odstranění</t>
  </si>
  <si>
    <t>1407056786</t>
  </si>
  <si>
    <t>31,42*1</t>
  </si>
  <si>
    <t>99</t>
  </si>
  <si>
    <t>317351109</t>
  </si>
  <si>
    <t>Příplatek za podpěrnou konstrukcí pro spodní část bednění želbet.nosníku (překladu), jižní fasáda</t>
  </si>
  <si>
    <t>-529617547</t>
  </si>
  <si>
    <t>100</t>
  </si>
  <si>
    <t>417361821</t>
  </si>
  <si>
    <t>Výztuž ztužujících pásů a věnců z oceli B 500 B, viz. výkres strop</t>
  </si>
  <si>
    <t>-668666251</t>
  </si>
  <si>
    <t>101</t>
  </si>
  <si>
    <t>417238213</t>
  </si>
  <si>
    <t>Obezdívka ztužujícího věnce keramickými věncovkami včetně tepelné izolace z pěnového polystyrenu tl. 100 mm jednostranná, výška věnce přes 210 do 250 mm</t>
  </si>
  <si>
    <t>1188950357</t>
  </si>
  <si>
    <t>102</t>
  </si>
  <si>
    <t>417238214</t>
  </si>
  <si>
    <t>Obezdívka ztužujícího věnce keramickými věncovkami včetně tepelné izolace z pěnového polystyrenu tl. 100 mm jednostranná, výška věnce přes 250 do 290 mm</t>
  </si>
  <si>
    <t>1209041932</t>
  </si>
  <si>
    <t>103</t>
  </si>
  <si>
    <t>417238213.1</t>
  </si>
  <si>
    <t>579578148</t>
  </si>
  <si>
    <t>104</t>
  </si>
  <si>
    <t>417238212</t>
  </si>
  <si>
    <t>Obezdívka ztužujícího věnce keramickými věncovkami včetně tepelné izolace z pěnového polystyrenu tl. 100 mm jednostranná, výška věnce přes 150 do 210 mm</t>
  </si>
  <si>
    <t>362335351</t>
  </si>
  <si>
    <t>Schodišťové konstrukce a rampy</t>
  </si>
  <si>
    <t>105</t>
  </si>
  <si>
    <t>430321515</t>
  </si>
  <si>
    <t>Schodišťové konstrukce a rampy z betonu železového (bez výztuže) stupně, schodnice, ramena, podesty s nosníky tř. C 20/25</t>
  </si>
  <si>
    <t>1941983198</t>
  </si>
  <si>
    <t>106</t>
  </si>
  <si>
    <t>430362021</t>
  </si>
  <si>
    <t>Výztuž schodišťových konstrukcí a ramp stupňů, schodnic, ramen, podest s nosníky ze svařovaných sítí z drátů typu KARI</t>
  </si>
  <si>
    <t>-1411668716</t>
  </si>
  <si>
    <t>((1,15*1,20)*2+(2,80*1,40+2*1,40)*2)*0,00789</t>
  </si>
  <si>
    <t>107</t>
  </si>
  <si>
    <t>434351141</t>
  </si>
  <si>
    <t>Bednění stupňů betonovaných na podstupňové desce nebo na terénu půdorysně přímočarých zřízení</t>
  </si>
  <si>
    <t>1609702485</t>
  </si>
  <si>
    <t>108</t>
  </si>
  <si>
    <t>434351142</t>
  </si>
  <si>
    <t>Bednění stupňů betonovaných na podstupňové desce nebo na terénu půdorysně přímočarých odstranění</t>
  </si>
  <si>
    <t>529691417</t>
  </si>
  <si>
    <t>7,58*1</t>
  </si>
  <si>
    <t>109</t>
  </si>
  <si>
    <t>431351128</t>
  </si>
  <si>
    <t>Bednění podest, podstupňových desek a ramp včetně podpěrné konstrukce Příplatek k cenám za podpěrnou konstrukci o výšce přes 4 do 6 m zřízení</t>
  </si>
  <si>
    <t>-1268949490</t>
  </si>
  <si>
    <t>1,15*1,20*2+(2,80*1,30+2*1,20)*2</t>
  </si>
  <si>
    <t>110</t>
  </si>
  <si>
    <t>431351129</t>
  </si>
  <si>
    <t>Bednění podest, podstupňových desek a ramp včetně podpěrné konstrukce Příplatek k cenám za podpěrnou konstrukci o výšce přes 4 do 6 m odstranění</t>
  </si>
  <si>
    <t>355567744</t>
  </si>
  <si>
    <t>14,84*1</t>
  </si>
  <si>
    <t>111</t>
  </si>
  <si>
    <t>434311114</t>
  </si>
  <si>
    <t>Stupně dusané z betonu prostého nebo prokládaného kamenem na terén nebo na desku bez potěru, se zahlazením povrchu tř. C 16/20</t>
  </si>
  <si>
    <t>1389326327</t>
  </si>
  <si>
    <t>5*1</t>
  </si>
  <si>
    <t>112</t>
  </si>
  <si>
    <t>866946369</t>
  </si>
  <si>
    <t>113</t>
  </si>
  <si>
    <t>497266845</t>
  </si>
  <si>
    <t>1,28*1</t>
  </si>
  <si>
    <t>Podkladní vrstvy komunikací, letišť a ploch</t>
  </si>
  <si>
    <t>114</t>
  </si>
  <si>
    <t>564760111</t>
  </si>
  <si>
    <t>Podklad nebo kryt z kameniva hrubého drceného vel. 16-32 mm s rozprostřením a zhutněním, po zhutnění tl. 200 mm</t>
  </si>
  <si>
    <t>-1411097468</t>
  </si>
  <si>
    <t>85,06*1</t>
  </si>
  <si>
    <t>115</t>
  </si>
  <si>
    <t>564761111</t>
  </si>
  <si>
    <t>Podklad nebo kryt z kameniva hrubého drceného vel. 32-63 mm s rozprostřením a zhutněním, po zhutnění tl. 200 mm</t>
  </si>
  <si>
    <t>1445238589</t>
  </si>
  <si>
    <t>Kryty pozemních komunikací, letišť a ploch dlážděné</t>
  </si>
  <si>
    <t>116</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</si>
  <si>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</si>
  <si>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</si>
  <si>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607806455</t>
  </si>
  <si>
    <t>117</t>
  </si>
  <si>
    <t>59245015</t>
  </si>
  <si>
    <t>dlažba zámková profilová základní 20x16,5x6 cm přírodní</t>
  </si>
  <si>
    <t>-587536791</t>
  </si>
  <si>
    <t>118</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</si>
  <si>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</si>
  <si>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</si>
  <si>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1120102804</t>
  </si>
  <si>
    <t>206,50*1  " pochozí zpevněná (venkovní) plocha"</t>
  </si>
  <si>
    <t>119</t>
  </si>
  <si>
    <t>-1162419716</t>
  </si>
  <si>
    <t>120</t>
  </si>
  <si>
    <t>916331112</t>
  </si>
  <si>
    <t>Osazení zahradního obrubníku betonového s ložem tl. od 50 do 100 mm z betonu prostého tř. C 12/15 s boční opěrou z betonu prostého tř. C 12/15</t>
  </si>
  <si>
    <t>-2088716012</t>
  </si>
  <si>
    <t>6,60+1,175+15,29</t>
  </si>
  <si>
    <t>121</t>
  </si>
  <si>
    <t>59217001</t>
  </si>
  <si>
    <t>obrubník betonový zahradní 100 x 5 x 25 cm</t>
  </si>
  <si>
    <t>-446436721</t>
  </si>
  <si>
    <t>23*1</t>
  </si>
  <si>
    <t>23*1,02 "Přepočtené koeficientem množství</t>
  </si>
  <si>
    <t>Úprava povrchů vnitřních</t>
  </si>
  <si>
    <t>122</t>
  </si>
  <si>
    <t>617321121</t>
  </si>
  <si>
    <t>Omítka vápenocementová vnitřních ploch nanášená ručně jednovrstvá, tloušťky do 10 mm hladká uzavřených nebo omezených prostor světlíků nebo výtahových šachet</t>
  </si>
  <si>
    <t>-519875115</t>
  </si>
  <si>
    <t>123</t>
  </si>
  <si>
    <t>611321341</t>
  </si>
  <si>
    <t>Omítka vápenocementová vnitřních ploch nanášená strojně dvouvrstvá, tloušťky jádrové omítky do 10 mm a tloušťky štuku do 3 mm štuková vodorovných konstrukcí stropů rovných</t>
  </si>
  <si>
    <t>-1407434002</t>
  </si>
  <si>
    <t>124</t>
  </si>
  <si>
    <t>612131301</t>
  </si>
  <si>
    <t>Podkladní a spojovací vrstva vnitřních omítaných ploch cementový postřik nanášený strojně celoplošně stěn</t>
  </si>
  <si>
    <t>26857656</t>
  </si>
  <si>
    <t>125</t>
  </si>
  <si>
    <t>612321341</t>
  </si>
  <si>
    <t>Omítka vápenocementová vnitřních ploch nanášená strojně dvouvrstvá, tloušťky jádrové omítky do 10 mm a tloušťky štuku do 3 mm štuková svislých konstrukcí stěn</t>
  </si>
  <si>
    <t>-1487844916</t>
  </si>
  <si>
    <t>126</t>
  </si>
  <si>
    <t>855348387</t>
  </si>
  <si>
    <t>127</t>
  </si>
  <si>
    <t>615142012</t>
  </si>
  <si>
    <t>Potažení vnitřních ploch pletivem v ploše nebo pruzích, na plném podkladu rabicovým provizorním přichycením nosníků</t>
  </si>
  <si>
    <t>912436301</t>
  </si>
  <si>
    <t>128</t>
  </si>
  <si>
    <t>613131301</t>
  </si>
  <si>
    <t>Podkladní a spojovací vrstva vnitřních omítaných ploch cementový postřik nanášený strojně celoplošně pilířů nebo sloupů</t>
  </si>
  <si>
    <t>67772691</t>
  </si>
  <si>
    <t>Úprava povrchů vnějších</t>
  </si>
  <si>
    <t>129</t>
  </si>
  <si>
    <t>713131145</t>
  </si>
  <si>
    <t>Montáž tepelné izolace stěn rohožemi, pásy, deskami, dílci, bloky (izolační materiál ve specifikaci) lepením bodově</t>
  </si>
  <si>
    <t>760052133</t>
  </si>
  <si>
    <t>130</t>
  </si>
  <si>
    <t>28376372</t>
  </si>
  <si>
    <t>deska z polystyrénu XPS, hrana rovná, polo či pero drážka a hladký povrch tl 100mm</t>
  </si>
  <si>
    <t>-1927539008</t>
  </si>
  <si>
    <t>308,29*1,05  " +5% ztratného"</t>
  </si>
  <si>
    <t>131</t>
  </si>
  <si>
    <t>622142001</t>
  </si>
  <si>
    <t>Potažení vnějších ploch pletivem v ploše nebo pruzích, na plném podkladu sklovláknitým vtlačením do tmelu stěn</t>
  </si>
  <si>
    <t>-1431787348</t>
  </si>
  <si>
    <t>7,87*0,38*2</t>
  </si>
  <si>
    <t>(1,70+4,70+1,40)*0,24</t>
  </si>
  <si>
    <t>132</t>
  </si>
  <si>
    <t>622331121</t>
  </si>
  <si>
    <t>Omítka cementová vnějších ploch nanášená ručně jednovrstvá, tloušťky do 15 mm hladká stěn</t>
  </si>
  <si>
    <t>352788136</t>
  </si>
  <si>
    <t>Vyrovnávací vrstva MC šířky do 50 cm pod klempířské konstrukce - oplechování atikové zdi</t>
  </si>
  <si>
    <t xml:space="preserve">7,85*1   "objekt s plochou střechou+atika nad zádveřím" </t>
  </si>
  <si>
    <t>133</t>
  </si>
  <si>
    <t>629451112R</t>
  </si>
  <si>
    <t>-916179983</t>
  </si>
  <si>
    <t>134</t>
  </si>
  <si>
    <t>629991011</t>
  </si>
  <si>
    <t>Zakrytí vnějších ploch před znečištěním včetně pozdějšího odkrytí výplní otvorů a svislých ploch fólií přilepenou lepící páskou</t>
  </si>
  <si>
    <t>1008459233</t>
  </si>
  <si>
    <t>2,40*2,4*5+1,20*0,8*3+0,5*2,4*2+2,5*1,5*2+3,10*2,4*2+3,35*2,7*2+3,1*1,5*2</t>
  </si>
  <si>
    <t>135</t>
  </si>
  <si>
    <t>622131101</t>
  </si>
  <si>
    <t>Podkladní a spojovací vrstva vnějších omítaných ploch cementový postřik nanášený ručně celoplošně stěn</t>
  </si>
  <si>
    <t>327545213</t>
  </si>
  <si>
    <t>136</t>
  </si>
  <si>
    <t>622421143R</t>
  </si>
  <si>
    <t>Omítka vnější stěn, MVC, štuková, (lehčená jádrová omítka+štuk se sníženou nasákavostí) složitost 1-2, Skladba konstrukcí ozn.W</t>
  </si>
  <si>
    <t>1078270447</t>
  </si>
  <si>
    <t>402,94*1</t>
  </si>
  <si>
    <t>137</t>
  </si>
  <si>
    <t>783823135</t>
  </si>
  <si>
    <t>Penetrační nátěr omítek hladkých omítek hladkých, zrnitých tenkovrstvých nebo štukových stupně členitosti 1 a 2 silikonový</t>
  </si>
  <si>
    <t>182696565</t>
  </si>
  <si>
    <t>138</t>
  </si>
  <si>
    <t>783826315</t>
  </si>
  <si>
    <t>Nátěr omítek se schopností překlenutí trhlin mikroarmovací silikonový</t>
  </si>
  <si>
    <t>1832393840</t>
  </si>
  <si>
    <t>139</t>
  </si>
  <si>
    <t>63127001</t>
  </si>
  <si>
    <t>tkanina sklovláknitá perlinková s protialkalickou úpravou pro ETICS 162g/m2 velikost ok 3,5x3,5mm</t>
  </si>
  <si>
    <t>1130068984</t>
  </si>
  <si>
    <t>402,94*1,05   "+5% ztratného"</t>
  </si>
  <si>
    <t>140</t>
  </si>
  <si>
    <t>-1964738004</t>
  </si>
  <si>
    <t>141</t>
  </si>
  <si>
    <t>622531021</t>
  </si>
  <si>
    <t>Omítka tenkovrstvá silikonová vnějších ploch probarvená, včetně penetrace podkladu zrnitá, tloušťky 2,0 mm stěn</t>
  </si>
  <si>
    <t>-1482627400</t>
  </si>
  <si>
    <t>20,54*1</t>
  </si>
  <si>
    <t>142</t>
  </si>
  <si>
    <t>1417640718</t>
  </si>
  <si>
    <t>143</t>
  </si>
  <si>
    <t>625990000R</t>
  </si>
  <si>
    <t>Vložení izolace mezi překlady - polystyren tl. 150 mm</t>
  </si>
  <si>
    <t>932313625</t>
  </si>
  <si>
    <t>Podlahy a podlahové konstrukce</t>
  </si>
  <si>
    <t>144</t>
  </si>
  <si>
    <t>631311114</t>
  </si>
  <si>
    <t>Mazanina z betonu prostého bez zvýšených nároků na prostředí tl. přes 50 do 80 mm tř. C 16/20</t>
  </si>
  <si>
    <t>1043272863</t>
  </si>
  <si>
    <t>145</t>
  </si>
  <si>
    <t>631362021</t>
  </si>
  <si>
    <t>Výztuž mazanin ze svařovaných sítí z drátů typu KARI</t>
  </si>
  <si>
    <t>2039858258</t>
  </si>
  <si>
    <t>(162,43+67,54+98,84+157,23+9,54)*0,00296</t>
  </si>
  <si>
    <t>146</t>
  </si>
  <si>
    <t>783923171</t>
  </si>
  <si>
    <t>Penetrační nátěr betonových podlah hrubých akrylátový</t>
  </si>
  <si>
    <t>1169203376</t>
  </si>
  <si>
    <t>147</t>
  </si>
  <si>
    <t>771990112</t>
  </si>
  <si>
    <t>Vyrovnání podkladní vrstvy samonivelační stěrkou tl. 4 mm, min. pevnosti 30 MPa</t>
  </si>
  <si>
    <t>724861072</t>
  </si>
  <si>
    <t>148</t>
  </si>
  <si>
    <t>771990192</t>
  </si>
  <si>
    <t>Vyrovnání podkladní vrstvy samonivelační stěrkou tl. 4 mm, min. pevnosti Příplatek k cenám za každý další 1 mm tloušťky, min. pevnosti 30 MPa</t>
  </si>
  <si>
    <t>2095917249</t>
  </si>
  <si>
    <t>168,660*2</t>
  </si>
  <si>
    <t>149</t>
  </si>
  <si>
    <t>106995416</t>
  </si>
  <si>
    <t>150</t>
  </si>
  <si>
    <t>-1817257751</t>
  </si>
  <si>
    <t>151</t>
  </si>
  <si>
    <t>771990112.1</t>
  </si>
  <si>
    <t>-798932156</t>
  </si>
  <si>
    <t>152</t>
  </si>
  <si>
    <t>-346606173</t>
  </si>
  <si>
    <t>126,67*2</t>
  </si>
  <si>
    <t>153</t>
  </si>
  <si>
    <t>771990112.2</t>
  </si>
  <si>
    <t>244098841</t>
  </si>
  <si>
    <t>154</t>
  </si>
  <si>
    <t>631311124</t>
  </si>
  <si>
    <t>Mazanina z betonu prostého bez zvýšených nároků na prostředí tl. přes 80 do 120 mm tř. C 16/20</t>
  </si>
  <si>
    <t>-1322658789</t>
  </si>
  <si>
    <t>155</t>
  </si>
  <si>
    <t>631362021.1</t>
  </si>
  <si>
    <t>-1089754897</t>
  </si>
  <si>
    <t>156</t>
  </si>
  <si>
    <t>771990113</t>
  </si>
  <si>
    <t>Vyrovnání podkladní vrstvy samonivelační stěrkou tl. 4 mm, min. pevnosti 40 MPa</t>
  </si>
  <si>
    <t>1464994968</t>
  </si>
  <si>
    <t>157</t>
  </si>
  <si>
    <t>771990193</t>
  </si>
  <si>
    <t>Vyrovnání podkladní vrstvy samonivelační stěrkou tl. 4 mm, min. pevnosti Příplatek k cenám za každý další 1 mm tloušťky, min. pevnosti 40 MPa</t>
  </si>
  <si>
    <t>1800931325</t>
  </si>
  <si>
    <t>216,630</t>
  </si>
  <si>
    <t>Osazování výplní otvorů</t>
  </si>
  <si>
    <t>158</t>
  </si>
  <si>
    <t>642942111</t>
  </si>
  <si>
    <t>Osazování zárubní nebo rámů kovových dveřních lisovaných nebo z úhelníků bez dveřních křídel na cementovou maltu, plochy otvoru do 2,5 m2</t>
  </si>
  <si>
    <t>1025442218</t>
  </si>
  <si>
    <t>159</t>
  </si>
  <si>
    <t>553 R-310</t>
  </si>
  <si>
    <t>zárubeň ocelová ze žárově pozinkovaného plechu vel 800 x 1970 mm pro tl. zdiva 140 mm</t>
  </si>
  <si>
    <t>1283934436</t>
  </si>
  <si>
    <t>160</t>
  </si>
  <si>
    <t>553 R-310.1</t>
  </si>
  <si>
    <t>zárubeň ocelová ze žárově pozinkovaného plechu vel 700 x 1970 mm pro tl. zdiva 140 mm</t>
  </si>
  <si>
    <t>-1592924091</t>
  </si>
  <si>
    <t>161</t>
  </si>
  <si>
    <t>553 R-310.2</t>
  </si>
  <si>
    <t>zárubeň ocelová ze žárově pozinkovaného plechu vel 800 x 1970 mm pro tl. zdiva 240 mm</t>
  </si>
  <si>
    <t>529278248</t>
  </si>
  <si>
    <t>162</t>
  </si>
  <si>
    <t>553 R-310.3</t>
  </si>
  <si>
    <t>zárubeň ocelová ze žárově pozinkovaného plechu vel 900 x 1970 mm pro tl. zdiva 140 mm a 240 mm</t>
  </si>
  <si>
    <t>-1355782991</t>
  </si>
  <si>
    <t>163</t>
  </si>
  <si>
    <t>553 R-310.4</t>
  </si>
  <si>
    <t>zárubeň ocelová ze žárově pozinkovaného plechu vel 1200 x 1970 mm pro tl. zdiva  240 mm</t>
  </si>
  <si>
    <t>635808229</t>
  </si>
  <si>
    <t>711</t>
  </si>
  <si>
    <t>Izolace proti vodě, vlhkosti a plynům</t>
  </si>
  <si>
    <t>164</t>
  </si>
  <si>
    <t>711111001</t>
  </si>
  <si>
    <t>Izolace proti vlhkosti vodor. nátěr ALP za studena, ozn. P1 a P2</t>
  </si>
  <si>
    <t>-360302519</t>
  </si>
  <si>
    <t>165</t>
  </si>
  <si>
    <t>711112001</t>
  </si>
  <si>
    <t>Provedení izolace proti zemní vlhkosti natěradly a tmely za studena na ploše svislé S nátěrem penetračním</t>
  </si>
  <si>
    <t>-903500094</t>
  </si>
  <si>
    <t>166</t>
  </si>
  <si>
    <t>11163150</t>
  </si>
  <si>
    <t>lak asfaltový penetrační</t>
  </si>
  <si>
    <t>244079461</t>
  </si>
  <si>
    <t>P</t>
  </si>
  <si>
    <t>Poznámka k položce:
Spotřeba 0,3-0,4kg/m2</t>
  </si>
  <si>
    <t>(455,05+307,63)*0,004</t>
  </si>
  <si>
    <t>167</t>
  </si>
  <si>
    <t>711141559</t>
  </si>
  <si>
    <t>Izolace proti vlhk. vodorovná pásy přitavením, ozn. P1 a P2</t>
  </si>
  <si>
    <t>263310016</t>
  </si>
  <si>
    <t>168</t>
  </si>
  <si>
    <t>711142559</t>
  </si>
  <si>
    <t>Provedení izolace proti zemní vlhkosti pásy přitavením NAIP na ploše svislé S</t>
  </si>
  <si>
    <t>32670016</t>
  </si>
  <si>
    <t>169</t>
  </si>
  <si>
    <t>713191132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</si>
</sst>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8">
    <font>
      <sz val="8"/>
      <name val="Arial CE"/>
      <family val="2"/>
    </font>
    <font>
      <sz val="10"/>
      <name val="Arial"/>
      <family val="2"/>
    </font>
    <font>
      <sz val="10"/>
      <color indexed="55"/>
      <name val="Arial CE"/>
      <family val="2"/>
    </font>
    <font>
      <sz val="10"/>
      <name val="Arial CE"/>
      <family val="2"/>
    </font>
    <font>
      <b/>
      <sz val="11"/>
      <name val="Arial CE"/>
      <family val="2"/>
    </font>
    <font>
      <b/>
      <sz val="12"/>
      <name val="Arial CE"/>
      <family val="2"/>
    </font>
    <font>
      <sz val="11"/>
      <name val="Arial CE"/>
      <family val="2"/>
    </font>
    <font>
      <sz val="12"/>
      <color indexed="56"/>
      <name val="Arial CE"/>
      <family val="2"/>
    </font>
    <font>
      <sz val="10"/>
      <color indexed="56"/>
      <name val="Arial CE"/>
      <family val="2"/>
    </font>
    <font>
      <sz val="8"/>
      <color indexed="56"/>
      <name val="Arial CE"/>
      <family val="2"/>
    </font>
    <font>
      <sz val="8"/>
      <color indexed="63"/>
      <name val="Arial CE"/>
      <family val="2"/>
    </font>
    <font>
      <sz val="8"/>
      <color indexed="10"/>
      <name val="Arial CE"/>
      <family val="2"/>
    </font>
    <font>
      <sz val="8"/>
      <color indexed="20"/>
      <name val="Arial CE"/>
      <family val="2"/>
    </font>
    <font>
      <sz val="8"/>
      <color indexed="9"/>
      <name val="Arial CE"/>
      <family val="2"/>
    </font>
    <font>
      <b/>
      <sz val="14"/>
      <name val="Arial CE"/>
      <family val="2"/>
    </font>
    <font>
      <sz val="8"/>
      <color indexed="48"/>
      <name val="Arial CE"/>
      <family val="2"/>
    </font>
    <font>
      <b/>
      <sz val="12"/>
      <color indexed="55"/>
      <name val="Arial CE"/>
      <family val="2"/>
    </font>
    <font>
      <b/>
      <sz val="8"/>
      <color indexed="55"/>
      <name val="Arial CE"/>
      <family val="2"/>
    </font>
    <font>
      <b/>
      <sz val="10"/>
      <name val="Arial CE"/>
      <family val="2"/>
    </font>
    <font>
      <b/>
      <sz val="10"/>
      <color indexed="55"/>
      <name val="Arial CE"/>
      <family val="2"/>
    </font>
    <font>
      <sz val="12"/>
      <color indexed="55"/>
      <name val="Arial CE"/>
      <family val="2"/>
    </font>
    <font>
      <sz val="8"/>
      <color indexed="55"/>
      <name val="Arial CE"/>
      <family val="2"/>
    </font>
    <font>
      <sz val="9"/>
      <name val="Arial CE"/>
      <family val="2"/>
    </font>
    <font>
      <sz val="9"/>
      <color indexed="55"/>
      <name val="Arial CE"/>
      <family val="2"/>
    </font>
    <font>
      <b/>
      <sz val="12"/>
      <color indexed="16"/>
      <name val="Arial CE"/>
      <family val="2"/>
    </font>
    <font>
      <sz val="12"/>
      <name val="Arial CE"/>
      <family val="2"/>
    </font>
    <font>
      <sz val="18"/>
      <color indexed="12"/>
      <name val="Wingdings 2"/>
      <family val="2"/>
    </font>
    <font>
      <b/>
      <sz val="11"/>
      <color indexed="56"/>
      <name val="Arial CE"/>
      <family val="2"/>
    </font>
    <font>
      <sz val="11"/>
      <color indexed="56"/>
      <name val="Arial CE"/>
      <family val="2"/>
    </font>
    <font>
      <sz val="11"/>
      <color indexed="55"/>
      <name val="Arial CE"/>
      <family val="2"/>
    </font>
    <font>
      <sz val="10"/>
      <color indexed="48"/>
      <name val="Arial CE"/>
      <family val="2"/>
    </font>
    <font>
      <sz val="8"/>
      <color indexed="16"/>
      <name val="Arial CE"/>
      <family val="2"/>
    </font>
    <font>
      <b/>
      <sz val="8"/>
      <name val="Arial CE"/>
      <family val="2"/>
    </font>
    <font>
      <sz val="7"/>
      <color indexed="55"/>
      <name val="Arial CE"/>
      <family val="2"/>
    </font>
    <font>
      <i/>
      <sz val="9"/>
      <color indexed="12"/>
      <name val="Arial CE"/>
      <family val="2"/>
    </font>
    <font>
      <i/>
      <sz val="8"/>
      <color indexed="12"/>
      <name val="Arial CE"/>
      <family val="2"/>
    </font>
    <font>
      <i/>
      <sz val="7"/>
      <color indexed="55"/>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i/>
      <sz val="9"/>
      <name val="Trebuchet MS"/>
      <family val="2"/>
    </font>
    <font>
      <sz val="9"/>
      <color indexed="10"/>
      <name val="Arial CE"/>
      <family val="2"/>
    </font>
    <font>
      <i/>
      <sz val="9"/>
      <color indexed="10"/>
      <name val="Arial CE"/>
      <family val="2"/>
    </font>
    <font>
      <sz val="14"/>
      <color indexed="56"/>
      <name val="Arial CE"/>
      <family val="2"/>
    </font>
    <font>
      <b/>
      <sz val="12"/>
      <color indexed="56"/>
      <name val="Arial CE"/>
      <family val="2"/>
    </font>
    <font>
      <i/>
      <sz val="9"/>
      <name val="Arial CE"/>
      <family val="2"/>
    </font>
    <font>
      <sz val="9"/>
      <color indexed="12"/>
      <name val="Arial CE"/>
      <family val="2"/>
    </font>
    <font>
      <sz val="8"/>
      <color indexed="12"/>
      <name val="Arial CE"/>
      <family val="2"/>
    </font>
    <font>
      <sz val="7"/>
      <color indexed="12"/>
      <name val="Arial CE"/>
      <family val="2"/>
    </font>
    <font>
      <sz val="10"/>
      <color indexed="12"/>
      <name val="Arial CE"/>
      <family val="2"/>
    </font>
    <font>
      <sz val="10"/>
      <color indexed="10"/>
      <name val="Arial CE"/>
      <family val="2"/>
    </font>
    <font>
      <sz val="7"/>
      <name val="Arial CE"/>
      <family val="2"/>
    </font>
    <font>
      <sz val="16"/>
      <color indexed="56"/>
      <name val="Arial CE"/>
      <family val="2"/>
    </font>
    <font>
      <u val="single"/>
      <sz val="11"/>
      <color theme="10"/>
      <name val="Calibri"/>
      <family val="2"/>
      <scheme val="minor"/>
    </font>
  </fonts>
  <fills count="8">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s>
  <borders count="37">
    <border>
      <left/>
      <right/>
      <top/>
      <bottom/>
      <diagonal/>
    </border>
    <border>
      <left style="thin">
        <color indexed="8"/>
      </left>
      <right/>
      <top style="thin">
        <color indexed="8"/>
      </top>
      <bottom/>
    </border>
    <border>
      <left/>
      <right/>
      <top style="thin">
        <color indexed="8"/>
      </top>
      <bottom/>
    </border>
    <border>
      <left style="thin">
        <color indexed="8"/>
      </left>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top/>
      <bottom style="thin"/>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color indexed="55"/>
      </left>
      <right style="hair">
        <color indexed="55"/>
      </right>
      <top style="dotted">
        <color indexed="55"/>
      </top>
      <bottom style="dotted">
        <color indexed="55"/>
      </bottom>
    </border>
    <border>
      <left style="hair">
        <color indexed="55"/>
      </left>
      <right style="hair">
        <color indexed="55"/>
      </right>
      <top/>
      <bottom style="hair">
        <color indexed="55"/>
      </bottom>
    </border>
    <border>
      <left/>
      <right/>
      <top style="thin"/>
      <bottom style="thin"/>
    </border>
    <border>
      <left style="thin">
        <color indexed="8"/>
      </left>
      <right/>
      <top style="thin"/>
      <bottom style="thin"/>
    </border>
    <border>
      <left style="hair">
        <color indexed="55"/>
      </left>
      <right/>
      <top style="thin"/>
      <bottom style="thin"/>
    </border>
    <border>
      <left/>
      <right style="hair">
        <color indexed="55"/>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0" borderId="0" applyNumberFormat="0" applyFill="0" applyBorder="0" applyAlignment="0" applyProtection="0"/>
  </cellStyleXfs>
  <cellXfs count="5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22" fillId="3"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0" fontId="0" fillId="3" borderId="7" xfId="0" applyFont="1" applyFill="1" applyBorder="1" applyAlignment="1" applyProtection="1">
      <alignment vertical="center"/>
      <protection locked="0"/>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3" borderId="0" xfId="0" applyFont="1" applyFill="1" applyAlignment="1" applyProtection="1">
      <alignment horizontal="left" vertical="center"/>
      <protection/>
    </xf>
    <xf numFmtId="0" fontId="0" fillId="3" borderId="0" xfId="0" applyFont="1" applyFill="1" applyAlignment="1" applyProtection="1">
      <alignment vertical="center"/>
      <protection locked="0"/>
    </xf>
    <xf numFmtId="0" fontId="22" fillId="3" borderId="0" xfId="0" applyFont="1" applyFill="1" applyAlignment="1" applyProtection="1">
      <alignment horizontal="right" vertical="center"/>
      <protection/>
    </xf>
    <xf numFmtId="0" fontId="2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3" borderId="14" xfId="0" applyFont="1" applyFill="1" applyBorder="1" applyAlignment="1" applyProtection="1">
      <alignment horizontal="center" vertical="center" wrapText="1"/>
      <protection/>
    </xf>
    <xf numFmtId="0" fontId="22" fillId="3" borderId="15" xfId="0" applyFont="1" applyFill="1" applyBorder="1" applyAlignment="1" applyProtection="1">
      <alignment horizontal="center" vertical="center" wrapText="1"/>
      <protection/>
    </xf>
    <xf numFmtId="0" fontId="22" fillId="3" borderId="15" xfId="0" applyFont="1" applyFill="1" applyBorder="1" applyAlignment="1" applyProtection="1">
      <alignment horizontal="center" vertical="center" wrapText="1"/>
      <protection locked="0"/>
    </xf>
    <xf numFmtId="0" fontId="22" fillId="3"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0" fontId="39" fillId="0" borderId="22" xfId="0" applyFont="1" applyBorder="1" applyAlignment="1">
      <alignment horizontal="left"/>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3" xfId="0" applyFont="1" applyBorder="1" applyAlignment="1" applyProtection="1">
      <alignment horizontal="center" vertical="center"/>
      <protection/>
    </xf>
    <xf numFmtId="49" fontId="22" fillId="0" borderId="23" xfId="0" applyNumberFormat="1" applyFont="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22" fillId="0" borderId="23" xfId="0" applyFont="1" applyBorder="1" applyAlignment="1" applyProtection="1">
      <alignment horizontal="center" vertical="center" wrapText="1"/>
      <protection/>
    </xf>
    <xf numFmtId="167" fontId="22" fillId="0" borderId="23" xfId="0" applyNumberFormat="1" applyFont="1" applyBorder="1" applyAlignment="1" applyProtection="1">
      <alignment vertical="center"/>
      <protection/>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3"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4" fillId="0" borderId="23" xfId="0" applyFont="1" applyBorder="1" applyAlignment="1" applyProtection="1">
      <alignment horizontal="center" vertical="center"/>
      <protection/>
    </xf>
    <xf numFmtId="49" fontId="34" fillId="0" borderId="23" xfId="0" applyNumberFormat="1" applyFont="1" applyBorder="1" applyAlignment="1" applyProtection="1">
      <alignment horizontal="left" vertical="center" wrapText="1"/>
      <protection/>
    </xf>
    <xf numFmtId="0" fontId="34" fillId="0" borderId="23" xfId="0" applyFont="1" applyBorder="1" applyAlignment="1" applyProtection="1">
      <alignment horizontal="left" vertical="center" wrapText="1"/>
      <protection/>
    </xf>
    <xf numFmtId="0" fontId="34" fillId="0" borderId="23" xfId="0" applyFont="1" applyBorder="1" applyAlignment="1" applyProtection="1">
      <alignment horizontal="center" vertical="center" wrapText="1"/>
      <protection/>
    </xf>
    <xf numFmtId="167" fontId="34" fillId="0" borderId="23" xfId="0" applyNumberFormat="1" applyFont="1" applyBorder="1" applyAlignment="1" applyProtection="1">
      <alignment vertical="center"/>
      <protection/>
    </xf>
    <xf numFmtId="4" fontId="34" fillId="2" borderId="23" xfId="0" applyNumberFormat="1" applyFont="1" applyFill="1" applyBorder="1" applyAlignment="1" applyProtection="1">
      <alignment vertical="center"/>
      <protection locked="0"/>
    </xf>
    <xf numFmtId="4" fontId="34" fillId="0" borderId="23" xfId="0" applyNumberFormat="1" applyFont="1" applyBorder="1" applyAlignment="1" applyProtection="1">
      <alignment vertical="center"/>
      <protection/>
    </xf>
    <xf numFmtId="0" fontId="35" fillId="0" borderId="3" xfId="0" applyFont="1" applyBorder="1" applyAlignment="1">
      <alignment vertical="center"/>
    </xf>
    <xf numFmtId="0" fontId="34" fillId="2" borderId="1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167" fontId="22" fillId="2" borderId="23" xfId="0" applyNumberFormat="1" applyFont="1" applyFill="1" applyBorder="1" applyAlignment="1" applyProtection="1">
      <alignment vertical="center"/>
      <protection locked="0"/>
    </xf>
    <xf numFmtId="0" fontId="34" fillId="2" borderId="19" xfId="0" applyFont="1" applyFill="1" applyBorder="1" applyAlignment="1" applyProtection="1">
      <alignment horizontal="left" vertical="center"/>
      <protection locked="0"/>
    </xf>
    <xf numFmtId="0" fontId="34"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7"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9" xfId="0" applyFont="1" applyBorder="1" applyAlignment="1">
      <alignment vertical="center" wrapText="1"/>
    </xf>
    <xf numFmtId="0" fontId="41" fillId="0" borderId="22"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2" xfId="0" applyFont="1" applyBorder="1" applyAlignment="1">
      <alignment horizontal="left" vertical="center"/>
    </xf>
    <xf numFmtId="0" fontId="39" fillId="0" borderId="22" xfId="0" applyFont="1" applyBorder="1" applyAlignment="1">
      <alignment horizontal="center" vertical="center"/>
    </xf>
    <xf numFmtId="0" fontId="42" fillId="0" borderId="22"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7"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9" xfId="0" applyFont="1" applyBorder="1" applyAlignment="1">
      <alignment horizontal="left" vertical="center"/>
    </xf>
    <xf numFmtId="0" fontId="41" fillId="0" borderId="22"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2"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8" xfId="0" applyFont="1" applyBorder="1" applyAlignment="1">
      <alignment horizontal="left" vertical="center"/>
    </xf>
    <xf numFmtId="0" fontId="40" fillId="0" borderId="29" xfId="0" applyFont="1" applyBorder="1" applyAlignment="1">
      <alignment horizontal="left" vertical="center" wrapText="1"/>
    </xf>
    <xf numFmtId="0" fontId="40" fillId="0" borderId="22"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2" xfId="0" applyFont="1" applyBorder="1" applyAlignment="1">
      <alignment vertical="center"/>
    </xf>
    <xf numFmtId="0" fontId="39" fillId="0" borderId="22"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2" xfId="0" applyBorder="1" applyAlignment="1">
      <alignment vertical="top"/>
    </xf>
    <xf numFmtId="0" fontId="42" fillId="0" borderId="22" xfId="0" applyFont="1" applyBorder="1" applyAlignment="1">
      <alignment/>
    </xf>
    <xf numFmtId="0" fontId="37" fillId="0" borderId="27" xfId="0" applyFont="1" applyBorder="1" applyAlignment="1">
      <alignment vertical="top"/>
    </xf>
    <xf numFmtId="0" fontId="37" fillId="0" borderId="28"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9" xfId="0" applyFont="1" applyBorder="1" applyAlignment="1">
      <alignment vertical="top"/>
    </xf>
    <xf numFmtId="0" fontId="37" fillId="0" borderId="22" xfId="0" applyFont="1" applyBorder="1" applyAlignment="1">
      <alignment vertical="top"/>
    </xf>
    <xf numFmtId="0" fontId="37" fillId="0" borderId="30" xfId="0" applyFont="1" applyBorder="1" applyAlignment="1">
      <alignment vertical="top"/>
    </xf>
    <xf numFmtId="0" fontId="22" fillId="4" borderId="23" xfId="0" applyFont="1" applyFill="1" applyBorder="1" applyAlignment="1" applyProtection="1">
      <alignment horizontal="left" vertical="center" wrapText="1"/>
      <protection/>
    </xf>
    <xf numFmtId="0" fontId="34" fillId="4" borderId="23" xfId="0" applyFont="1" applyFill="1" applyBorder="1" applyAlignment="1" applyProtection="1">
      <alignment horizontal="left" vertical="center" wrapText="1"/>
      <protection/>
    </xf>
    <xf numFmtId="0" fontId="22" fillId="5" borderId="23" xfId="0" applyFont="1" applyFill="1" applyBorder="1" applyAlignment="1" applyProtection="1">
      <alignment horizontal="left" vertical="center" wrapText="1"/>
      <protection/>
    </xf>
    <xf numFmtId="0" fontId="34" fillId="5" borderId="23" xfId="0" applyFont="1" applyFill="1" applyBorder="1" applyAlignment="1" applyProtection="1">
      <alignment horizontal="left" vertical="center" wrapText="1"/>
      <protection/>
    </xf>
    <xf numFmtId="0" fontId="34" fillId="6" borderId="23" xfId="0" applyFont="1" applyFill="1" applyBorder="1" applyAlignment="1" applyProtection="1">
      <alignment horizontal="left" vertical="center" wrapText="1"/>
      <protection/>
    </xf>
    <xf numFmtId="0" fontId="22" fillId="6" borderId="23" xfId="0" applyFont="1" applyFill="1" applyBorder="1" applyAlignment="1" applyProtection="1">
      <alignment horizontal="left" vertical="center" wrapText="1"/>
      <protection/>
    </xf>
    <xf numFmtId="167" fontId="22" fillId="6" borderId="23" xfId="0" applyNumberFormat="1" applyFont="1" applyFill="1" applyBorder="1" applyAlignment="1" applyProtection="1">
      <alignment vertical="center"/>
      <protection/>
    </xf>
    <xf numFmtId="167" fontId="34" fillId="6" borderId="23" xfId="0" applyNumberFormat="1" applyFont="1" applyFill="1" applyBorder="1" applyAlignment="1" applyProtection="1">
      <alignment vertical="center"/>
      <protection/>
    </xf>
    <xf numFmtId="167" fontId="22" fillId="4" borderId="23" xfId="0" applyNumberFormat="1" applyFont="1" applyFill="1" applyBorder="1" applyAlignment="1" applyProtection="1">
      <alignment vertical="center"/>
      <protection/>
    </xf>
    <xf numFmtId="167" fontId="34" fillId="4" borderId="23" xfId="0" applyNumberFormat="1" applyFont="1" applyFill="1" applyBorder="1" applyAlignment="1" applyProtection="1">
      <alignment vertical="center"/>
      <protection/>
    </xf>
    <xf numFmtId="0" fontId="47" fillId="0" borderId="3" xfId="0" applyFont="1" applyBorder="1" applyAlignment="1" applyProtection="1">
      <alignment/>
      <protection/>
    </xf>
    <xf numFmtId="0" fontId="47" fillId="0" borderId="0" xfId="0" applyFont="1" applyAlignment="1" applyProtection="1">
      <alignment/>
      <protection/>
    </xf>
    <xf numFmtId="0" fontId="47" fillId="0" borderId="0" xfId="0" applyFont="1" applyAlignment="1" applyProtection="1">
      <alignment horizontal="left"/>
      <protection/>
    </xf>
    <xf numFmtId="0" fontId="47" fillId="0" borderId="0" xfId="0" applyFont="1" applyAlignment="1" applyProtection="1">
      <alignment/>
      <protection locked="0"/>
    </xf>
    <xf numFmtId="0" fontId="47" fillId="0" borderId="3" xfId="0" applyFont="1" applyBorder="1" applyAlignment="1">
      <alignment/>
    </xf>
    <xf numFmtId="0" fontId="47" fillId="0" borderId="18" xfId="0" applyFont="1" applyBorder="1" applyAlignment="1" applyProtection="1">
      <alignment/>
      <protection/>
    </xf>
    <xf numFmtId="0" fontId="47" fillId="0" borderId="0" xfId="0" applyFont="1" applyBorder="1" applyAlignment="1" applyProtection="1">
      <alignment/>
      <protection/>
    </xf>
    <xf numFmtId="166" fontId="47" fillId="0" borderId="0" xfId="0" applyNumberFormat="1" applyFont="1" applyBorder="1" applyAlignment="1" applyProtection="1">
      <alignment/>
      <protection/>
    </xf>
    <xf numFmtId="166" fontId="47" fillId="0" borderId="12" xfId="0" applyNumberFormat="1" applyFont="1" applyBorder="1" applyAlignment="1" applyProtection="1">
      <alignment/>
      <protection/>
    </xf>
    <xf numFmtId="0" fontId="47" fillId="0" borderId="0" xfId="0" applyFont="1" applyAlignment="1">
      <alignment/>
    </xf>
    <xf numFmtId="0" fontId="47" fillId="0" borderId="0" xfId="0" applyFont="1" applyAlignment="1">
      <alignment horizontal="left"/>
    </xf>
    <xf numFmtId="0" fontId="47" fillId="0" borderId="0" xfId="0" applyFont="1" applyAlignment="1">
      <alignment horizontal="center"/>
    </xf>
    <xf numFmtId="4" fontId="47" fillId="0" borderId="0" xfId="0" applyNumberFormat="1" applyFont="1" applyAlignment="1">
      <alignment vertical="center"/>
    </xf>
    <xf numFmtId="0" fontId="7" fillId="0" borderId="3" xfId="0" applyFont="1" applyBorder="1" applyAlignment="1" applyProtection="1">
      <alignment/>
      <protection/>
    </xf>
    <xf numFmtId="0" fontId="7" fillId="0" borderId="0" xfId="0" applyFont="1" applyAlignment="1" applyProtection="1">
      <alignment/>
      <protection/>
    </xf>
    <xf numFmtId="0" fontId="48" fillId="0" borderId="0" xfId="0" applyFont="1" applyAlignment="1" applyProtection="1">
      <alignment horizontal="left"/>
      <protection/>
    </xf>
    <xf numFmtId="0" fontId="7" fillId="0" borderId="0" xfId="0" applyFont="1" applyAlignment="1" applyProtection="1">
      <alignment/>
      <protection locked="0"/>
    </xf>
    <xf numFmtId="0" fontId="7" fillId="0" borderId="3" xfId="0" applyFont="1" applyBorder="1" applyAlignment="1">
      <alignment/>
    </xf>
    <xf numFmtId="0" fontId="7" fillId="0" borderId="18"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2" xfId="0" applyNumberFormat="1" applyFont="1" applyBorder="1" applyAlignment="1" applyProtection="1">
      <alignment/>
      <protection/>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48" fillId="0" borderId="3" xfId="0" applyFont="1" applyBorder="1" applyAlignment="1" applyProtection="1">
      <alignment/>
      <protection/>
    </xf>
    <xf numFmtId="0" fontId="48" fillId="0" borderId="0" xfId="0" applyFont="1" applyAlignment="1" applyProtection="1">
      <alignment/>
      <protection/>
    </xf>
    <xf numFmtId="0" fontId="48" fillId="0" borderId="0" xfId="0" applyFont="1" applyAlignment="1" applyProtection="1">
      <alignment horizontal="left"/>
      <protection/>
    </xf>
    <xf numFmtId="0" fontId="48" fillId="0" borderId="0" xfId="0" applyFont="1" applyAlignment="1" applyProtection="1">
      <alignment/>
      <protection locked="0"/>
    </xf>
    <xf numFmtId="4" fontId="48" fillId="0" borderId="0" xfId="0" applyNumberFormat="1" applyFont="1" applyAlignment="1" applyProtection="1">
      <alignment/>
      <protection/>
    </xf>
    <xf numFmtId="0" fontId="48" fillId="0" borderId="3" xfId="0" applyFont="1" applyBorder="1" applyAlignment="1">
      <alignment/>
    </xf>
    <xf numFmtId="0" fontId="48" fillId="0" borderId="18" xfId="0" applyFont="1" applyBorder="1" applyAlignment="1" applyProtection="1">
      <alignment/>
      <protection/>
    </xf>
    <xf numFmtId="0" fontId="48" fillId="0" borderId="0" xfId="0" applyFont="1" applyBorder="1" applyAlignment="1" applyProtection="1">
      <alignment/>
      <protection/>
    </xf>
    <xf numFmtId="166" fontId="48" fillId="0" borderId="0" xfId="0" applyNumberFormat="1" applyFont="1" applyBorder="1" applyAlignment="1" applyProtection="1">
      <alignment/>
      <protection/>
    </xf>
    <xf numFmtId="166" fontId="48" fillId="0" borderId="12" xfId="0" applyNumberFormat="1" applyFont="1" applyBorder="1" applyAlignment="1" applyProtection="1">
      <alignment/>
      <protection/>
    </xf>
    <xf numFmtId="0" fontId="48" fillId="0" borderId="0" xfId="0" applyFont="1" applyAlignment="1">
      <alignment/>
    </xf>
    <xf numFmtId="0" fontId="48" fillId="0" borderId="0" xfId="0" applyFont="1" applyAlignment="1">
      <alignment horizontal="left"/>
    </xf>
    <xf numFmtId="0" fontId="48" fillId="0" borderId="0" xfId="0" applyFont="1" applyAlignment="1">
      <alignment horizontal="center"/>
    </xf>
    <xf numFmtId="4" fontId="48" fillId="0" borderId="0" xfId="0" applyNumberFormat="1" applyFont="1" applyAlignment="1">
      <alignment vertical="center"/>
    </xf>
    <xf numFmtId="0" fontId="49" fillId="5" borderId="23" xfId="0" applyFont="1" applyFill="1" applyBorder="1" applyAlignment="1" applyProtection="1">
      <alignment horizontal="left" vertical="center" wrapText="1"/>
      <protection/>
    </xf>
    <xf numFmtId="0" fontId="0" fillId="5" borderId="0" xfId="0" applyFont="1" applyFill="1" applyAlignment="1" applyProtection="1">
      <alignment horizontal="left" vertical="center" wrapText="1"/>
      <protection/>
    </xf>
    <xf numFmtId="0" fontId="0" fillId="7" borderId="0" xfId="0" applyFont="1" applyFill="1" applyAlignment="1">
      <alignment vertical="center"/>
    </xf>
    <xf numFmtId="0" fontId="22" fillId="7" borderId="0" xfId="0" applyFont="1" applyFill="1" applyAlignment="1">
      <alignment horizontal="left" vertical="center"/>
    </xf>
    <xf numFmtId="0" fontId="0" fillId="7" borderId="0" xfId="0" applyFont="1" applyFill="1" applyAlignment="1">
      <alignment horizontal="left" vertical="center"/>
    </xf>
    <xf numFmtId="4" fontId="0" fillId="7" borderId="0" xfId="0" applyNumberFormat="1" applyFont="1" applyFill="1" applyAlignment="1">
      <alignment vertical="center"/>
    </xf>
    <xf numFmtId="0" fontId="8" fillId="0" borderId="0" xfId="0" applyFont="1" applyAlignment="1" applyProtection="1">
      <alignment/>
      <protection/>
    </xf>
    <xf numFmtId="49" fontId="22" fillId="5" borderId="23" xfId="0" applyNumberFormat="1" applyFont="1" applyFill="1" applyBorder="1" applyAlignment="1" applyProtection="1">
      <alignment horizontal="left" vertical="center" wrapText="1"/>
      <protection/>
    </xf>
    <xf numFmtId="0" fontId="22" fillId="5" borderId="23" xfId="0" applyFont="1" applyFill="1" applyBorder="1" applyAlignment="1" applyProtection="1">
      <alignment horizontal="center" vertical="center" wrapText="1"/>
      <protection/>
    </xf>
    <xf numFmtId="167" fontId="22" fillId="5" borderId="23" xfId="0" applyNumberFormat="1" applyFont="1" applyFill="1" applyBorder="1" applyAlignment="1" applyProtection="1">
      <alignment vertical="center"/>
      <protection/>
    </xf>
    <xf numFmtId="4" fontId="22" fillId="5" borderId="23" xfId="0" applyNumberFormat="1" applyFont="1" applyFill="1" applyBorder="1" applyAlignment="1" applyProtection="1">
      <alignment vertical="center"/>
      <protection locked="0"/>
    </xf>
    <xf numFmtId="4" fontId="22" fillId="5" borderId="23" xfId="0" applyNumberFormat="1" applyFont="1" applyFill="1" applyBorder="1" applyAlignment="1" applyProtection="1">
      <alignment vertical="center"/>
      <protection/>
    </xf>
    <xf numFmtId="0" fontId="0" fillId="5" borderId="3" xfId="0" applyFont="1" applyFill="1" applyBorder="1" applyAlignment="1">
      <alignment vertical="center"/>
    </xf>
    <xf numFmtId="0" fontId="23" fillId="5" borderId="18" xfId="0" applyFont="1" applyFill="1" applyBorder="1" applyAlignment="1" applyProtection="1">
      <alignment horizontal="left" vertical="center"/>
      <protection locked="0"/>
    </xf>
    <xf numFmtId="0" fontId="23" fillId="5" borderId="0" xfId="0" applyFont="1" applyFill="1" applyBorder="1" applyAlignment="1" applyProtection="1">
      <alignment horizontal="center" vertical="center"/>
      <protection/>
    </xf>
    <xf numFmtId="0" fontId="0" fillId="5" borderId="0" xfId="0" applyFont="1" applyFill="1" applyBorder="1" applyAlignment="1" applyProtection="1">
      <alignment vertical="center"/>
      <protection/>
    </xf>
    <xf numFmtId="166" fontId="23" fillId="5" borderId="0" xfId="0" applyNumberFormat="1" applyFont="1" applyFill="1" applyBorder="1" applyAlignment="1" applyProtection="1">
      <alignment vertical="center"/>
      <protection/>
    </xf>
    <xf numFmtId="166" fontId="23" fillId="5" borderId="12" xfId="0" applyNumberFormat="1" applyFont="1" applyFill="1" applyBorder="1" applyAlignment="1" applyProtection="1">
      <alignment vertical="center"/>
      <protection/>
    </xf>
    <xf numFmtId="0" fontId="0" fillId="5" borderId="0" xfId="0" applyFont="1" applyFill="1" applyAlignment="1">
      <alignment vertical="center"/>
    </xf>
    <xf numFmtId="0" fontId="8" fillId="0" borderId="31" xfId="0" applyFont="1" applyBorder="1" applyAlignment="1" applyProtection="1">
      <alignment horizontal="left"/>
      <protection/>
    </xf>
    <xf numFmtId="0" fontId="0" fillId="5" borderId="3" xfId="0" applyFont="1" applyFill="1" applyBorder="1" applyAlignment="1" applyProtection="1">
      <alignment vertical="center"/>
      <protection/>
    </xf>
    <xf numFmtId="0" fontId="22" fillId="5" borderId="23" xfId="0" applyFont="1" applyFill="1" applyBorder="1" applyAlignment="1" applyProtection="1">
      <alignment horizontal="center" vertical="center"/>
      <protection/>
    </xf>
    <xf numFmtId="0" fontId="34" fillId="5" borderId="23" xfId="0" applyFont="1" applyFill="1" applyBorder="1" applyAlignment="1" applyProtection="1">
      <alignment horizontal="center" vertical="center"/>
      <protection/>
    </xf>
    <xf numFmtId="49" fontId="34" fillId="5" borderId="23" xfId="0" applyNumberFormat="1" applyFont="1" applyFill="1" applyBorder="1" applyAlignment="1" applyProtection="1">
      <alignment horizontal="left" vertical="center" wrapText="1"/>
      <protection/>
    </xf>
    <xf numFmtId="0" fontId="34" fillId="5" borderId="23" xfId="0" applyFont="1" applyFill="1" applyBorder="1" applyAlignment="1" applyProtection="1">
      <alignment horizontal="center" vertical="center" wrapText="1"/>
      <protection/>
    </xf>
    <xf numFmtId="167" fontId="34" fillId="5" borderId="23" xfId="0" applyNumberFormat="1" applyFont="1" applyFill="1" applyBorder="1" applyAlignment="1" applyProtection="1">
      <alignment vertical="center"/>
      <protection/>
    </xf>
    <xf numFmtId="4" fontId="34" fillId="5" borderId="23" xfId="0" applyNumberFormat="1" applyFont="1" applyFill="1" applyBorder="1" applyAlignment="1" applyProtection="1">
      <alignment vertical="center"/>
      <protection locked="0"/>
    </xf>
    <xf numFmtId="4" fontId="34" fillId="5" borderId="23" xfId="0" applyNumberFormat="1" applyFont="1" applyFill="1" applyBorder="1" applyAlignment="1" applyProtection="1">
      <alignment vertical="center"/>
      <protection/>
    </xf>
    <xf numFmtId="0" fontId="35" fillId="5" borderId="3" xfId="0" applyFont="1" applyFill="1" applyBorder="1" applyAlignment="1">
      <alignment vertical="center"/>
    </xf>
    <xf numFmtId="0" fontId="34" fillId="5" borderId="18" xfId="0" applyFont="1" applyFill="1" applyBorder="1" applyAlignment="1" applyProtection="1">
      <alignment horizontal="left" vertical="center"/>
      <protection locked="0"/>
    </xf>
    <xf numFmtId="0" fontId="34" fillId="5" borderId="0" xfId="0" applyFont="1" applyFill="1" applyBorder="1" applyAlignment="1" applyProtection="1">
      <alignment horizontal="center" vertical="center"/>
      <protection/>
    </xf>
    <xf numFmtId="0" fontId="22" fillId="5" borderId="0" xfId="0" applyFont="1" applyFill="1" applyAlignment="1">
      <alignment horizontal="left" vertical="center"/>
    </xf>
    <xf numFmtId="0" fontId="0" fillId="5" borderId="0" xfId="0" applyFont="1" applyFill="1" applyAlignment="1">
      <alignment horizontal="left" vertical="center"/>
    </xf>
    <xf numFmtId="4" fontId="0" fillId="5" borderId="0" xfId="0" applyNumberFormat="1" applyFont="1" applyFill="1" applyAlignment="1">
      <alignment vertical="center"/>
    </xf>
    <xf numFmtId="0" fontId="11" fillId="0" borderId="3" xfId="0" applyFont="1" applyBorder="1" applyAlignment="1" applyProtection="1">
      <alignment vertical="center"/>
      <protection/>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12" xfId="0" applyFont="1" applyBorder="1" applyAlignment="1" applyProtection="1">
      <alignment vertical="center"/>
      <protection/>
    </xf>
    <xf numFmtId="0" fontId="0" fillId="0" borderId="3" xfId="0" applyFont="1" applyBorder="1" applyAlignment="1" applyProtection="1">
      <alignment vertical="center"/>
      <protection/>
    </xf>
    <xf numFmtId="0" fontId="34" fillId="0" borderId="32" xfId="0" applyFont="1" applyBorder="1" applyAlignment="1" applyProtection="1">
      <alignment horizontal="center" vertical="center"/>
      <protection/>
    </xf>
    <xf numFmtId="49" fontId="34" fillId="0" borderId="32" xfId="0" applyNumberFormat="1" applyFont="1" applyBorder="1" applyAlignment="1" applyProtection="1">
      <alignment horizontal="left" vertical="center" wrapText="1"/>
      <protection/>
    </xf>
    <xf numFmtId="0" fontId="34" fillId="0" borderId="32" xfId="0" applyFont="1" applyBorder="1" applyAlignment="1" applyProtection="1">
      <alignment horizontal="left" vertical="center" wrapText="1"/>
      <protection/>
    </xf>
    <xf numFmtId="0" fontId="34" fillId="0" borderId="32" xfId="0" applyFont="1" applyBorder="1" applyAlignment="1" applyProtection="1">
      <alignment horizontal="center" vertical="center" wrapText="1"/>
      <protection/>
    </xf>
    <xf numFmtId="167" fontId="34" fillId="0" borderId="32" xfId="0" applyNumberFormat="1" applyFont="1" applyBorder="1" applyAlignment="1" applyProtection="1">
      <alignment vertical="center"/>
      <protection/>
    </xf>
    <xf numFmtId="4" fontId="34" fillId="2" borderId="32" xfId="0" applyNumberFormat="1" applyFont="1" applyFill="1" applyBorder="1" applyAlignment="1" applyProtection="1">
      <alignment vertical="center"/>
      <protection locked="0"/>
    </xf>
    <xf numFmtId="4" fontId="34" fillId="0" borderId="32" xfId="0" applyNumberFormat="1" applyFont="1" applyBorder="1" applyAlignment="1" applyProtection="1">
      <alignment vertical="center"/>
      <protection/>
    </xf>
    <xf numFmtId="0" fontId="35" fillId="0" borderId="3" xfId="0" applyFont="1" applyBorder="1" applyAlignment="1">
      <alignment vertical="center"/>
    </xf>
    <xf numFmtId="0" fontId="34" fillId="2" borderId="18" xfId="0" applyFont="1" applyFill="1" applyBorder="1" applyAlignment="1" applyProtection="1">
      <alignment horizontal="left" vertical="center"/>
      <protection locked="0"/>
    </xf>
    <xf numFmtId="166" fontId="23" fillId="0" borderId="12" xfId="0" applyNumberFormat="1" applyFont="1" applyBorder="1" applyAlignment="1" applyProtection="1">
      <alignment vertical="center"/>
      <protection/>
    </xf>
    <xf numFmtId="0" fontId="53" fillId="0" borderId="33" xfId="0" applyFont="1" applyBorder="1" applyAlignment="1">
      <alignment vertical="center"/>
    </xf>
    <xf numFmtId="0" fontId="53" fillId="0" borderId="34" xfId="0" applyFont="1" applyBorder="1" applyAlignment="1" applyProtection="1">
      <alignment vertical="center"/>
      <protection/>
    </xf>
    <xf numFmtId="0" fontId="53" fillId="0" borderId="33" xfId="0" applyFont="1" applyBorder="1" applyAlignment="1" applyProtection="1">
      <alignment vertical="center"/>
      <protection/>
    </xf>
    <xf numFmtId="0" fontId="53" fillId="0" borderId="33" xfId="0" applyFont="1" applyBorder="1" applyAlignment="1" applyProtection="1">
      <alignment horizontal="left" vertical="center"/>
      <protection/>
    </xf>
    <xf numFmtId="0" fontId="53" fillId="0" borderId="33" xfId="0" applyFont="1" applyBorder="1" applyAlignment="1" applyProtection="1">
      <alignment horizontal="left" vertical="center" wrapText="1"/>
      <protection/>
    </xf>
    <xf numFmtId="167" fontId="53" fillId="0" borderId="33" xfId="0" applyNumberFormat="1" applyFont="1" applyBorder="1" applyAlignment="1" applyProtection="1">
      <alignment vertical="center"/>
      <protection/>
    </xf>
    <xf numFmtId="0" fontId="53" fillId="0" borderId="33" xfId="0" applyFont="1" applyBorder="1" applyAlignment="1" applyProtection="1">
      <alignment vertical="center"/>
      <protection locked="0"/>
    </xf>
    <xf numFmtId="0" fontId="53" fillId="0" borderId="34" xfId="0" applyFont="1" applyBorder="1" applyAlignment="1">
      <alignment vertical="center"/>
    </xf>
    <xf numFmtId="0" fontId="53" fillId="0" borderId="35" xfId="0" applyFont="1" applyBorder="1" applyAlignment="1" applyProtection="1">
      <alignment vertical="center"/>
      <protection/>
    </xf>
    <xf numFmtId="0" fontId="53" fillId="0" borderId="36" xfId="0" applyFont="1" applyBorder="1" applyAlignment="1" applyProtection="1">
      <alignment vertical="center"/>
      <protection/>
    </xf>
    <xf numFmtId="0" fontId="53" fillId="0" borderId="33" xfId="0" applyFont="1" applyBorder="1" applyAlignment="1">
      <alignment horizontal="left" vertical="center"/>
    </xf>
    <xf numFmtId="0" fontId="8" fillId="0" borderId="0" xfId="0" applyFont="1" applyAlignment="1">
      <alignment/>
    </xf>
    <xf numFmtId="0" fontId="8" fillId="0" borderId="3" xfId="0" applyFont="1" applyBorder="1" applyAlignment="1" applyProtection="1">
      <alignment/>
      <protection/>
    </xf>
    <xf numFmtId="0" fontId="8" fillId="0" borderId="0" xfId="0" applyFont="1" applyAlignment="1" applyProtection="1">
      <alignment/>
      <protection locked="0"/>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54" fillId="0" borderId="0" xfId="0" applyFont="1" applyAlignment="1" applyProtection="1">
      <alignment horizontal="left"/>
      <protection/>
    </xf>
    <xf numFmtId="0" fontId="22" fillId="0" borderId="32" xfId="0" applyFont="1" applyBorder="1" applyAlignment="1" applyProtection="1">
      <alignment horizontal="center" vertical="center"/>
      <protection/>
    </xf>
    <xf numFmtId="49" fontId="22" fillId="0" borderId="32" xfId="0" applyNumberFormat="1" applyFont="1" applyBorder="1" applyAlignment="1" applyProtection="1">
      <alignment horizontal="left" vertical="center" wrapText="1"/>
      <protection/>
    </xf>
    <xf numFmtId="0" fontId="22" fillId="0" borderId="32" xfId="0" applyFont="1" applyBorder="1" applyAlignment="1" applyProtection="1">
      <alignment horizontal="left" vertical="center" wrapText="1"/>
      <protection/>
    </xf>
    <xf numFmtId="0" fontId="22" fillId="0" borderId="32" xfId="0" applyFont="1" applyBorder="1" applyAlignment="1" applyProtection="1">
      <alignment horizontal="center" vertical="center" wrapText="1"/>
      <protection/>
    </xf>
    <xf numFmtId="167" fontId="22" fillId="0" borderId="32" xfId="0" applyNumberFormat="1" applyFont="1" applyBorder="1" applyAlignment="1" applyProtection="1">
      <alignment vertical="center"/>
      <protection/>
    </xf>
    <xf numFmtId="4" fontId="22" fillId="2" borderId="32" xfId="0" applyNumberFormat="1" applyFont="1" applyFill="1" applyBorder="1" applyAlignment="1" applyProtection="1">
      <alignment vertical="center"/>
      <protection locked="0"/>
    </xf>
    <xf numFmtId="4" fontId="22" fillId="0" borderId="32" xfId="0" applyNumberFormat="1" applyFont="1" applyBorder="1" applyAlignment="1" applyProtection="1">
      <alignment vertical="center"/>
      <protection/>
    </xf>
    <xf numFmtId="0" fontId="0" fillId="0" borderId="3" xfId="0" applyFont="1" applyBorder="1" applyAlignment="1">
      <alignment vertical="center"/>
    </xf>
    <xf numFmtId="0" fontId="23" fillId="2" borderId="18" xfId="0" applyFont="1" applyFill="1" applyBorder="1" applyAlignment="1" applyProtection="1">
      <alignment horizontal="left" vertical="center"/>
      <protection locked="0"/>
    </xf>
    <xf numFmtId="0" fontId="51" fillId="0" borderId="33" xfId="0" applyFont="1" applyBorder="1" applyAlignment="1">
      <alignment vertical="center"/>
    </xf>
    <xf numFmtId="0" fontId="51" fillId="0" borderId="34" xfId="0" applyFont="1" applyBorder="1" applyAlignment="1" applyProtection="1">
      <alignment vertical="center"/>
      <protection/>
    </xf>
    <xf numFmtId="0" fontId="51" fillId="0" borderId="33" xfId="0" applyFont="1" applyBorder="1" applyAlignment="1" applyProtection="1">
      <alignment vertical="center"/>
      <protection/>
    </xf>
    <xf numFmtId="0" fontId="52" fillId="0" borderId="33" xfId="0" applyFont="1" applyBorder="1" applyAlignment="1" applyProtection="1">
      <alignment horizontal="left" vertical="center"/>
      <protection/>
    </xf>
    <xf numFmtId="0" fontId="51" fillId="0" borderId="33" xfId="0" applyFont="1" applyBorder="1" applyAlignment="1" applyProtection="1">
      <alignment vertical="center"/>
      <protection locked="0"/>
    </xf>
    <xf numFmtId="0" fontId="51" fillId="0" borderId="34" xfId="0" applyFont="1" applyBorder="1" applyAlignment="1">
      <alignment vertical="center"/>
    </xf>
    <xf numFmtId="0" fontId="51" fillId="0" borderId="35" xfId="0" applyFont="1" applyBorder="1" applyAlignment="1" applyProtection="1">
      <alignment vertical="center"/>
      <protection/>
    </xf>
    <xf numFmtId="0" fontId="51" fillId="0" borderId="36" xfId="0" applyFont="1" applyBorder="1" applyAlignment="1" applyProtection="1">
      <alignment vertical="center"/>
      <protection/>
    </xf>
    <xf numFmtId="0" fontId="51" fillId="0" borderId="33" xfId="0" applyFont="1" applyBorder="1" applyAlignment="1">
      <alignment horizontal="left" vertical="center"/>
    </xf>
    <xf numFmtId="0" fontId="0" fillId="0" borderId="3" xfId="0" applyFont="1" applyBorder="1" applyAlignment="1" applyProtection="1">
      <alignment vertical="center"/>
      <protection/>
    </xf>
    <xf numFmtId="0" fontId="22" fillId="0" borderId="23" xfId="0" applyFont="1" applyBorder="1" applyAlignment="1" applyProtection="1">
      <alignment horizontal="center" vertical="center"/>
      <protection/>
    </xf>
    <xf numFmtId="49" fontId="22" fillId="0" borderId="23" xfId="0" applyNumberFormat="1" applyFont="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22" fillId="0" borderId="23" xfId="0" applyFont="1" applyBorder="1" applyAlignment="1" applyProtection="1">
      <alignment horizontal="center" vertical="center" wrapText="1"/>
      <protection/>
    </xf>
    <xf numFmtId="167" fontId="22" fillId="0" borderId="23" xfId="0" applyNumberFormat="1" applyFont="1" applyBorder="1" applyAlignment="1" applyProtection="1">
      <alignment vertical="center"/>
      <protection/>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protection/>
    </xf>
    <xf numFmtId="0" fontId="0" fillId="0" borderId="3" xfId="0" applyFont="1" applyBorder="1" applyAlignment="1">
      <alignment vertical="center"/>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0" fillId="0" borderId="0" xfId="0" applyFont="1" applyAlignment="1">
      <alignment vertical="center"/>
    </xf>
    <xf numFmtId="0" fontId="22" fillId="0" borderId="0" xfId="0" applyFont="1" applyAlignment="1">
      <alignment horizontal="left" vertical="center"/>
    </xf>
    <xf numFmtId="0" fontId="0" fillId="0" borderId="0" xfId="0" applyFont="1" applyAlignment="1">
      <alignment horizontal="left" vertical="center"/>
    </xf>
    <xf numFmtId="4" fontId="0" fillId="0" borderId="0" xfId="0" applyNumberFormat="1" applyFont="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pplyProtection="1">
      <alignment vertical="center"/>
      <protection/>
    </xf>
    <xf numFmtId="0" fontId="0" fillId="0" borderId="33" xfId="0" applyFont="1" applyBorder="1" applyAlignment="1" applyProtection="1">
      <alignment vertical="center"/>
      <protection/>
    </xf>
    <xf numFmtId="0" fontId="55" fillId="0" borderId="33"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33" xfId="0" applyFont="1" applyBorder="1" applyAlignment="1" applyProtection="1">
      <alignment horizontal="left" vertical="center" wrapText="1"/>
      <protection/>
    </xf>
    <xf numFmtId="167" fontId="0" fillId="0" borderId="33" xfId="0" applyNumberFormat="1" applyFont="1" applyBorder="1" applyAlignment="1" applyProtection="1">
      <alignment vertical="center"/>
      <protection/>
    </xf>
    <xf numFmtId="0" fontId="0" fillId="0" borderId="33" xfId="0" applyFont="1" applyBorder="1" applyAlignment="1" applyProtection="1">
      <alignment vertical="center"/>
      <protection locked="0"/>
    </xf>
    <xf numFmtId="0" fontId="0" fillId="0" borderId="34" xfId="0" applyFont="1" applyBorder="1" applyAlignment="1">
      <alignment vertical="center"/>
    </xf>
    <xf numFmtId="0" fontId="0" fillId="0" borderId="35"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33" xfId="0" applyFont="1" applyBorder="1" applyAlignment="1">
      <alignment horizontal="left" vertical="center"/>
    </xf>
    <xf numFmtId="0" fontId="56" fillId="0" borderId="3" xfId="0" applyFont="1" applyBorder="1" applyAlignment="1" applyProtection="1">
      <alignment/>
      <protection/>
    </xf>
    <xf numFmtId="0" fontId="56" fillId="0" borderId="0" xfId="0" applyFont="1" applyAlignment="1" applyProtection="1">
      <alignment/>
      <protection/>
    </xf>
    <xf numFmtId="0" fontId="56" fillId="0" borderId="0" xfId="0" applyFont="1" applyAlignment="1" applyProtection="1">
      <alignment horizontal="left"/>
      <protection/>
    </xf>
    <xf numFmtId="0" fontId="56" fillId="0" borderId="0" xfId="0" applyFont="1" applyAlignment="1" applyProtection="1">
      <alignment/>
      <protection locked="0"/>
    </xf>
    <xf numFmtId="4" fontId="56" fillId="0" borderId="0" xfId="0" applyNumberFormat="1" applyFont="1" applyAlignment="1" applyProtection="1">
      <alignment/>
      <protection/>
    </xf>
    <xf numFmtId="0" fontId="56" fillId="0" borderId="3" xfId="0" applyFont="1" applyBorder="1" applyAlignment="1">
      <alignment/>
    </xf>
    <xf numFmtId="0" fontId="56" fillId="0" borderId="18" xfId="0" applyFont="1" applyBorder="1" applyAlignment="1" applyProtection="1">
      <alignment/>
      <protection/>
    </xf>
    <xf numFmtId="0" fontId="56" fillId="0" borderId="0" xfId="0" applyFont="1" applyBorder="1" applyAlignment="1" applyProtection="1">
      <alignment/>
      <protection/>
    </xf>
    <xf numFmtId="166" fontId="56" fillId="0" borderId="0" xfId="0" applyNumberFormat="1" applyFont="1" applyBorder="1" applyAlignment="1" applyProtection="1">
      <alignment/>
      <protection/>
    </xf>
    <xf numFmtId="166" fontId="56" fillId="0" borderId="12" xfId="0" applyNumberFormat="1" applyFont="1" applyBorder="1" applyAlignment="1" applyProtection="1">
      <alignment/>
      <protection/>
    </xf>
    <xf numFmtId="0" fontId="56" fillId="0" borderId="0" xfId="0" applyFont="1" applyAlignment="1">
      <alignment/>
    </xf>
    <xf numFmtId="0" fontId="56" fillId="0" borderId="0" xfId="0" applyFont="1" applyAlignment="1">
      <alignment horizontal="left"/>
    </xf>
    <xf numFmtId="0" fontId="56" fillId="0" borderId="0" xfId="0" applyFont="1" applyAlignment="1">
      <alignment horizontal="center"/>
    </xf>
    <xf numFmtId="4" fontId="56" fillId="0" borderId="0" xfId="0" applyNumberFormat="1" applyFont="1" applyAlignment="1">
      <alignment vertical="center"/>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3" borderId="6" xfId="0" applyFont="1" applyFill="1" applyBorder="1" applyAlignment="1" applyProtection="1">
      <alignment horizontal="center" vertical="center"/>
      <protection/>
    </xf>
    <xf numFmtId="0" fontId="22" fillId="3" borderId="7" xfId="0" applyFont="1" applyFill="1" applyBorder="1" applyAlignment="1" applyProtection="1">
      <alignment horizontal="left" vertical="center"/>
      <protection/>
    </xf>
    <xf numFmtId="0" fontId="22" fillId="3" borderId="7" xfId="0" applyFont="1" applyFill="1" applyBorder="1" applyAlignment="1" applyProtection="1">
      <alignment horizontal="center" vertical="center"/>
      <protection/>
    </xf>
    <xf numFmtId="0" fontId="22" fillId="3" borderId="7" xfId="0" applyFont="1" applyFill="1" applyBorder="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left" vertical="center"/>
    </xf>
    <xf numFmtId="0" fontId="39" fillId="0" borderId="22" xfId="0" applyFont="1" applyBorder="1" applyAlignment="1">
      <alignment horizontal="left"/>
    </xf>
    <xf numFmtId="0" fontId="38" fillId="0" borderId="0" xfId="0" applyFont="1" applyBorder="1" applyAlignment="1">
      <alignment horizontal="center" vertical="center" wrapText="1"/>
    </xf>
    <xf numFmtId="49" fontId="40" fillId="0" borderId="0" xfId="0" applyNumberFormat="1" applyFont="1" applyBorder="1" applyAlignment="1">
      <alignment horizontal="left" vertical="center" wrapText="1"/>
    </xf>
    <xf numFmtId="0" fontId="38" fillId="0" borderId="0" xfId="0" applyFont="1" applyBorder="1" applyAlignment="1">
      <alignment horizontal="center" vertical="center"/>
    </xf>
    <xf numFmtId="0" fontId="40" fillId="0" borderId="0" xfId="0" applyFont="1" applyBorder="1" applyAlignment="1">
      <alignment horizontal="left" vertical="center" wrapText="1"/>
    </xf>
    <xf numFmtId="0" fontId="39" fillId="0" borderId="22"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0241"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1265"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2289"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3313"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4337"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5361"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6385"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7409"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8433"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19457"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0481"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1505"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2529"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3553"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4577"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5601"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7169"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8193"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9217" name="Picture 1">
          <a:hlinkClick r:id="rId3"/>
        </xdr:cNvPr>
        <xdr:cNvPicPr preferRelativeResize="1">
          <a:picLocks noChangeAspect="1"/>
        </xdr:cNvPicPr>
      </xdr:nvPicPr>
      <xdr:blipFill>
        <a:blip r:embed="rId1"/>
        <a:stretch>
          <a:fillRect/>
        </a:stretch>
      </xdr:blipFill>
      <xdr:spPr bwMode="auto">
        <a:xfrm>
          <a:off x="0" y="0"/>
          <a:ext cx="285750" cy="29527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0"/>
  <sheetViews>
    <sheetView showGridLines="0" workbookViewId="0" topLeftCell="A6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3482</v>
      </c>
      <c r="AZ1" s="16" t="s">
        <v>3483</v>
      </c>
      <c r="BA1" s="16" t="s">
        <v>3484</v>
      </c>
      <c r="BB1" s="16" t="s">
        <v>3485</v>
      </c>
      <c r="BT1" s="16" t="s">
        <v>3486</v>
      </c>
      <c r="BU1" s="16" t="s">
        <v>3486</v>
      </c>
      <c r="BV1" s="16" t="s">
        <v>3487</v>
      </c>
    </row>
    <row r="2" spans="44:72" ht="36.95" customHeight="1">
      <c r="AR2" s="528"/>
      <c r="AS2" s="528"/>
      <c r="AT2" s="528"/>
      <c r="AU2" s="528"/>
      <c r="AV2" s="528"/>
      <c r="AW2" s="528"/>
      <c r="AX2" s="528"/>
      <c r="AY2" s="528"/>
      <c r="AZ2" s="528"/>
      <c r="BA2" s="528"/>
      <c r="BB2" s="528"/>
      <c r="BC2" s="528"/>
      <c r="BD2" s="528"/>
      <c r="BE2" s="528"/>
      <c r="BS2" s="17" t="s">
        <v>3488</v>
      </c>
      <c r="BT2" s="17" t="s">
        <v>3489</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3488</v>
      </c>
      <c r="BT3" s="17" t="s">
        <v>3490</v>
      </c>
    </row>
    <row r="4" spans="2:71" ht="24.95" customHeight="1">
      <c r="B4" s="21"/>
      <c r="C4" s="22"/>
      <c r="D4" s="23" t="s">
        <v>3491</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3492</v>
      </c>
      <c r="BE4" s="25" t="s">
        <v>3493</v>
      </c>
      <c r="BS4" s="17" t="s">
        <v>3494</v>
      </c>
    </row>
    <row r="5" spans="2:71" ht="12" customHeight="1">
      <c r="B5" s="21"/>
      <c r="C5" s="22"/>
      <c r="D5" s="26" t="s">
        <v>3495</v>
      </c>
      <c r="E5" s="22"/>
      <c r="F5" s="22"/>
      <c r="G5" s="22"/>
      <c r="H5" s="22"/>
      <c r="I5" s="22"/>
      <c r="J5" s="22"/>
      <c r="K5" s="540" t="s">
        <v>3496</v>
      </c>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22"/>
      <c r="AQ5" s="22"/>
      <c r="AR5" s="20"/>
      <c r="BE5" s="515" t="s">
        <v>3497</v>
      </c>
      <c r="BS5" s="17" t="s">
        <v>3488</v>
      </c>
    </row>
    <row r="6" spans="2:71" ht="36.95" customHeight="1">
      <c r="B6" s="21"/>
      <c r="C6" s="22"/>
      <c r="D6" s="28" t="s">
        <v>3498</v>
      </c>
      <c r="E6" s="22"/>
      <c r="F6" s="22"/>
      <c r="G6" s="22"/>
      <c r="H6" s="22"/>
      <c r="I6" s="22"/>
      <c r="J6" s="22"/>
      <c r="K6" s="542" t="s">
        <v>3499</v>
      </c>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22"/>
      <c r="AQ6" s="22"/>
      <c r="AR6" s="20"/>
      <c r="BE6" s="516"/>
      <c r="BS6" s="17" t="s">
        <v>3488</v>
      </c>
    </row>
    <row r="7" spans="2:71" ht="12" customHeight="1">
      <c r="B7" s="21"/>
      <c r="C7" s="22"/>
      <c r="D7" s="29" t="s">
        <v>3500</v>
      </c>
      <c r="E7" s="22"/>
      <c r="F7" s="22"/>
      <c r="G7" s="22"/>
      <c r="H7" s="22"/>
      <c r="I7" s="22"/>
      <c r="J7" s="22"/>
      <c r="K7" s="27" t="s">
        <v>3501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3502</v>
      </c>
      <c r="AL7" s="22"/>
      <c r="AM7" s="22"/>
      <c r="AN7" s="27" t="s">
        <v>3501</v>
      </c>
      <c r="AO7" s="22"/>
      <c r="AP7" s="22"/>
      <c r="AQ7" s="22"/>
      <c r="AR7" s="20"/>
      <c r="BE7" s="516"/>
      <c r="BS7" s="17" t="s">
        <v>3488</v>
      </c>
    </row>
    <row r="8" spans="2:71" ht="12" customHeight="1">
      <c r="B8" s="21"/>
      <c r="C8" s="22"/>
      <c r="D8" s="29" t="s">
        <v>3503</v>
      </c>
      <c r="E8" s="22"/>
      <c r="F8" s="22"/>
      <c r="G8" s="22"/>
      <c r="H8" s="22"/>
      <c r="I8" s="22"/>
      <c r="J8" s="22"/>
      <c r="K8" s="27" t="s">
        <v>3504</v>
      </c>
      <c r="L8" s="22"/>
      <c r="M8" s="22"/>
      <c r="N8" s="22"/>
      <c r="O8" s="22"/>
      <c r="P8" s="22"/>
      <c r="Q8" s="22"/>
      <c r="R8" s="22"/>
      <c r="S8" s="22"/>
      <c r="T8" s="22"/>
      <c r="U8" s="22"/>
      <c r="V8" s="22"/>
      <c r="W8" s="22"/>
      <c r="X8" s="22"/>
      <c r="Y8" s="22"/>
      <c r="Z8" s="22"/>
      <c r="AA8" s="22"/>
      <c r="AB8" s="22"/>
      <c r="AC8" s="22"/>
      <c r="AD8" s="22"/>
      <c r="AE8" s="22"/>
      <c r="AF8" s="22"/>
      <c r="AG8" s="22"/>
      <c r="AH8" s="22"/>
      <c r="AI8" s="22"/>
      <c r="AJ8" s="22"/>
      <c r="AK8" s="29" t="s">
        <v>3505</v>
      </c>
      <c r="AL8" s="22"/>
      <c r="AM8" s="22"/>
      <c r="AN8" s="30" t="s">
        <v>3506</v>
      </c>
      <c r="AO8" s="22"/>
      <c r="AP8" s="22"/>
      <c r="AQ8" s="22"/>
      <c r="AR8" s="20"/>
      <c r="BE8" s="516"/>
      <c r="BS8" s="17" t="s">
        <v>3488</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516"/>
      <c r="BS9" s="17" t="s">
        <v>3488</v>
      </c>
    </row>
    <row r="10" spans="2:71" ht="12" customHeight="1">
      <c r="B10" s="21"/>
      <c r="C10" s="22"/>
      <c r="D10" s="29" t="s">
        <v>3507</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3508</v>
      </c>
      <c r="AL10" s="22"/>
      <c r="AM10" s="22"/>
      <c r="AN10" s="27" t="s">
        <v>3501</v>
      </c>
      <c r="AO10" s="22"/>
      <c r="AP10" s="22"/>
      <c r="AQ10" s="22"/>
      <c r="AR10" s="20"/>
      <c r="BE10" s="516"/>
      <c r="BS10" s="17" t="s">
        <v>3488</v>
      </c>
    </row>
    <row r="11" spans="2:71" ht="18.4" customHeight="1">
      <c r="B11" s="21"/>
      <c r="C11" s="22"/>
      <c r="D11" s="22"/>
      <c r="E11" s="27" t="s">
        <v>3509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3510</v>
      </c>
      <c r="AL11" s="22"/>
      <c r="AM11" s="22"/>
      <c r="AN11" s="27" t="s">
        <v>3501</v>
      </c>
      <c r="AO11" s="22"/>
      <c r="AP11" s="22"/>
      <c r="AQ11" s="22"/>
      <c r="AR11" s="20"/>
      <c r="BE11" s="516"/>
      <c r="BS11" s="17" t="s">
        <v>3488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516"/>
      <c r="BS12" s="17" t="s">
        <v>3488</v>
      </c>
    </row>
    <row r="13" spans="2:71" ht="12" customHeight="1">
      <c r="B13" s="21"/>
      <c r="C13" s="22"/>
      <c r="D13" s="29" t="s">
        <v>3511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3508</v>
      </c>
      <c r="AL13" s="22"/>
      <c r="AM13" s="22"/>
      <c r="AN13" s="31" t="s">
        <v>3512</v>
      </c>
      <c r="AO13" s="22"/>
      <c r="AP13" s="22"/>
      <c r="AQ13" s="22"/>
      <c r="AR13" s="20"/>
      <c r="BE13" s="516"/>
      <c r="BS13" s="17" t="s">
        <v>3488</v>
      </c>
    </row>
    <row r="14" spans="2:71" ht="12.75">
      <c r="B14" s="21"/>
      <c r="C14" s="22"/>
      <c r="D14" s="22"/>
      <c r="E14" s="520" t="s">
        <v>3512</v>
      </c>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29" t="s">
        <v>3510</v>
      </c>
      <c r="AL14" s="22"/>
      <c r="AM14" s="22"/>
      <c r="AN14" s="31" t="s">
        <v>3512</v>
      </c>
      <c r="AO14" s="22"/>
      <c r="AP14" s="22"/>
      <c r="AQ14" s="22"/>
      <c r="AR14" s="20"/>
      <c r="BE14" s="516"/>
      <c r="BS14" s="17" t="s">
        <v>3488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516"/>
      <c r="BS15" s="17" t="s">
        <v>3486</v>
      </c>
    </row>
    <row r="16" spans="2:71" ht="12" customHeight="1">
      <c r="B16" s="21"/>
      <c r="C16" s="22"/>
      <c r="D16" s="29" t="s">
        <v>3513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3508</v>
      </c>
      <c r="AL16" s="22"/>
      <c r="AM16" s="22"/>
      <c r="AN16" s="27" t="s">
        <v>3501</v>
      </c>
      <c r="AO16" s="22"/>
      <c r="AP16" s="22"/>
      <c r="AQ16" s="22"/>
      <c r="AR16" s="20"/>
      <c r="BE16" s="516"/>
      <c r="BS16" s="17" t="s">
        <v>3486</v>
      </c>
    </row>
    <row r="17" spans="2:71" ht="18.4" customHeight="1">
      <c r="B17" s="21"/>
      <c r="C17" s="22"/>
      <c r="D17" s="22"/>
      <c r="E17" s="27" t="s">
        <v>3514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3510</v>
      </c>
      <c r="AL17" s="22"/>
      <c r="AM17" s="22"/>
      <c r="AN17" s="27" t="s">
        <v>3501</v>
      </c>
      <c r="AO17" s="22"/>
      <c r="AP17" s="22"/>
      <c r="AQ17" s="22"/>
      <c r="AR17" s="20"/>
      <c r="BE17" s="516"/>
      <c r="BS17" s="17" t="s">
        <v>3515</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516"/>
      <c r="BS18" s="17" t="s">
        <v>3488</v>
      </c>
    </row>
    <row r="19" spans="2:71" ht="12" customHeight="1">
      <c r="B19" s="21"/>
      <c r="C19" s="22"/>
      <c r="D19" s="29" t="s">
        <v>3516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3508</v>
      </c>
      <c r="AL19" s="22"/>
      <c r="AM19" s="22"/>
      <c r="AN19" s="27" t="s">
        <v>3501</v>
      </c>
      <c r="AO19" s="22"/>
      <c r="AP19" s="22"/>
      <c r="AQ19" s="22"/>
      <c r="AR19" s="20"/>
      <c r="BE19" s="516"/>
      <c r="BS19" s="17" t="s">
        <v>3488</v>
      </c>
    </row>
    <row r="20" spans="2:71" ht="18.4" customHeight="1">
      <c r="B20" s="21"/>
      <c r="C20" s="22"/>
      <c r="D20" s="22"/>
      <c r="E20" s="27" t="s">
        <v>3517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3510</v>
      </c>
      <c r="AL20" s="22"/>
      <c r="AM20" s="22"/>
      <c r="AN20" s="27" t="s">
        <v>3501</v>
      </c>
      <c r="AO20" s="22"/>
      <c r="AP20" s="22"/>
      <c r="AQ20" s="22"/>
      <c r="AR20" s="20"/>
      <c r="BE20" s="516"/>
      <c r="BS20" s="17" t="s">
        <v>3486</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516"/>
    </row>
    <row r="22" spans="2:57" ht="12" customHeight="1">
      <c r="B22" s="21"/>
      <c r="C22" s="22"/>
      <c r="D22" s="29" t="s">
        <v>3518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516"/>
    </row>
    <row r="23" spans="2:57" ht="51" customHeight="1">
      <c r="B23" s="21"/>
      <c r="C23" s="22"/>
      <c r="D23" s="22"/>
      <c r="E23" s="522" t="s">
        <v>3519</v>
      </c>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22"/>
      <c r="AP23" s="22"/>
      <c r="AQ23" s="22"/>
      <c r="AR23" s="20"/>
      <c r="BE23" s="516"/>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516"/>
    </row>
    <row r="25" spans="2:57"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516"/>
    </row>
    <row r="26" spans="2:57" s="1" customFormat="1" ht="25.9" customHeight="1">
      <c r="B26" s="34"/>
      <c r="C26" s="35"/>
      <c r="D26" s="36" t="s">
        <v>3520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518">
        <f>ROUND(AG54,2)</f>
        <v>0</v>
      </c>
      <c r="AL26" s="519"/>
      <c r="AM26" s="519"/>
      <c r="AN26" s="519"/>
      <c r="AO26" s="519"/>
      <c r="AP26" s="35"/>
      <c r="AQ26" s="35"/>
      <c r="AR26" s="38"/>
      <c r="BE26" s="516"/>
    </row>
    <row r="27" spans="2:57"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516"/>
    </row>
    <row r="28" spans="2:57" s="1" customFormat="1" ht="12.75">
      <c r="B28" s="34"/>
      <c r="C28" s="35"/>
      <c r="D28" s="35"/>
      <c r="E28" s="35"/>
      <c r="F28" s="35"/>
      <c r="G28" s="35"/>
      <c r="H28" s="35"/>
      <c r="I28" s="35"/>
      <c r="J28" s="35"/>
      <c r="K28" s="35"/>
      <c r="L28" s="523" t="s">
        <v>3521</v>
      </c>
      <c r="M28" s="523"/>
      <c r="N28" s="523"/>
      <c r="O28" s="523"/>
      <c r="P28" s="523"/>
      <c r="Q28" s="35"/>
      <c r="R28" s="35"/>
      <c r="S28" s="35"/>
      <c r="T28" s="35"/>
      <c r="U28" s="35"/>
      <c r="V28" s="35"/>
      <c r="W28" s="523" t="s">
        <v>3522</v>
      </c>
      <c r="X28" s="523"/>
      <c r="Y28" s="523"/>
      <c r="Z28" s="523"/>
      <c r="AA28" s="523"/>
      <c r="AB28" s="523"/>
      <c r="AC28" s="523"/>
      <c r="AD28" s="523"/>
      <c r="AE28" s="523"/>
      <c r="AF28" s="35"/>
      <c r="AG28" s="35"/>
      <c r="AH28" s="35"/>
      <c r="AI28" s="35"/>
      <c r="AJ28" s="35"/>
      <c r="AK28" s="523" t="s">
        <v>3523</v>
      </c>
      <c r="AL28" s="523"/>
      <c r="AM28" s="523"/>
      <c r="AN28" s="523"/>
      <c r="AO28" s="523"/>
      <c r="AP28" s="35"/>
      <c r="AQ28" s="35"/>
      <c r="AR28" s="38"/>
      <c r="BE28" s="516"/>
    </row>
    <row r="29" spans="2:57" s="2" customFormat="1" ht="14.45" customHeight="1">
      <c r="B29" s="39"/>
      <c r="C29" s="40"/>
      <c r="D29" s="29" t="s">
        <v>3524</v>
      </c>
      <c r="E29" s="40"/>
      <c r="F29" s="29" t="s">
        <v>3525</v>
      </c>
      <c r="G29" s="40"/>
      <c r="H29" s="40"/>
      <c r="I29" s="40"/>
      <c r="J29" s="40"/>
      <c r="K29" s="40"/>
      <c r="L29" s="514">
        <v>0.21</v>
      </c>
      <c r="M29" s="513"/>
      <c r="N29" s="513"/>
      <c r="O29" s="513"/>
      <c r="P29" s="513"/>
      <c r="Q29" s="40"/>
      <c r="R29" s="40"/>
      <c r="S29" s="40"/>
      <c r="T29" s="40"/>
      <c r="U29" s="40"/>
      <c r="V29" s="40"/>
      <c r="W29" s="512">
        <f>ROUND(AZ54,2)</f>
        <v>0</v>
      </c>
      <c r="X29" s="513"/>
      <c r="Y29" s="513"/>
      <c r="Z29" s="513"/>
      <c r="AA29" s="513"/>
      <c r="AB29" s="513"/>
      <c r="AC29" s="513"/>
      <c r="AD29" s="513"/>
      <c r="AE29" s="513"/>
      <c r="AF29" s="40"/>
      <c r="AG29" s="40"/>
      <c r="AH29" s="40"/>
      <c r="AI29" s="40"/>
      <c r="AJ29" s="40"/>
      <c r="AK29" s="512">
        <f>ROUND(AV54,2)</f>
        <v>0</v>
      </c>
      <c r="AL29" s="513"/>
      <c r="AM29" s="513"/>
      <c r="AN29" s="513"/>
      <c r="AO29" s="513"/>
      <c r="AP29" s="40"/>
      <c r="AQ29" s="40"/>
      <c r="AR29" s="41"/>
      <c r="BE29" s="517"/>
    </row>
    <row r="30" spans="2:57" s="2" customFormat="1" ht="14.45" customHeight="1">
      <c r="B30" s="39"/>
      <c r="C30" s="40"/>
      <c r="D30" s="40"/>
      <c r="E30" s="40"/>
      <c r="F30" s="29" t="s">
        <v>3526</v>
      </c>
      <c r="G30" s="40"/>
      <c r="H30" s="40"/>
      <c r="I30" s="40"/>
      <c r="J30" s="40"/>
      <c r="K30" s="40"/>
      <c r="L30" s="514">
        <v>0.15</v>
      </c>
      <c r="M30" s="513"/>
      <c r="N30" s="513"/>
      <c r="O30" s="513"/>
      <c r="P30" s="513"/>
      <c r="Q30" s="40"/>
      <c r="R30" s="40"/>
      <c r="S30" s="40"/>
      <c r="T30" s="40"/>
      <c r="U30" s="40"/>
      <c r="V30" s="40"/>
      <c r="W30" s="512">
        <f>ROUND(BA54,2)</f>
        <v>0</v>
      </c>
      <c r="X30" s="513"/>
      <c r="Y30" s="513"/>
      <c r="Z30" s="513"/>
      <c r="AA30" s="513"/>
      <c r="AB30" s="513"/>
      <c r="AC30" s="513"/>
      <c r="AD30" s="513"/>
      <c r="AE30" s="513"/>
      <c r="AF30" s="40"/>
      <c r="AG30" s="40"/>
      <c r="AH30" s="40"/>
      <c r="AI30" s="40"/>
      <c r="AJ30" s="40"/>
      <c r="AK30" s="512">
        <f>ROUND(AW54,2)</f>
        <v>0</v>
      </c>
      <c r="AL30" s="513"/>
      <c r="AM30" s="513"/>
      <c r="AN30" s="513"/>
      <c r="AO30" s="513"/>
      <c r="AP30" s="40"/>
      <c r="AQ30" s="40"/>
      <c r="AR30" s="41"/>
      <c r="BE30" s="517"/>
    </row>
    <row r="31" spans="2:57" s="2" customFormat="1" ht="14.45" customHeight="1" hidden="1">
      <c r="B31" s="39"/>
      <c r="C31" s="40"/>
      <c r="D31" s="40"/>
      <c r="E31" s="40"/>
      <c r="F31" s="29" t="s">
        <v>3527</v>
      </c>
      <c r="G31" s="40"/>
      <c r="H31" s="40"/>
      <c r="I31" s="40"/>
      <c r="J31" s="40"/>
      <c r="K31" s="40"/>
      <c r="L31" s="514">
        <v>0.21</v>
      </c>
      <c r="M31" s="513"/>
      <c r="N31" s="513"/>
      <c r="O31" s="513"/>
      <c r="P31" s="513"/>
      <c r="Q31" s="40"/>
      <c r="R31" s="40"/>
      <c r="S31" s="40"/>
      <c r="T31" s="40"/>
      <c r="U31" s="40"/>
      <c r="V31" s="40"/>
      <c r="W31" s="512">
        <f>ROUND(BB54,2)</f>
        <v>0</v>
      </c>
      <c r="X31" s="513"/>
      <c r="Y31" s="513"/>
      <c r="Z31" s="513"/>
      <c r="AA31" s="513"/>
      <c r="AB31" s="513"/>
      <c r="AC31" s="513"/>
      <c r="AD31" s="513"/>
      <c r="AE31" s="513"/>
      <c r="AF31" s="40"/>
      <c r="AG31" s="40"/>
      <c r="AH31" s="40"/>
      <c r="AI31" s="40"/>
      <c r="AJ31" s="40"/>
      <c r="AK31" s="512">
        <v>0</v>
      </c>
      <c r="AL31" s="513"/>
      <c r="AM31" s="513"/>
      <c r="AN31" s="513"/>
      <c r="AO31" s="513"/>
      <c r="AP31" s="40"/>
      <c r="AQ31" s="40"/>
      <c r="AR31" s="41"/>
      <c r="BE31" s="517"/>
    </row>
    <row r="32" spans="2:57" s="2" customFormat="1" ht="14.45" customHeight="1" hidden="1">
      <c r="B32" s="39"/>
      <c r="C32" s="40"/>
      <c r="D32" s="40"/>
      <c r="E32" s="40"/>
      <c r="F32" s="29" t="s">
        <v>3528</v>
      </c>
      <c r="G32" s="40"/>
      <c r="H32" s="40"/>
      <c r="I32" s="40"/>
      <c r="J32" s="40"/>
      <c r="K32" s="40"/>
      <c r="L32" s="514">
        <v>0.15</v>
      </c>
      <c r="M32" s="513"/>
      <c r="N32" s="513"/>
      <c r="O32" s="513"/>
      <c r="P32" s="513"/>
      <c r="Q32" s="40"/>
      <c r="R32" s="40"/>
      <c r="S32" s="40"/>
      <c r="T32" s="40"/>
      <c r="U32" s="40"/>
      <c r="V32" s="40"/>
      <c r="W32" s="512">
        <f>ROUND(BC54,2)</f>
        <v>0</v>
      </c>
      <c r="X32" s="513"/>
      <c r="Y32" s="513"/>
      <c r="Z32" s="513"/>
      <c r="AA32" s="513"/>
      <c r="AB32" s="513"/>
      <c r="AC32" s="513"/>
      <c r="AD32" s="513"/>
      <c r="AE32" s="513"/>
      <c r="AF32" s="40"/>
      <c r="AG32" s="40"/>
      <c r="AH32" s="40"/>
      <c r="AI32" s="40"/>
      <c r="AJ32" s="40"/>
      <c r="AK32" s="512">
        <v>0</v>
      </c>
      <c r="AL32" s="513"/>
      <c r="AM32" s="513"/>
      <c r="AN32" s="513"/>
      <c r="AO32" s="513"/>
      <c r="AP32" s="40"/>
      <c r="AQ32" s="40"/>
      <c r="AR32" s="41"/>
      <c r="BE32" s="517"/>
    </row>
    <row r="33" spans="2:44" s="2" customFormat="1" ht="14.45" customHeight="1" hidden="1">
      <c r="B33" s="39"/>
      <c r="C33" s="40"/>
      <c r="D33" s="40"/>
      <c r="E33" s="40"/>
      <c r="F33" s="29" t="s">
        <v>3529</v>
      </c>
      <c r="G33" s="40"/>
      <c r="H33" s="40"/>
      <c r="I33" s="40"/>
      <c r="J33" s="40"/>
      <c r="K33" s="40"/>
      <c r="L33" s="514">
        <v>0</v>
      </c>
      <c r="M33" s="513"/>
      <c r="N33" s="513"/>
      <c r="O33" s="513"/>
      <c r="P33" s="513"/>
      <c r="Q33" s="40"/>
      <c r="R33" s="40"/>
      <c r="S33" s="40"/>
      <c r="T33" s="40"/>
      <c r="U33" s="40"/>
      <c r="V33" s="40"/>
      <c r="W33" s="512">
        <f>ROUND(BD54,2)</f>
        <v>0</v>
      </c>
      <c r="X33" s="513"/>
      <c r="Y33" s="513"/>
      <c r="Z33" s="513"/>
      <c r="AA33" s="513"/>
      <c r="AB33" s="513"/>
      <c r="AC33" s="513"/>
      <c r="AD33" s="513"/>
      <c r="AE33" s="513"/>
      <c r="AF33" s="40"/>
      <c r="AG33" s="40"/>
      <c r="AH33" s="40"/>
      <c r="AI33" s="40"/>
      <c r="AJ33" s="40"/>
      <c r="AK33" s="512">
        <v>0</v>
      </c>
      <c r="AL33" s="513"/>
      <c r="AM33" s="513"/>
      <c r="AN33" s="513"/>
      <c r="AO33" s="513"/>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3530</v>
      </c>
      <c r="E35" s="44"/>
      <c r="F35" s="44"/>
      <c r="G35" s="44"/>
      <c r="H35" s="44"/>
      <c r="I35" s="44"/>
      <c r="J35" s="44"/>
      <c r="K35" s="44"/>
      <c r="L35" s="44"/>
      <c r="M35" s="44"/>
      <c r="N35" s="44"/>
      <c r="O35" s="44"/>
      <c r="P35" s="44"/>
      <c r="Q35" s="44"/>
      <c r="R35" s="44"/>
      <c r="S35" s="44"/>
      <c r="T35" s="45" t="s">
        <v>3531</v>
      </c>
      <c r="U35" s="44"/>
      <c r="V35" s="44"/>
      <c r="W35" s="44"/>
      <c r="X35" s="524" t="s">
        <v>3532</v>
      </c>
      <c r="Y35" s="525"/>
      <c r="Z35" s="525"/>
      <c r="AA35" s="525"/>
      <c r="AB35" s="525"/>
      <c r="AC35" s="44"/>
      <c r="AD35" s="44"/>
      <c r="AE35" s="44"/>
      <c r="AF35" s="44"/>
      <c r="AG35" s="44"/>
      <c r="AH35" s="44"/>
      <c r="AI35" s="44"/>
      <c r="AJ35" s="44"/>
      <c r="AK35" s="526">
        <f>SUM(AK26:AK33)</f>
        <v>0</v>
      </c>
      <c r="AL35" s="525"/>
      <c r="AM35" s="525"/>
      <c r="AN35" s="525"/>
      <c r="AO35" s="527"/>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3" t="s">
        <v>3533</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3" customFormat="1" ht="12" customHeight="1">
      <c r="B44" s="50"/>
      <c r="C44" s="29" t="s">
        <v>3495</v>
      </c>
      <c r="D44" s="51"/>
      <c r="E44" s="51"/>
      <c r="F44" s="51"/>
      <c r="G44" s="51"/>
      <c r="H44" s="51"/>
      <c r="I44" s="51"/>
      <c r="J44" s="51"/>
      <c r="K44" s="51"/>
      <c r="L44" s="51" t="str">
        <f>K5</f>
        <v>17-2017</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4" customFormat="1" ht="36.95" customHeight="1">
      <c r="B45" s="53"/>
      <c r="C45" s="54" t="s">
        <v>3498</v>
      </c>
      <c r="D45" s="55"/>
      <c r="E45" s="55"/>
      <c r="F45" s="55"/>
      <c r="G45" s="55"/>
      <c r="H45" s="55"/>
      <c r="I45" s="55"/>
      <c r="J45" s="55"/>
      <c r="K45" s="55"/>
      <c r="L45" s="537" t="str">
        <f>K6</f>
        <v>Světlá nad Sázavou - Managment</v>
      </c>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8"/>
      <c r="AN45" s="538"/>
      <c r="AO45" s="538"/>
      <c r="AP45" s="55"/>
      <c r="AQ45" s="55"/>
      <c r="AR45" s="56"/>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9" t="s">
        <v>3503</v>
      </c>
      <c r="D47" s="35"/>
      <c r="E47" s="35"/>
      <c r="F47" s="35"/>
      <c r="G47" s="35"/>
      <c r="H47" s="35"/>
      <c r="I47" s="35"/>
      <c r="J47" s="35"/>
      <c r="K47" s="35"/>
      <c r="L47" s="57" t="str">
        <f>IF(K8="","",K8)</f>
        <v>Světlá nad Sázavou</v>
      </c>
      <c r="M47" s="35"/>
      <c r="N47" s="35"/>
      <c r="O47" s="35"/>
      <c r="P47" s="35"/>
      <c r="Q47" s="35"/>
      <c r="R47" s="35"/>
      <c r="S47" s="35"/>
      <c r="T47" s="35"/>
      <c r="U47" s="35"/>
      <c r="V47" s="35"/>
      <c r="W47" s="35"/>
      <c r="X47" s="35"/>
      <c r="Y47" s="35"/>
      <c r="Z47" s="35"/>
      <c r="AA47" s="35"/>
      <c r="AB47" s="35"/>
      <c r="AC47" s="35"/>
      <c r="AD47" s="35"/>
      <c r="AE47" s="35"/>
      <c r="AF47" s="35"/>
      <c r="AG47" s="35"/>
      <c r="AH47" s="35"/>
      <c r="AI47" s="29" t="s">
        <v>3505</v>
      </c>
      <c r="AJ47" s="35"/>
      <c r="AK47" s="35"/>
      <c r="AL47" s="35"/>
      <c r="AM47" s="539" t="str">
        <f>IF(AN8="","",AN8)</f>
        <v>6. 2. 2019</v>
      </c>
      <c r="AN47" s="539"/>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2:56" s="1" customFormat="1" ht="15.2" customHeight="1">
      <c r="B49" s="34"/>
      <c r="C49" s="29" t="s">
        <v>3507</v>
      </c>
      <c r="D49" s="35"/>
      <c r="E49" s="35"/>
      <c r="F49" s="35"/>
      <c r="G49" s="35"/>
      <c r="H49" s="35"/>
      <c r="I49" s="35"/>
      <c r="J49" s="35"/>
      <c r="K49" s="35"/>
      <c r="L49" s="51" t="str">
        <f>IF(E11="","",E11)</f>
        <v>Kraj Vysočina</v>
      </c>
      <c r="M49" s="35"/>
      <c r="N49" s="35"/>
      <c r="O49" s="35"/>
      <c r="P49" s="35"/>
      <c r="Q49" s="35"/>
      <c r="R49" s="35"/>
      <c r="S49" s="35"/>
      <c r="T49" s="35"/>
      <c r="U49" s="35"/>
      <c r="V49" s="35"/>
      <c r="W49" s="35"/>
      <c r="X49" s="35"/>
      <c r="Y49" s="35"/>
      <c r="Z49" s="35"/>
      <c r="AA49" s="35"/>
      <c r="AB49" s="35"/>
      <c r="AC49" s="35"/>
      <c r="AD49" s="35"/>
      <c r="AE49" s="35"/>
      <c r="AF49" s="35"/>
      <c r="AG49" s="35"/>
      <c r="AH49" s="35"/>
      <c r="AI49" s="29" t="s">
        <v>3513</v>
      </c>
      <c r="AJ49" s="35"/>
      <c r="AK49" s="35"/>
      <c r="AL49" s="35"/>
      <c r="AM49" s="535" t="str">
        <f>IF(E17="","",E17)</f>
        <v xml:space="preserve"> </v>
      </c>
      <c r="AN49" s="536"/>
      <c r="AO49" s="536"/>
      <c r="AP49" s="536"/>
      <c r="AQ49" s="35"/>
      <c r="AR49" s="38"/>
      <c r="AS49" s="529" t="s">
        <v>3534</v>
      </c>
      <c r="AT49" s="530"/>
      <c r="AU49" s="59"/>
      <c r="AV49" s="59"/>
      <c r="AW49" s="59"/>
      <c r="AX49" s="59"/>
      <c r="AY49" s="59"/>
      <c r="AZ49" s="59"/>
      <c r="BA49" s="59"/>
      <c r="BB49" s="59"/>
      <c r="BC49" s="59"/>
      <c r="BD49" s="60"/>
    </row>
    <row r="50" spans="2:56" s="1" customFormat="1" ht="15.2" customHeight="1">
      <c r="B50" s="34"/>
      <c r="C50" s="29" t="s">
        <v>3511</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3516</v>
      </c>
      <c r="AJ50" s="35"/>
      <c r="AK50" s="35"/>
      <c r="AL50" s="35"/>
      <c r="AM50" s="535" t="str">
        <f>IF(E20="","",E20)</f>
        <v>Ing. arch. Martin Jirovský</v>
      </c>
      <c r="AN50" s="536"/>
      <c r="AO50" s="536"/>
      <c r="AP50" s="536"/>
      <c r="AQ50" s="35"/>
      <c r="AR50" s="38"/>
      <c r="AS50" s="531"/>
      <c r="AT50" s="532"/>
      <c r="AU50" s="61"/>
      <c r="AV50" s="61"/>
      <c r="AW50" s="61"/>
      <c r="AX50" s="61"/>
      <c r="AY50" s="61"/>
      <c r="AZ50" s="61"/>
      <c r="BA50" s="61"/>
      <c r="BB50" s="61"/>
      <c r="BC50" s="61"/>
      <c r="BD50" s="62"/>
    </row>
    <row r="51" spans="2:56"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533"/>
      <c r="AT51" s="534"/>
      <c r="AU51" s="63"/>
      <c r="AV51" s="63"/>
      <c r="AW51" s="63"/>
      <c r="AX51" s="63"/>
      <c r="AY51" s="63"/>
      <c r="AZ51" s="63"/>
      <c r="BA51" s="63"/>
      <c r="BB51" s="63"/>
      <c r="BC51" s="63"/>
      <c r="BD51" s="64"/>
    </row>
    <row r="52" spans="2:56" s="1" customFormat="1" ht="29.25" customHeight="1">
      <c r="B52" s="34"/>
      <c r="C52" s="548" t="s">
        <v>3535</v>
      </c>
      <c r="D52" s="549"/>
      <c r="E52" s="549"/>
      <c r="F52" s="549"/>
      <c r="G52" s="549"/>
      <c r="H52" s="44"/>
      <c r="I52" s="550" t="s">
        <v>3536</v>
      </c>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51" t="s">
        <v>3537</v>
      </c>
      <c r="AH52" s="549"/>
      <c r="AI52" s="549"/>
      <c r="AJ52" s="549"/>
      <c r="AK52" s="549"/>
      <c r="AL52" s="549"/>
      <c r="AM52" s="549"/>
      <c r="AN52" s="550" t="s">
        <v>3538</v>
      </c>
      <c r="AO52" s="549"/>
      <c r="AP52" s="549"/>
      <c r="AQ52" s="65" t="s">
        <v>3539</v>
      </c>
      <c r="AR52" s="38"/>
      <c r="AS52" s="66" t="s">
        <v>3540</v>
      </c>
      <c r="AT52" s="67" t="s">
        <v>3541</v>
      </c>
      <c r="AU52" s="67" t="s">
        <v>3542</v>
      </c>
      <c r="AV52" s="67" t="s">
        <v>3543</v>
      </c>
      <c r="AW52" s="67" t="s">
        <v>3544</v>
      </c>
      <c r="AX52" s="67" t="s">
        <v>3545</v>
      </c>
      <c r="AY52" s="67" t="s">
        <v>3546</v>
      </c>
      <c r="AZ52" s="67" t="s">
        <v>3547</v>
      </c>
      <c r="BA52" s="67" t="s">
        <v>3548</v>
      </c>
      <c r="BB52" s="67" t="s">
        <v>3549</v>
      </c>
      <c r="BC52" s="67" t="s">
        <v>3550</v>
      </c>
      <c r="BD52" s="68" t="s">
        <v>3551</v>
      </c>
    </row>
    <row r="53" spans="2:56"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69"/>
      <c r="AT53" s="70"/>
      <c r="AU53" s="70"/>
      <c r="AV53" s="70"/>
      <c r="AW53" s="70"/>
      <c r="AX53" s="70"/>
      <c r="AY53" s="70"/>
      <c r="AZ53" s="70"/>
      <c r="BA53" s="70"/>
      <c r="BB53" s="70"/>
      <c r="BC53" s="70"/>
      <c r="BD53" s="71"/>
    </row>
    <row r="54" spans="2:90" s="5" customFormat="1" ht="32.45" customHeight="1">
      <c r="B54" s="72"/>
      <c r="C54" s="73" t="s">
        <v>3552</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546">
        <f>ROUND(SUM(AG55:AG78),2)</f>
        <v>0</v>
      </c>
      <c r="AH54" s="546"/>
      <c r="AI54" s="546"/>
      <c r="AJ54" s="546"/>
      <c r="AK54" s="546"/>
      <c r="AL54" s="546"/>
      <c r="AM54" s="546"/>
      <c r="AN54" s="547">
        <f aca="true" t="shared" si="0" ref="AN54:AN78">SUM(AG54,AT54)</f>
        <v>0</v>
      </c>
      <c r="AO54" s="547"/>
      <c r="AP54" s="547"/>
      <c r="AQ54" s="76" t="s">
        <v>3501</v>
      </c>
      <c r="AR54" s="77"/>
      <c r="AS54" s="78">
        <f>ROUND(SUM(AS55:AS78),2)</f>
        <v>0</v>
      </c>
      <c r="AT54" s="79">
        <f aca="true" t="shared" si="1" ref="AT54:AT78">ROUND(SUM(AV54:AW54),2)</f>
        <v>0</v>
      </c>
      <c r="AU54" s="80">
        <f>ROUND(SUM(AU55:AU78),5)</f>
        <v>0</v>
      </c>
      <c r="AV54" s="79">
        <f>ROUND(AZ54*L29,2)</f>
        <v>0</v>
      </c>
      <c r="AW54" s="79">
        <f>ROUND(BA54*L30,2)</f>
        <v>0</v>
      </c>
      <c r="AX54" s="79">
        <f>ROUND(BB54*L29,2)</f>
        <v>0</v>
      </c>
      <c r="AY54" s="79">
        <f>ROUND(BC54*L30,2)</f>
        <v>0</v>
      </c>
      <c r="AZ54" s="79">
        <f>ROUND(SUM(AZ55:AZ78),2)</f>
        <v>0</v>
      </c>
      <c r="BA54" s="79">
        <f>ROUND(SUM(BA55:BA78),2)</f>
        <v>0</v>
      </c>
      <c r="BB54" s="79">
        <f>ROUND(SUM(BB55:BB78),2)</f>
        <v>0</v>
      </c>
      <c r="BC54" s="79">
        <f>ROUND(SUM(BC55:BC78),2)</f>
        <v>0</v>
      </c>
      <c r="BD54" s="81">
        <f>ROUND(SUM(BD55:BD78),2)</f>
        <v>0</v>
      </c>
      <c r="BS54" s="82" t="s">
        <v>3553</v>
      </c>
      <c r="BT54" s="82" t="s">
        <v>3554</v>
      </c>
      <c r="BU54" s="83" t="s">
        <v>3555</v>
      </c>
      <c r="BV54" s="82" t="s">
        <v>3556</v>
      </c>
      <c r="BW54" s="82" t="s">
        <v>3487</v>
      </c>
      <c r="BX54" s="82" t="s">
        <v>3557</v>
      </c>
      <c r="CL54" s="82" t="s">
        <v>3501</v>
      </c>
    </row>
    <row r="55" spans="1:91" s="6" customFormat="1" ht="27" customHeight="1">
      <c r="A55" s="84" t="s">
        <v>3558</v>
      </c>
      <c r="B55" s="85"/>
      <c r="C55" s="86"/>
      <c r="D55" s="543" t="s">
        <v>3559</v>
      </c>
      <c r="E55" s="543"/>
      <c r="F55" s="543"/>
      <c r="G55" s="543"/>
      <c r="H55" s="543"/>
      <c r="I55" s="87"/>
      <c r="J55" s="543" t="s">
        <v>3560</v>
      </c>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4">
        <f ca="1">'SO 01 - Stavební část'!J30</f>
        <v>0</v>
      </c>
      <c r="AH55" s="545"/>
      <c r="AI55" s="545"/>
      <c r="AJ55" s="545"/>
      <c r="AK55" s="545"/>
      <c r="AL55" s="545"/>
      <c r="AM55" s="545"/>
      <c r="AN55" s="544">
        <f t="shared" si="0"/>
        <v>0</v>
      </c>
      <c r="AO55" s="545"/>
      <c r="AP55" s="545"/>
      <c r="AQ55" s="88" t="s">
        <v>3561</v>
      </c>
      <c r="AR55" s="89"/>
      <c r="AS55" s="90">
        <v>0</v>
      </c>
      <c r="AT55" s="91">
        <f t="shared" si="1"/>
        <v>0</v>
      </c>
      <c r="AU55" s="92">
        <f ca="1">'SO 01 - Stavební část'!P141</f>
        <v>0</v>
      </c>
      <c r="AV55" s="91">
        <f ca="1">'SO 01 - Stavební část'!J33</f>
        <v>0</v>
      </c>
      <c r="AW55" s="91">
        <f ca="1">'SO 01 - Stavební část'!J34</f>
        <v>0</v>
      </c>
      <c r="AX55" s="91">
        <f ca="1">'SO 01 - Stavební část'!J35</f>
        <v>0</v>
      </c>
      <c r="AY55" s="91">
        <f ca="1">'SO 01 - Stavební část'!J36</f>
        <v>0</v>
      </c>
      <c r="AZ55" s="91">
        <f ca="1">'SO 01 - Stavební část'!F33</f>
        <v>0</v>
      </c>
      <c r="BA55" s="91">
        <f ca="1">'SO 01 - Stavební část'!F34</f>
        <v>0</v>
      </c>
      <c r="BB55" s="91">
        <f ca="1">'SO 01 - Stavební část'!F35</f>
        <v>0</v>
      </c>
      <c r="BC55" s="91">
        <f ca="1">'SO 01 - Stavební část'!F36</f>
        <v>0</v>
      </c>
      <c r="BD55" s="93">
        <f ca="1">'SO 01 - Stavební část'!F37</f>
        <v>0</v>
      </c>
      <c r="BT55" s="94" t="s">
        <v>3562</v>
      </c>
      <c r="BV55" s="94" t="s">
        <v>3556</v>
      </c>
      <c r="BW55" s="94" t="s">
        <v>3563</v>
      </c>
      <c r="BX55" s="94" t="s">
        <v>3487</v>
      </c>
      <c r="CL55" s="94" t="s">
        <v>3564</v>
      </c>
      <c r="CM55" s="94" t="s">
        <v>3565</v>
      </c>
    </row>
    <row r="56" spans="1:91" s="6" customFormat="1" ht="27" customHeight="1">
      <c r="A56" s="84" t="s">
        <v>3558</v>
      </c>
      <c r="B56" s="85"/>
      <c r="C56" s="86"/>
      <c r="D56" s="543" t="s">
        <v>3566</v>
      </c>
      <c r="E56" s="543"/>
      <c r="F56" s="543"/>
      <c r="G56" s="543"/>
      <c r="H56" s="543"/>
      <c r="I56" s="87"/>
      <c r="J56" s="543" t="s">
        <v>3567</v>
      </c>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4">
        <f ca="1">'SO 01.1 - Bourání stáv. objektu'!J30</f>
        <v>0</v>
      </c>
      <c r="AH56" s="545"/>
      <c r="AI56" s="545"/>
      <c r="AJ56" s="545"/>
      <c r="AK56" s="545"/>
      <c r="AL56" s="545"/>
      <c r="AM56" s="545"/>
      <c r="AN56" s="544">
        <f t="shared" si="0"/>
        <v>0</v>
      </c>
      <c r="AO56" s="545"/>
      <c r="AP56" s="545"/>
      <c r="AQ56" s="88" t="s">
        <v>3561</v>
      </c>
      <c r="AR56" s="89"/>
      <c r="AS56" s="90">
        <v>0</v>
      </c>
      <c r="AT56" s="91">
        <f t="shared" si="1"/>
        <v>0</v>
      </c>
      <c r="AU56" s="92">
        <f ca="1">'SO 01.1 - Bourání stáv. objektu'!P84</f>
        <v>0</v>
      </c>
      <c r="AV56" s="91">
        <f ca="1">'SO 01.1 - Bourání stáv. objektu'!J33</f>
        <v>0</v>
      </c>
      <c r="AW56" s="91">
        <f ca="1">'SO 01.1 - Bourání stáv. objektu'!J34</f>
        <v>0</v>
      </c>
      <c r="AX56" s="91">
        <f ca="1">'SO 01.1 - Bourání stáv. objektu'!J35</f>
        <v>0</v>
      </c>
      <c r="AY56" s="91">
        <f ca="1">'SO 01.1 - Bourání stáv. objektu'!J36</f>
        <v>0</v>
      </c>
      <c r="AZ56" s="91">
        <f ca="1">'SO 01.1 - Bourání stáv. objektu'!F33</f>
        <v>0</v>
      </c>
      <c r="BA56" s="91">
        <f ca="1">'SO 01.1 - Bourání stáv. objektu'!F34</f>
        <v>0</v>
      </c>
      <c r="BB56" s="91">
        <f ca="1">'SO 01.1 - Bourání stáv. objektu'!F35</f>
        <v>0</v>
      </c>
      <c r="BC56" s="91">
        <f ca="1">'SO 01.1 - Bourání stáv. objektu'!F36</f>
        <v>0</v>
      </c>
      <c r="BD56" s="93">
        <f ca="1">'SO 01.1 - Bourání stáv. objektu'!F37</f>
        <v>0</v>
      </c>
      <c r="BT56" s="94" t="s">
        <v>3562</v>
      </c>
      <c r="BV56" s="94" t="s">
        <v>3556</v>
      </c>
      <c r="BW56" s="94" t="s">
        <v>3568</v>
      </c>
      <c r="BX56" s="94" t="s">
        <v>3487</v>
      </c>
      <c r="CL56" s="94" t="s">
        <v>3501</v>
      </c>
      <c r="CM56" s="94" t="s">
        <v>3565</v>
      </c>
    </row>
    <row r="57" spans="1:91" s="6" customFormat="1" ht="27" customHeight="1">
      <c r="A57" s="84" t="s">
        <v>3558</v>
      </c>
      <c r="B57" s="85"/>
      <c r="C57" s="86"/>
      <c r="D57" s="543" t="s">
        <v>3569</v>
      </c>
      <c r="E57" s="543"/>
      <c r="F57" s="543"/>
      <c r="G57" s="543"/>
      <c r="H57" s="543"/>
      <c r="I57" s="87"/>
      <c r="J57" s="543" t="s">
        <v>3567</v>
      </c>
      <c r="K57" s="543"/>
      <c r="L57" s="543"/>
      <c r="M57" s="543"/>
      <c r="N57" s="543"/>
      <c r="O57" s="543"/>
      <c r="P57" s="543"/>
      <c r="Q57" s="543"/>
      <c r="R57" s="543"/>
      <c r="S57" s="543"/>
      <c r="T57" s="543"/>
      <c r="U57" s="543"/>
      <c r="V57" s="543"/>
      <c r="W57" s="543"/>
      <c r="X57" s="543"/>
      <c r="Y57" s="543"/>
      <c r="Z57" s="543"/>
      <c r="AA57" s="543"/>
      <c r="AB57" s="543"/>
      <c r="AC57" s="543"/>
      <c r="AD57" s="543"/>
      <c r="AE57" s="543"/>
      <c r="AF57" s="543"/>
      <c r="AG57" s="544">
        <f ca="1">'SO 01.2 - Bourání stáv. objektu'!J30</f>
        <v>0</v>
      </c>
      <c r="AH57" s="545"/>
      <c r="AI57" s="545"/>
      <c r="AJ57" s="545"/>
      <c r="AK57" s="545"/>
      <c r="AL57" s="545"/>
      <c r="AM57" s="545"/>
      <c r="AN57" s="544">
        <f t="shared" si="0"/>
        <v>0</v>
      </c>
      <c r="AO57" s="545"/>
      <c r="AP57" s="545"/>
      <c r="AQ57" s="88" t="s">
        <v>3561</v>
      </c>
      <c r="AR57" s="89"/>
      <c r="AS57" s="90">
        <v>0</v>
      </c>
      <c r="AT57" s="91">
        <f t="shared" si="1"/>
        <v>0</v>
      </c>
      <c r="AU57" s="92">
        <f ca="1">'SO 01.2 - Bourání stáv. objektu'!P86</f>
        <v>0</v>
      </c>
      <c r="AV57" s="91">
        <f ca="1">'SO 01.2 - Bourání stáv. objektu'!J33</f>
        <v>0</v>
      </c>
      <c r="AW57" s="91">
        <f ca="1">'SO 01.2 - Bourání stáv. objektu'!J34</f>
        <v>0</v>
      </c>
      <c r="AX57" s="91">
        <f ca="1">'SO 01.2 - Bourání stáv. objektu'!J35</f>
        <v>0</v>
      </c>
      <c r="AY57" s="91">
        <f ca="1">'SO 01.2 - Bourání stáv. objektu'!J36</f>
        <v>0</v>
      </c>
      <c r="AZ57" s="91">
        <f ca="1">'SO 01.2 - Bourání stáv. objektu'!F33</f>
        <v>0</v>
      </c>
      <c r="BA57" s="91">
        <f ca="1">'SO 01.2 - Bourání stáv. objektu'!F34</f>
        <v>0</v>
      </c>
      <c r="BB57" s="91">
        <f ca="1">'SO 01.2 - Bourání stáv. objektu'!F35</f>
        <v>0</v>
      </c>
      <c r="BC57" s="91">
        <f ca="1">'SO 01.2 - Bourání stáv. objektu'!F36</f>
        <v>0</v>
      </c>
      <c r="BD57" s="93">
        <f ca="1">'SO 01.2 - Bourání stáv. objektu'!F37</f>
        <v>0</v>
      </c>
      <c r="BT57" s="94" t="s">
        <v>3562</v>
      </c>
      <c r="BV57" s="94" t="s">
        <v>3556</v>
      </c>
      <c r="BW57" s="94" t="s">
        <v>3570</v>
      </c>
      <c r="BX57" s="94" t="s">
        <v>3487</v>
      </c>
      <c r="CL57" s="94" t="s">
        <v>3501</v>
      </c>
      <c r="CM57" s="94" t="s">
        <v>3565</v>
      </c>
    </row>
    <row r="58" spans="1:91" s="6" customFormat="1" ht="40.5" customHeight="1">
      <c r="A58" s="84" t="s">
        <v>3558</v>
      </c>
      <c r="B58" s="85"/>
      <c r="C58" s="86"/>
      <c r="D58" s="543" t="s">
        <v>3571</v>
      </c>
      <c r="E58" s="543"/>
      <c r="F58" s="543"/>
      <c r="G58" s="543"/>
      <c r="H58" s="543"/>
      <c r="I58" s="87"/>
      <c r="J58" s="543" t="s">
        <v>3572</v>
      </c>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4">
        <f ca="1">'Zdravotechnická instalace'!J30</f>
        <v>0</v>
      </c>
      <c r="AH58" s="545"/>
      <c r="AI58" s="545"/>
      <c r="AJ58" s="545"/>
      <c r="AK58" s="545"/>
      <c r="AL58" s="545"/>
      <c r="AM58" s="545"/>
      <c r="AN58" s="544">
        <f t="shared" si="0"/>
        <v>0</v>
      </c>
      <c r="AO58" s="545"/>
      <c r="AP58" s="545"/>
      <c r="AQ58" s="88" t="s">
        <v>3561</v>
      </c>
      <c r="AR58" s="89"/>
      <c r="AS58" s="90">
        <v>0</v>
      </c>
      <c r="AT58" s="91">
        <f t="shared" si="1"/>
        <v>0</v>
      </c>
      <c r="AU58" s="92">
        <f ca="1">'Zdravotechnická instalace'!P94</f>
        <v>0</v>
      </c>
      <c r="AV58" s="91">
        <f ca="1">'Zdravotechnická instalace'!J33</f>
        <v>0</v>
      </c>
      <c r="AW58" s="91">
        <f ca="1">'Zdravotechnická instalace'!J34</f>
        <v>0</v>
      </c>
      <c r="AX58" s="91">
        <f ca="1">'Zdravotechnická instalace'!J35</f>
        <v>0</v>
      </c>
      <c r="AY58" s="91">
        <f ca="1">'Zdravotechnická instalace'!J36</f>
        <v>0</v>
      </c>
      <c r="AZ58" s="91">
        <f ca="1">'Zdravotechnická instalace'!F33</f>
        <v>0</v>
      </c>
      <c r="BA58" s="91">
        <f ca="1">'Zdravotechnická instalace'!F34</f>
        <v>0</v>
      </c>
      <c r="BB58" s="91">
        <f ca="1">'Zdravotechnická instalace'!F35</f>
        <v>0</v>
      </c>
      <c r="BC58" s="91">
        <f ca="1">'Zdravotechnická instalace'!F36</f>
        <v>0</v>
      </c>
      <c r="BD58" s="93">
        <f ca="1">'Zdravotechnická instalace'!F37</f>
        <v>0</v>
      </c>
      <c r="BT58" s="94" t="s">
        <v>3562</v>
      </c>
      <c r="BV58" s="94" t="s">
        <v>3556</v>
      </c>
      <c r="BW58" s="94" t="s">
        <v>3573</v>
      </c>
      <c r="BX58" s="94" t="s">
        <v>3487</v>
      </c>
      <c r="CL58" s="94" t="s">
        <v>3501</v>
      </c>
      <c r="CM58" s="94" t="s">
        <v>3565</v>
      </c>
    </row>
    <row r="59" spans="1:91" s="6" customFormat="1" ht="40.5" customHeight="1">
      <c r="A59" s="84" t="s">
        <v>3558</v>
      </c>
      <c r="B59" s="85"/>
      <c r="C59" s="86"/>
      <c r="D59" s="543" t="s">
        <v>3574</v>
      </c>
      <c r="E59" s="543"/>
      <c r="F59" s="543"/>
      <c r="G59" s="543"/>
      <c r="H59" s="543"/>
      <c r="I59" s="87"/>
      <c r="J59" s="543" t="s">
        <v>3575</v>
      </c>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4">
        <f ca="1">'Zdravotechnika - plynovod'!J30</f>
        <v>0</v>
      </c>
      <c r="AH59" s="545"/>
      <c r="AI59" s="545"/>
      <c r="AJ59" s="545"/>
      <c r="AK59" s="545"/>
      <c r="AL59" s="545"/>
      <c r="AM59" s="545"/>
      <c r="AN59" s="544">
        <f t="shared" si="0"/>
        <v>0</v>
      </c>
      <c r="AO59" s="545"/>
      <c r="AP59" s="545"/>
      <c r="AQ59" s="88" t="s">
        <v>3561</v>
      </c>
      <c r="AR59" s="89"/>
      <c r="AS59" s="90">
        <v>0</v>
      </c>
      <c r="AT59" s="91">
        <f t="shared" si="1"/>
        <v>0</v>
      </c>
      <c r="AU59" s="92">
        <f ca="1">'Zdravotechnika - plynovod'!P83</f>
        <v>0</v>
      </c>
      <c r="AV59" s="91">
        <f ca="1">'Zdravotechnika - plynovod'!J33</f>
        <v>0</v>
      </c>
      <c r="AW59" s="91">
        <f ca="1">'Zdravotechnika - plynovod'!J34</f>
        <v>0</v>
      </c>
      <c r="AX59" s="91">
        <f ca="1">'Zdravotechnika - plynovod'!J35</f>
        <v>0</v>
      </c>
      <c r="AY59" s="91">
        <f ca="1">'Zdravotechnika - plynovod'!J36</f>
        <v>0</v>
      </c>
      <c r="AZ59" s="91">
        <f ca="1">'Zdravotechnika - plynovod'!F33</f>
        <v>0</v>
      </c>
      <c r="BA59" s="91">
        <f ca="1">'Zdravotechnika - plynovod'!F34</f>
        <v>0</v>
      </c>
      <c r="BB59" s="91">
        <f ca="1">'Zdravotechnika - plynovod'!F35</f>
        <v>0</v>
      </c>
      <c r="BC59" s="91">
        <f ca="1">'Zdravotechnika - plynovod'!F36</f>
        <v>0</v>
      </c>
      <c r="BD59" s="93">
        <f ca="1">'Zdravotechnika - plynovod'!F37</f>
        <v>0</v>
      </c>
      <c r="BT59" s="94" t="s">
        <v>3562</v>
      </c>
      <c r="BV59" s="94" t="s">
        <v>3556</v>
      </c>
      <c r="BW59" s="94" t="s">
        <v>3576</v>
      </c>
      <c r="BX59" s="94" t="s">
        <v>3487</v>
      </c>
      <c r="CL59" s="94" t="s">
        <v>3501</v>
      </c>
      <c r="CM59" s="94" t="s">
        <v>3565</v>
      </c>
    </row>
    <row r="60" spans="1:91" s="6" customFormat="1" ht="40.5" customHeight="1">
      <c r="A60" s="84" t="s">
        <v>3558</v>
      </c>
      <c r="B60" s="85"/>
      <c r="C60" s="86"/>
      <c r="D60" s="543" t="s">
        <v>3577</v>
      </c>
      <c r="E60" s="543"/>
      <c r="F60" s="543"/>
      <c r="G60" s="543"/>
      <c r="H60" s="543"/>
      <c r="I60" s="87"/>
      <c r="J60" s="543" t="s">
        <v>3578</v>
      </c>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4">
        <f ca="1">Vytápění!J30</f>
        <v>0</v>
      </c>
      <c r="AH60" s="545"/>
      <c r="AI60" s="545"/>
      <c r="AJ60" s="545"/>
      <c r="AK60" s="545"/>
      <c r="AL60" s="545"/>
      <c r="AM60" s="545"/>
      <c r="AN60" s="544">
        <f t="shared" si="0"/>
        <v>0</v>
      </c>
      <c r="AO60" s="545"/>
      <c r="AP60" s="545"/>
      <c r="AQ60" s="88" t="s">
        <v>3561</v>
      </c>
      <c r="AR60" s="89"/>
      <c r="AS60" s="90">
        <v>0</v>
      </c>
      <c r="AT60" s="91">
        <f t="shared" si="1"/>
        <v>0</v>
      </c>
      <c r="AU60" s="92">
        <f ca="1">Vytápění!P88</f>
        <v>0</v>
      </c>
      <c r="AV60" s="91">
        <f ca="1">Vytápění!J33</f>
        <v>0</v>
      </c>
      <c r="AW60" s="91">
        <f ca="1">Vytápění!J34</f>
        <v>0</v>
      </c>
      <c r="AX60" s="91">
        <f ca="1">Vytápění!J35</f>
        <v>0</v>
      </c>
      <c r="AY60" s="91">
        <f ca="1">Vytápění!J36</f>
        <v>0</v>
      </c>
      <c r="AZ60" s="91">
        <f ca="1">Vytápění!F33</f>
        <v>0</v>
      </c>
      <c r="BA60" s="91">
        <f ca="1">Vytápění!F34</f>
        <v>0</v>
      </c>
      <c r="BB60" s="91">
        <f ca="1">Vytápění!F35</f>
        <v>0</v>
      </c>
      <c r="BC60" s="91">
        <f ca="1">Vytápění!F36</f>
        <v>0</v>
      </c>
      <c r="BD60" s="93">
        <f ca="1">Vytápění!F37</f>
        <v>0</v>
      </c>
      <c r="BT60" s="94" t="s">
        <v>3562</v>
      </c>
      <c r="BV60" s="94" t="s">
        <v>3556</v>
      </c>
      <c r="BW60" s="94" t="s">
        <v>3579</v>
      </c>
      <c r="BX60" s="94" t="s">
        <v>3487</v>
      </c>
      <c r="CL60" s="94" t="s">
        <v>3501</v>
      </c>
      <c r="CM60" s="94" t="s">
        <v>3565</v>
      </c>
    </row>
    <row r="61" spans="1:91" s="6" customFormat="1" ht="40.5" customHeight="1">
      <c r="A61" s="84" t="s">
        <v>3558</v>
      </c>
      <c r="B61" s="85"/>
      <c r="C61" s="86"/>
      <c r="D61" s="543" t="s">
        <v>3580</v>
      </c>
      <c r="E61" s="543"/>
      <c r="F61" s="543"/>
      <c r="G61" s="543"/>
      <c r="H61" s="543"/>
      <c r="I61" s="87"/>
      <c r="J61" s="543" t="s">
        <v>3581</v>
      </c>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4">
        <f ca="1">Vzduchotechnika!J30</f>
        <v>0</v>
      </c>
      <c r="AH61" s="545"/>
      <c r="AI61" s="545"/>
      <c r="AJ61" s="545"/>
      <c r="AK61" s="545"/>
      <c r="AL61" s="545"/>
      <c r="AM61" s="545"/>
      <c r="AN61" s="544">
        <f t="shared" si="0"/>
        <v>0</v>
      </c>
      <c r="AO61" s="545"/>
      <c r="AP61" s="545"/>
      <c r="AQ61" s="88" t="s">
        <v>3561</v>
      </c>
      <c r="AR61" s="89"/>
      <c r="AS61" s="90">
        <v>0</v>
      </c>
      <c r="AT61" s="91">
        <f t="shared" si="1"/>
        <v>0</v>
      </c>
      <c r="AU61" s="92">
        <f ca="1">Vzduchotechnika!P85</f>
        <v>0</v>
      </c>
      <c r="AV61" s="91">
        <f ca="1">Vzduchotechnika!J33</f>
        <v>0</v>
      </c>
      <c r="AW61" s="91">
        <f ca="1">Vzduchotechnika!J34</f>
        <v>0</v>
      </c>
      <c r="AX61" s="91">
        <f ca="1">Vzduchotechnika!J35</f>
        <v>0</v>
      </c>
      <c r="AY61" s="91">
        <f ca="1">Vzduchotechnika!J36</f>
        <v>0</v>
      </c>
      <c r="AZ61" s="91">
        <f ca="1">Vzduchotechnika!F33</f>
        <v>0</v>
      </c>
      <c r="BA61" s="91">
        <f ca="1">Vzduchotechnika!F34</f>
        <v>0</v>
      </c>
      <c r="BB61" s="91">
        <f ca="1">Vzduchotechnika!F35</f>
        <v>0</v>
      </c>
      <c r="BC61" s="91">
        <f ca="1">Vzduchotechnika!F36</f>
        <v>0</v>
      </c>
      <c r="BD61" s="93">
        <f ca="1">Vzduchotechnika!F37</f>
        <v>0</v>
      </c>
      <c r="BT61" s="94" t="s">
        <v>3562</v>
      </c>
      <c r="BV61" s="94" t="s">
        <v>3556</v>
      </c>
      <c r="BW61" s="94" t="s">
        <v>3582</v>
      </c>
      <c r="BX61" s="94" t="s">
        <v>3487</v>
      </c>
      <c r="CL61" s="94" t="s">
        <v>3501</v>
      </c>
      <c r="CM61" s="94" t="s">
        <v>3565</v>
      </c>
    </row>
    <row r="62" spans="1:91" s="6" customFormat="1" ht="40.5" customHeight="1">
      <c r="A62" s="84" t="s">
        <v>3558</v>
      </c>
      <c r="B62" s="85"/>
      <c r="C62" s="86"/>
      <c r="D62" s="543" t="s">
        <v>3583</v>
      </c>
      <c r="E62" s="543"/>
      <c r="F62" s="543"/>
      <c r="G62" s="543"/>
      <c r="H62" s="543"/>
      <c r="I62" s="87"/>
      <c r="J62" s="543" t="s">
        <v>3584</v>
      </c>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4">
        <f ca="1">Silnoproud_a!J30</f>
        <v>0</v>
      </c>
      <c r="AH62" s="545"/>
      <c r="AI62" s="545"/>
      <c r="AJ62" s="545"/>
      <c r="AK62" s="545"/>
      <c r="AL62" s="545"/>
      <c r="AM62" s="545"/>
      <c r="AN62" s="544">
        <f t="shared" si="0"/>
        <v>0</v>
      </c>
      <c r="AO62" s="545"/>
      <c r="AP62" s="545"/>
      <c r="AQ62" s="88" t="s">
        <v>3561</v>
      </c>
      <c r="AR62" s="89"/>
      <c r="AS62" s="90">
        <v>0</v>
      </c>
      <c r="AT62" s="91">
        <f t="shared" si="1"/>
        <v>0</v>
      </c>
      <c r="AU62" s="92">
        <f ca="1">Silnoproud_a!P85</f>
        <v>0</v>
      </c>
      <c r="AV62" s="91">
        <f ca="1">Silnoproud_a!J33</f>
        <v>0</v>
      </c>
      <c r="AW62" s="91">
        <f ca="1">Silnoproud_a!J34</f>
        <v>0</v>
      </c>
      <c r="AX62" s="91">
        <f ca="1">Silnoproud_a!J35</f>
        <v>0</v>
      </c>
      <c r="AY62" s="91">
        <f ca="1">Silnoproud_a!J36</f>
        <v>0</v>
      </c>
      <c r="AZ62" s="91">
        <f ca="1">Silnoproud_a!F33</f>
        <v>0</v>
      </c>
      <c r="BA62" s="91">
        <f ca="1">Silnoproud_a!F34</f>
        <v>0</v>
      </c>
      <c r="BB62" s="91">
        <f ca="1">Silnoproud_a!F35</f>
        <v>0</v>
      </c>
      <c r="BC62" s="91">
        <f ca="1">Silnoproud_a!F36</f>
        <v>0</v>
      </c>
      <c r="BD62" s="93">
        <f ca="1">Silnoproud_a!F37</f>
        <v>0</v>
      </c>
      <c r="BT62" s="94" t="s">
        <v>3562</v>
      </c>
      <c r="BV62" s="94" t="s">
        <v>3556</v>
      </c>
      <c r="BW62" s="94" t="s">
        <v>3585</v>
      </c>
      <c r="BX62" s="94" t="s">
        <v>3487</v>
      </c>
      <c r="CL62" s="94" t="s">
        <v>3501</v>
      </c>
      <c r="CM62" s="94" t="s">
        <v>3565</v>
      </c>
    </row>
    <row r="63" spans="1:91" s="6" customFormat="1" ht="40.5" customHeight="1">
      <c r="A63" s="84" t="s">
        <v>3558</v>
      </c>
      <c r="B63" s="85"/>
      <c r="C63" s="86"/>
      <c r="D63" s="543" t="s">
        <v>3586</v>
      </c>
      <c r="E63" s="543"/>
      <c r="F63" s="543"/>
      <c r="G63" s="543"/>
      <c r="H63" s="543"/>
      <c r="I63" s="87"/>
      <c r="J63" s="543" t="s">
        <v>3584</v>
      </c>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4">
        <f ca="1">Silnoproud_b!J30</f>
        <v>0</v>
      </c>
      <c r="AH63" s="545"/>
      <c r="AI63" s="545"/>
      <c r="AJ63" s="545"/>
      <c r="AK63" s="545"/>
      <c r="AL63" s="545"/>
      <c r="AM63" s="545"/>
      <c r="AN63" s="544">
        <f t="shared" si="0"/>
        <v>0</v>
      </c>
      <c r="AO63" s="545"/>
      <c r="AP63" s="545"/>
      <c r="AQ63" s="88" t="s">
        <v>3561</v>
      </c>
      <c r="AR63" s="89"/>
      <c r="AS63" s="90">
        <v>0</v>
      </c>
      <c r="AT63" s="91">
        <f t="shared" si="1"/>
        <v>0</v>
      </c>
      <c r="AU63" s="92">
        <f ca="1">Silnoproud_b!P86</f>
        <v>0</v>
      </c>
      <c r="AV63" s="91">
        <f ca="1">Silnoproud_b!J33</f>
        <v>0</v>
      </c>
      <c r="AW63" s="91">
        <f ca="1">Silnoproud_b!J34</f>
        <v>0</v>
      </c>
      <c r="AX63" s="91">
        <f ca="1">Silnoproud_b!J35</f>
        <v>0</v>
      </c>
      <c r="AY63" s="91">
        <f ca="1">Silnoproud_b!J36</f>
        <v>0</v>
      </c>
      <c r="AZ63" s="91">
        <f ca="1">Silnoproud_b!F33</f>
        <v>0</v>
      </c>
      <c r="BA63" s="91">
        <f ca="1">Silnoproud_b!F34</f>
        <v>0</v>
      </c>
      <c r="BB63" s="91">
        <f ca="1">Silnoproud_b!F35</f>
        <v>0</v>
      </c>
      <c r="BC63" s="91">
        <f ca="1">Silnoproud_b!F36</f>
        <v>0</v>
      </c>
      <c r="BD63" s="93">
        <f ca="1">Silnoproud_b!F37</f>
        <v>0</v>
      </c>
      <c r="BT63" s="94" t="s">
        <v>3562</v>
      </c>
      <c r="BV63" s="94" t="s">
        <v>3556</v>
      </c>
      <c r="BW63" s="94" t="s">
        <v>3587</v>
      </c>
      <c r="BX63" s="94" t="s">
        <v>3487</v>
      </c>
      <c r="CL63" s="94" t="s">
        <v>3501</v>
      </c>
      <c r="CM63" s="94" t="s">
        <v>3565</v>
      </c>
    </row>
    <row r="64" spans="1:91" s="6" customFormat="1" ht="40.5" customHeight="1">
      <c r="A64" s="84" t="s">
        <v>3558</v>
      </c>
      <c r="B64" s="85"/>
      <c r="C64" s="86"/>
      <c r="D64" s="543" t="s">
        <v>3588</v>
      </c>
      <c r="E64" s="543"/>
      <c r="F64" s="543"/>
      <c r="G64" s="543"/>
      <c r="H64" s="543"/>
      <c r="I64" s="87"/>
      <c r="J64" s="543" t="s">
        <v>3589</v>
      </c>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4">
        <f ca="1">'Ochrana před bleskem_a'!J30</f>
        <v>0</v>
      </c>
      <c r="AH64" s="545"/>
      <c r="AI64" s="545"/>
      <c r="AJ64" s="545"/>
      <c r="AK64" s="545"/>
      <c r="AL64" s="545"/>
      <c r="AM64" s="545"/>
      <c r="AN64" s="544">
        <f t="shared" si="0"/>
        <v>0</v>
      </c>
      <c r="AO64" s="545"/>
      <c r="AP64" s="545"/>
      <c r="AQ64" s="88" t="s">
        <v>3561</v>
      </c>
      <c r="AR64" s="89"/>
      <c r="AS64" s="90">
        <v>0</v>
      </c>
      <c r="AT64" s="91">
        <f t="shared" si="1"/>
        <v>0</v>
      </c>
      <c r="AU64" s="92">
        <f ca="1">'Ochrana před bleskem_a'!P82</f>
        <v>0</v>
      </c>
      <c r="AV64" s="91">
        <f ca="1">'Ochrana před bleskem_a'!J33</f>
        <v>0</v>
      </c>
      <c r="AW64" s="91">
        <f ca="1">'Ochrana před bleskem_a'!J34</f>
        <v>0</v>
      </c>
      <c r="AX64" s="91">
        <f ca="1">'Ochrana před bleskem_a'!J35</f>
        <v>0</v>
      </c>
      <c r="AY64" s="91">
        <f ca="1">'Ochrana před bleskem_a'!J36</f>
        <v>0</v>
      </c>
      <c r="AZ64" s="91">
        <f ca="1">'Ochrana před bleskem_a'!F33</f>
        <v>0</v>
      </c>
      <c r="BA64" s="91">
        <f ca="1">'Ochrana před bleskem_a'!F34</f>
        <v>0</v>
      </c>
      <c r="BB64" s="91">
        <f ca="1">'Ochrana před bleskem_a'!F35</f>
        <v>0</v>
      </c>
      <c r="BC64" s="91">
        <f ca="1">'Ochrana před bleskem_a'!F36</f>
        <v>0</v>
      </c>
      <c r="BD64" s="93">
        <f ca="1">'Ochrana před bleskem_a'!F37</f>
        <v>0</v>
      </c>
      <c r="BT64" s="94" t="s">
        <v>3562</v>
      </c>
      <c r="BV64" s="94" t="s">
        <v>3556</v>
      </c>
      <c r="BW64" s="94" t="s">
        <v>3590</v>
      </c>
      <c r="BX64" s="94" t="s">
        <v>3487</v>
      </c>
      <c r="CL64" s="94" t="s">
        <v>3501</v>
      </c>
      <c r="CM64" s="94" t="s">
        <v>3565</v>
      </c>
    </row>
    <row r="65" spans="1:91" s="6" customFormat="1" ht="40.5" customHeight="1">
      <c r="A65" s="84" t="s">
        <v>3558</v>
      </c>
      <c r="B65" s="85"/>
      <c r="C65" s="86"/>
      <c r="D65" s="543" t="s">
        <v>3591</v>
      </c>
      <c r="E65" s="543"/>
      <c r="F65" s="543"/>
      <c r="G65" s="543"/>
      <c r="H65" s="543"/>
      <c r="I65" s="87"/>
      <c r="J65" s="543" t="s">
        <v>3589</v>
      </c>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4">
        <f ca="1">'Ochrana před bleskem_b'!J30</f>
        <v>0</v>
      </c>
      <c r="AH65" s="545"/>
      <c r="AI65" s="545"/>
      <c r="AJ65" s="545"/>
      <c r="AK65" s="545"/>
      <c r="AL65" s="545"/>
      <c r="AM65" s="545"/>
      <c r="AN65" s="544">
        <f t="shared" si="0"/>
        <v>0</v>
      </c>
      <c r="AO65" s="545"/>
      <c r="AP65" s="545"/>
      <c r="AQ65" s="88" t="s">
        <v>3561</v>
      </c>
      <c r="AR65" s="89"/>
      <c r="AS65" s="90">
        <v>0</v>
      </c>
      <c r="AT65" s="91">
        <f t="shared" si="1"/>
        <v>0</v>
      </c>
      <c r="AU65" s="92">
        <f ca="1">'Ochrana před bleskem_b'!P82</f>
        <v>0</v>
      </c>
      <c r="AV65" s="91">
        <f ca="1">'Ochrana před bleskem_b'!J33</f>
        <v>0</v>
      </c>
      <c r="AW65" s="91">
        <f ca="1">'Ochrana před bleskem_b'!J34</f>
        <v>0</v>
      </c>
      <c r="AX65" s="91">
        <f ca="1">'Ochrana před bleskem_b'!J35</f>
        <v>0</v>
      </c>
      <c r="AY65" s="91">
        <f ca="1">'Ochrana před bleskem_b'!J36</f>
        <v>0</v>
      </c>
      <c r="AZ65" s="91">
        <f ca="1">'Ochrana před bleskem_b'!F33</f>
        <v>0</v>
      </c>
      <c r="BA65" s="91">
        <f ca="1">'Ochrana před bleskem_b'!F34</f>
        <v>0</v>
      </c>
      <c r="BB65" s="91">
        <f ca="1">'Ochrana před bleskem_b'!F35</f>
        <v>0</v>
      </c>
      <c r="BC65" s="91">
        <f ca="1">'Ochrana před bleskem_b'!F36</f>
        <v>0</v>
      </c>
      <c r="BD65" s="93">
        <f ca="1">'Ochrana před bleskem_b'!F37</f>
        <v>0</v>
      </c>
      <c r="BT65" s="94" t="s">
        <v>3562</v>
      </c>
      <c r="BV65" s="94" t="s">
        <v>3556</v>
      </c>
      <c r="BW65" s="94" t="s">
        <v>3592</v>
      </c>
      <c r="BX65" s="94" t="s">
        <v>3487</v>
      </c>
      <c r="CL65" s="94" t="s">
        <v>3501</v>
      </c>
      <c r="CM65" s="94" t="s">
        <v>3565</v>
      </c>
    </row>
    <row r="66" spans="1:91" s="6" customFormat="1" ht="40.5" customHeight="1">
      <c r="A66" s="84" t="s">
        <v>3558</v>
      </c>
      <c r="B66" s="85"/>
      <c r="C66" s="86"/>
      <c r="D66" s="543" t="s">
        <v>3593</v>
      </c>
      <c r="E66" s="543"/>
      <c r="F66" s="543"/>
      <c r="G66" s="543"/>
      <c r="H66" s="543"/>
      <c r="I66" s="87"/>
      <c r="J66" s="543" t="s">
        <v>3594</v>
      </c>
      <c r="K66" s="543"/>
      <c r="L66" s="543"/>
      <c r="M66" s="543"/>
      <c r="N66" s="543"/>
      <c r="O66" s="543"/>
      <c r="P66" s="543"/>
      <c r="Q66" s="543"/>
      <c r="R66" s="543"/>
      <c r="S66" s="543"/>
      <c r="T66" s="543"/>
      <c r="U66" s="543"/>
      <c r="V66" s="543"/>
      <c r="W66" s="543"/>
      <c r="X66" s="543"/>
      <c r="Y66" s="543"/>
      <c r="Z66" s="543"/>
      <c r="AA66" s="543"/>
      <c r="AB66" s="543"/>
      <c r="AC66" s="543"/>
      <c r="AD66" s="543"/>
      <c r="AE66" s="543"/>
      <c r="AF66" s="543"/>
      <c r="AG66" s="544">
        <f ca="1">'Hlavní domovní vedení'!J30</f>
        <v>0</v>
      </c>
      <c r="AH66" s="545"/>
      <c r="AI66" s="545"/>
      <c r="AJ66" s="545"/>
      <c r="AK66" s="545"/>
      <c r="AL66" s="545"/>
      <c r="AM66" s="545"/>
      <c r="AN66" s="544">
        <f t="shared" si="0"/>
        <v>0</v>
      </c>
      <c r="AO66" s="545"/>
      <c r="AP66" s="545"/>
      <c r="AQ66" s="88" t="s">
        <v>3561</v>
      </c>
      <c r="AR66" s="89"/>
      <c r="AS66" s="90">
        <v>0</v>
      </c>
      <c r="AT66" s="91">
        <f t="shared" si="1"/>
        <v>0</v>
      </c>
      <c r="AU66" s="92">
        <f ca="1">'Hlavní domovní vedení'!P87</f>
        <v>0</v>
      </c>
      <c r="AV66" s="91">
        <f ca="1">'Hlavní domovní vedení'!J33</f>
        <v>0</v>
      </c>
      <c r="AW66" s="91">
        <f ca="1">'Hlavní domovní vedení'!J34</f>
        <v>0</v>
      </c>
      <c r="AX66" s="91">
        <f ca="1">'Hlavní domovní vedení'!J35</f>
        <v>0</v>
      </c>
      <c r="AY66" s="91">
        <f ca="1">'Hlavní domovní vedení'!J36</f>
        <v>0</v>
      </c>
      <c r="AZ66" s="91">
        <f ca="1">'Hlavní domovní vedení'!F33</f>
        <v>0</v>
      </c>
      <c r="BA66" s="91">
        <f ca="1">'Hlavní domovní vedení'!F34</f>
        <v>0</v>
      </c>
      <c r="BB66" s="91">
        <f ca="1">'Hlavní domovní vedení'!F35</f>
        <v>0</v>
      </c>
      <c r="BC66" s="91">
        <f ca="1">'Hlavní domovní vedení'!F36</f>
        <v>0</v>
      </c>
      <c r="BD66" s="93">
        <f ca="1">'Hlavní domovní vedení'!F37</f>
        <v>0</v>
      </c>
      <c r="BT66" s="94" t="s">
        <v>3562</v>
      </c>
      <c r="BV66" s="94" t="s">
        <v>3556</v>
      </c>
      <c r="BW66" s="94" t="s">
        <v>3595</v>
      </c>
      <c r="BX66" s="94" t="s">
        <v>3487</v>
      </c>
      <c r="CL66" s="94" t="s">
        <v>3501</v>
      </c>
      <c r="CM66" s="94" t="s">
        <v>3565</v>
      </c>
    </row>
    <row r="67" spans="1:91" s="6" customFormat="1" ht="40.5" customHeight="1">
      <c r="A67" s="84" t="s">
        <v>3558</v>
      </c>
      <c r="B67" s="85"/>
      <c r="C67" s="86"/>
      <c r="D67" s="543" t="s">
        <v>3596</v>
      </c>
      <c r="E67" s="543"/>
      <c r="F67" s="543"/>
      <c r="G67" s="543"/>
      <c r="H67" s="543"/>
      <c r="I67" s="87"/>
      <c r="J67" s="543" t="s">
        <v>3597</v>
      </c>
      <c r="K67" s="543"/>
      <c r="L67" s="543"/>
      <c r="M67" s="543"/>
      <c r="N67" s="543"/>
      <c r="O67" s="543"/>
      <c r="P67" s="543"/>
      <c r="Q67" s="543"/>
      <c r="R67" s="543"/>
      <c r="S67" s="543"/>
      <c r="T67" s="543"/>
      <c r="U67" s="543"/>
      <c r="V67" s="543"/>
      <c r="W67" s="543"/>
      <c r="X67" s="543"/>
      <c r="Y67" s="543"/>
      <c r="Z67" s="543"/>
      <c r="AA67" s="543"/>
      <c r="AB67" s="543"/>
      <c r="AC67" s="543"/>
      <c r="AD67" s="543"/>
      <c r="AE67" s="543"/>
      <c r="AF67" s="543"/>
      <c r="AG67" s="544">
        <f ca="1">'Slaboproudá elektroinstalce_a'!J30</f>
        <v>0</v>
      </c>
      <c r="AH67" s="545"/>
      <c r="AI67" s="545"/>
      <c r="AJ67" s="545"/>
      <c r="AK67" s="545"/>
      <c r="AL67" s="545"/>
      <c r="AM67" s="545"/>
      <c r="AN67" s="544">
        <f t="shared" si="0"/>
        <v>0</v>
      </c>
      <c r="AO67" s="545"/>
      <c r="AP67" s="545"/>
      <c r="AQ67" s="88" t="s">
        <v>3561</v>
      </c>
      <c r="AR67" s="89"/>
      <c r="AS67" s="90">
        <v>0</v>
      </c>
      <c r="AT67" s="91">
        <f t="shared" si="1"/>
        <v>0</v>
      </c>
      <c r="AU67" s="92">
        <f ca="1">'Slaboproudá elektroinstalce_a'!P85</f>
        <v>0</v>
      </c>
      <c r="AV67" s="91">
        <f ca="1">'Slaboproudá elektroinstalce_a'!J33</f>
        <v>0</v>
      </c>
      <c r="AW67" s="91">
        <f ca="1">'Slaboproudá elektroinstalce_a'!J34</f>
        <v>0</v>
      </c>
      <c r="AX67" s="91">
        <f ca="1">'Slaboproudá elektroinstalce_a'!J35</f>
        <v>0</v>
      </c>
      <c r="AY67" s="91">
        <f ca="1">'Slaboproudá elektroinstalce_a'!J36</f>
        <v>0</v>
      </c>
      <c r="AZ67" s="91">
        <f ca="1">'Slaboproudá elektroinstalce_a'!F33</f>
        <v>0</v>
      </c>
      <c r="BA67" s="91">
        <f ca="1">'Slaboproudá elektroinstalce_a'!F34</f>
        <v>0</v>
      </c>
      <c r="BB67" s="91">
        <f ca="1">'Slaboproudá elektroinstalce_a'!F35</f>
        <v>0</v>
      </c>
      <c r="BC67" s="91">
        <f ca="1">'Slaboproudá elektroinstalce_a'!F36</f>
        <v>0</v>
      </c>
      <c r="BD67" s="93">
        <f ca="1">'Slaboproudá elektroinstalce_a'!F37</f>
        <v>0</v>
      </c>
      <c r="BT67" s="94" t="s">
        <v>3562</v>
      </c>
      <c r="BV67" s="94" t="s">
        <v>3556</v>
      </c>
      <c r="BW67" s="94" t="s">
        <v>3598</v>
      </c>
      <c r="BX67" s="94" t="s">
        <v>3487</v>
      </c>
      <c r="CL67" s="94" t="s">
        <v>3501</v>
      </c>
      <c r="CM67" s="94" t="s">
        <v>3565</v>
      </c>
    </row>
    <row r="68" spans="1:91" s="6" customFormat="1" ht="40.5" customHeight="1">
      <c r="A68" s="84" t="s">
        <v>3558</v>
      </c>
      <c r="B68" s="85"/>
      <c r="C68" s="86"/>
      <c r="D68" s="543" t="s">
        <v>3599</v>
      </c>
      <c r="E68" s="543"/>
      <c r="F68" s="543"/>
      <c r="G68" s="543"/>
      <c r="H68" s="543"/>
      <c r="I68" s="87"/>
      <c r="J68" s="543" t="s">
        <v>3600</v>
      </c>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4">
        <f ca="1">'Slaboproudá elektroinstalace_b'!J30</f>
        <v>0</v>
      </c>
      <c r="AH68" s="545"/>
      <c r="AI68" s="545"/>
      <c r="AJ68" s="545"/>
      <c r="AK68" s="545"/>
      <c r="AL68" s="545"/>
      <c r="AM68" s="545"/>
      <c r="AN68" s="544">
        <f t="shared" si="0"/>
        <v>0</v>
      </c>
      <c r="AO68" s="545"/>
      <c r="AP68" s="545"/>
      <c r="AQ68" s="88" t="s">
        <v>3561</v>
      </c>
      <c r="AR68" s="89"/>
      <c r="AS68" s="90">
        <v>0</v>
      </c>
      <c r="AT68" s="91">
        <f t="shared" si="1"/>
        <v>0</v>
      </c>
      <c r="AU68" s="92">
        <f ca="1">'Slaboproudá elektroinstalace_b'!P85</f>
        <v>0</v>
      </c>
      <c r="AV68" s="91">
        <f ca="1">'Slaboproudá elektroinstalace_b'!J33</f>
        <v>0</v>
      </c>
      <c r="AW68" s="91">
        <f ca="1">'Slaboproudá elektroinstalace_b'!J34</f>
        <v>0</v>
      </c>
      <c r="AX68" s="91">
        <f ca="1">'Slaboproudá elektroinstalace_b'!J35</f>
        <v>0</v>
      </c>
      <c r="AY68" s="91">
        <f ca="1">'Slaboproudá elektroinstalace_b'!J36</f>
        <v>0</v>
      </c>
      <c r="AZ68" s="91">
        <f ca="1">'Slaboproudá elektroinstalace_b'!F33</f>
        <v>0</v>
      </c>
      <c r="BA68" s="91">
        <f ca="1">'Slaboproudá elektroinstalace_b'!F34</f>
        <v>0</v>
      </c>
      <c r="BB68" s="91">
        <f ca="1">'Slaboproudá elektroinstalace_b'!F35</f>
        <v>0</v>
      </c>
      <c r="BC68" s="91">
        <f ca="1">'Slaboproudá elektroinstalace_b'!F36</f>
        <v>0</v>
      </c>
      <c r="BD68" s="93">
        <f ca="1">'Slaboproudá elektroinstalace_b'!F37</f>
        <v>0</v>
      </c>
      <c r="BT68" s="94" t="s">
        <v>3562</v>
      </c>
      <c r="BV68" s="94" t="s">
        <v>3556</v>
      </c>
      <c r="BW68" s="94" t="s">
        <v>3601</v>
      </c>
      <c r="BX68" s="94" t="s">
        <v>3487</v>
      </c>
      <c r="CL68" s="94" t="s">
        <v>3501</v>
      </c>
      <c r="CM68" s="94" t="s">
        <v>3565</v>
      </c>
    </row>
    <row r="69" spans="1:91" s="6" customFormat="1" ht="16.5" customHeight="1">
      <c r="A69" s="84" t="s">
        <v>3558</v>
      </c>
      <c r="B69" s="85"/>
      <c r="C69" s="86"/>
      <c r="D69" s="543" t="s">
        <v>3602</v>
      </c>
      <c r="E69" s="543"/>
      <c r="F69" s="543"/>
      <c r="G69" s="543"/>
      <c r="H69" s="543"/>
      <c r="I69" s="87"/>
      <c r="J69" s="543" t="s">
        <v>3603</v>
      </c>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4">
        <f ca="1">Oplocení!J30</f>
        <v>0</v>
      </c>
      <c r="AH69" s="545"/>
      <c r="AI69" s="545"/>
      <c r="AJ69" s="545"/>
      <c r="AK69" s="545"/>
      <c r="AL69" s="545"/>
      <c r="AM69" s="545"/>
      <c r="AN69" s="544">
        <f t="shared" si="0"/>
        <v>0</v>
      </c>
      <c r="AO69" s="545"/>
      <c r="AP69" s="545"/>
      <c r="AQ69" s="88" t="s">
        <v>3561</v>
      </c>
      <c r="AR69" s="89"/>
      <c r="AS69" s="90">
        <v>0</v>
      </c>
      <c r="AT69" s="91">
        <f t="shared" si="1"/>
        <v>0</v>
      </c>
      <c r="AU69" s="92">
        <f ca="1">Oplocení!P86</f>
        <v>0</v>
      </c>
      <c r="AV69" s="91">
        <f ca="1">Oplocení!J33</f>
        <v>0</v>
      </c>
      <c r="AW69" s="91">
        <f ca="1">Oplocení!J34</f>
        <v>0</v>
      </c>
      <c r="AX69" s="91">
        <f ca="1">Oplocení!J35</f>
        <v>0</v>
      </c>
      <c r="AY69" s="91">
        <f ca="1">Oplocení!J36</f>
        <v>0</v>
      </c>
      <c r="AZ69" s="91">
        <f ca="1">Oplocení!F33</f>
        <v>0</v>
      </c>
      <c r="BA69" s="91">
        <f ca="1">Oplocení!F34</f>
        <v>0</v>
      </c>
      <c r="BB69" s="91">
        <f ca="1">Oplocení!F35</f>
        <v>0</v>
      </c>
      <c r="BC69" s="91">
        <f ca="1">Oplocení!F36</f>
        <v>0</v>
      </c>
      <c r="BD69" s="93">
        <f ca="1">Oplocení!F37</f>
        <v>0</v>
      </c>
      <c r="BT69" s="94" t="s">
        <v>3562</v>
      </c>
      <c r="BV69" s="94" t="s">
        <v>3556</v>
      </c>
      <c r="BW69" s="94" t="s">
        <v>3604</v>
      </c>
      <c r="BX69" s="94" t="s">
        <v>3487</v>
      </c>
      <c r="CL69" s="94" t="s">
        <v>3501</v>
      </c>
      <c r="CM69" s="94" t="s">
        <v>3565</v>
      </c>
    </row>
    <row r="70" spans="1:91" s="6" customFormat="1" ht="16.5" customHeight="1">
      <c r="A70" s="84" t="s">
        <v>3558</v>
      </c>
      <c r="B70" s="85"/>
      <c r="C70" s="86"/>
      <c r="D70" s="543" t="s">
        <v>3605</v>
      </c>
      <c r="E70" s="543"/>
      <c r="F70" s="543"/>
      <c r="G70" s="543"/>
      <c r="H70" s="543"/>
      <c r="I70" s="87"/>
      <c r="J70" s="543" t="s">
        <v>3606</v>
      </c>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4">
        <f ca="1">'Zpevněné pojízdné plochy'!J30</f>
        <v>0</v>
      </c>
      <c r="AH70" s="545"/>
      <c r="AI70" s="545"/>
      <c r="AJ70" s="545"/>
      <c r="AK70" s="545"/>
      <c r="AL70" s="545"/>
      <c r="AM70" s="545"/>
      <c r="AN70" s="544">
        <f t="shared" si="0"/>
        <v>0</v>
      </c>
      <c r="AO70" s="545"/>
      <c r="AP70" s="545"/>
      <c r="AQ70" s="88" t="s">
        <v>3561</v>
      </c>
      <c r="AR70" s="89"/>
      <c r="AS70" s="90">
        <v>0</v>
      </c>
      <c r="AT70" s="91">
        <f t="shared" si="1"/>
        <v>0</v>
      </c>
      <c r="AU70" s="92">
        <f ca="1">'Zpevněné pojízdné plochy'!P83</f>
        <v>0</v>
      </c>
      <c r="AV70" s="91">
        <f ca="1">'Zpevněné pojízdné plochy'!J33</f>
        <v>0</v>
      </c>
      <c r="AW70" s="91">
        <f ca="1">'Zpevněné pojízdné plochy'!J34</f>
        <v>0</v>
      </c>
      <c r="AX70" s="91">
        <f ca="1">'Zpevněné pojízdné plochy'!J35</f>
        <v>0</v>
      </c>
      <c r="AY70" s="91">
        <f ca="1">'Zpevněné pojízdné plochy'!J36</f>
        <v>0</v>
      </c>
      <c r="AZ70" s="91">
        <f ca="1">'Zpevněné pojízdné plochy'!F33</f>
        <v>0</v>
      </c>
      <c r="BA70" s="91">
        <f ca="1">'Zpevněné pojízdné plochy'!F34</f>
        <v>0</v>
      </c>
      <c r="BB70" s="91">
        <f ca="1">'Zpevněné pojízdné plochy'!F35</f>
        <v>0</v>
      </c>
      <c r="BC70" s="91">
        <f ca="1">'Zpevněné pojízdné plochy'!F36</f>
        <v>0</v>
      </c>
      <c r="BD70" s="93">
        <f ca="1">'Zpevněné pojízdné plochy'!F37</f>
        <v>0</v>
      </c>
      <c r="BT70" s="94" t="s">
        <v>3562</v>
      </c>
      <c r="BV70" s="94" t="s">
        <v>3556</v>
      </c>
      <c r="BW70" s="94" t="s">
        <v>3607</v>
      </c>
      <c r="BX70" s="94" t="s">
        <v>3487</v>
      </c>
      <c r="CL70" s="94" t="s">
        <v>3501</v>
      </c>
      <c r="CM70" s="94" t="s">
        <v>3565</v>
      </c>
    </row>
    <row r="71" spans="1:91" s="6" customFormat="1" ht="16.5" customHeight="1">
      <c r="A71" s="84" t="s">
        <v>3558</v>
      </c>
      <c r="B71" s="85"/>
      <c r="C71" s="86"/>
      <c r="D71" s="543" t="s">
        <v>3608</v>
      </c>
      <c r="E71" s="543"/>
      <c r="F71" s="543"/>
      <c r="G71" s="543"/>
      <c r="H71" s="543"/>
      <c r="I71" s="87"/>
      <c r="J71" s="543" t="s">
        <v>3609</v>
      </c>
      <c r="K71" s="543"/>
      <c r="L71" s="543"/>
      <c r="M71" s="543"/>
      <c r="N71" s="543"/>
      <c r="O71" s="543"/>
      <c r="P71" s="543"/>
      <c r="Q71" s="543"/>
      <c r="R71" s="543"/>
      <c r="S71" s="543"/>
      <c r="T71" s="543"/>
      <c r="U71" s="543"/>
      <c r="V71" s="543"/>
      <c r="W71" s="543"/>
      <c r="X71" s="543"/>
      <c r="Y71" s="543"/>
      <c r="Z71" s="543"/>
      <c r="AA71" s="543"/>
      <c r="AB71" s="543"/>
      <c r="AC71" s="543"/>
      <c r="AD71" s="543"/>
      <c r="AE71" s="543"/>
      <c r="AF71" s="543"/>
      <c r="AG71" s="544">
        <f ca="1">'Sadové úpravy'!J30</f>
        <v>0</v>
      </c>
      <c r="AH71" s="545"/>
      <c r="AI71" s="545"/>
      <c r="AJ71" s="545"/>
      <c r="AK71" s="545"/>
      <c r="AL71" s="545"/>
      <c r="AM71" s="545"/>
      <c r="AN71" s="544">
        <f t="shared" si="0"/>
        <v>0</v>
      </c>
      <c r="AO71" s="545"/>
      <c r="AP71" s="545"/>
      <c r="AQ71" s="88" t="s">
        <v>3561</v>
      </c>
      <c r="AR71" s="89"/>
      <c r="AS71" s="90">
        <v>0</v>
      </c>
      <c r="AT71" s="91">
        <f t="shared" si="1"/>
        <v>0</v>
      </c>
      <c r="AU71" s="92">
        <f ca="1">'Sadové úpravy'!P82</f>
        <v>0</v>
      </c>
      <c r="AV71" s="91">
        <f ca="1">'Sadové úpravy'!J33</f>
        <v>0</v>
      </c>
      <c r="AW71" s="91">
        <f ca="1">'Sadové úpravy'!J34</f>
        <v>0</v>
      </c>
      <c r="AX71" s="91">
        <f ca="1">'Sadové úpravy'!J35</f>
        <v>0</v>
      </c>
      <c r="AY71" s="91">
        <f ca="1">'Sadové úpravy'!J36</f>
        <v>0</v>
      </c>
      <c r="AZ71" s="91">
        <f ca="1">'Sadové úpravy'!F33</f>
        <v>0</v>
      </c>
      <c r="BA71" s="91">
        <f ca="1">'Sadové úpravy'!F34</f>
        <v>0</v>
      </c>
      <c r="BB71" s="91">
        <f ca="1">'Sadové úpravy'!F35</f>
        <v>0</v>
      </c>
      <c r="BC71" s="91">
        <f ca="1">'Sadové úpravy'!F36</f>
        <v>0</v>
      </c>
      <c r="BD71" s="93">
        <f ca="1">'Sadové úpravy'!F37</f>
        <v>0</v>
      </c>
      <c r="BT71" s="94" t="s">
        <v>3562</v>
      </c>
      <c r="BV71" s="94" t="s">
        <v>3556</v>
      </c>
      <c r="BW71" s="94" t="s">
        <v>3610</v>
      </c>
      <c r="BX71" s="94" t="s">
        <v>3487</v>
      </c>
      <c r="CL71" s="94" t="s">
        <v>3501</v>
      </c>
      <c r="CM71" s="94" t="s">
        <v>3565</v>
      </c>
    </row>
    <row r="72" spans="1:91" s="6" customFormat="1" ht="27" customHeight="1">
      <c r="A72" s="84" t="s">
        <v>3558</v>
      </c>
      <c r="B72" s="85"/>
      <c r="C72" s="86"/>
      <c r="D72" s="543" t="s">
        <v>3611</v>
      </c>
      <c r="E72" s="543"/>
      <c r="F72" s="543"/>
      <c r="G72" s="543"/>
      <c r="H72" s="543"/>
      <c r="I72" s="87"/>
      <c r="J72" s="543" t="s">
        <v>3612</v>
      </c>
      <c r="K72" s="543"/>
      <c r="L72" s="543"/>
      <c r="M72" s="543"/>
      <c r="N72" s="543"/>
      <c r="O72" s="543"/>
      <c r="P72" s="543"/>
      <c r="Q72" s="543"/>
      <c r="R72" s="543"/>
      <c r="S72" s="543"/>
      <c r="T72" s="543"/>
      <c r="U72" s="543"/>
      <c r="V72" s="543"/>
      <c r="W72" s="543"/>
      <c r="X72" s="543"/>
      <c r="Y72" s="543"/>
      <c r="Z72" s="543"/>
      <c r="AA72" s="543"/>
      <c r="AB72" s="543"/>
      <c r="AC72" s="543"/>
      <c r="AD72" s="543"/>
      <c r="AE72" s="543"/>
      <c r="AF72" s="543"/>
      <c r="AG72" s="544">
        <f ca="1">'Vnější části dom. dešťové kan.'!J30</f>
        <v>0</v>
      </c>
      <c r="AH72" s="545"/>
      <c r="AI72" s="545"/>
      <c r="AJ72" s="545"/>
      <c r="AK72" s="545"/>
      <c r="AL72" s="545"/>
      <c r="AM72" s="545"/>
      <c r="AN72" s="544">
        <f t="shared" si="0"/>
        <v>0</v>
      </c>
      <c r="AO72" s="545"/>
      <c r="AP72" s="545"/>
      <c r="AQ72" s="88" t="s">
        <v>3561</v>
      </c>
      <c r="AR72" s="89"/>
      <c r="AS72" s="90">
        <v>0</v>
      </c>
      <c r="AT72" s="91">
        <f t="shared" si="1"/>
        <v>0</v>
      </c>
      <c r="AU72" s="92">
        <f ca="1">'Vnější části dom. dešťové kan.'!P88</f>
        <v>0</v>
      </c>
      <c r="AV72" s="91">
        <f ca="1">'Vnější části dom. dešťové kan.'!J33</f>
        <v>0</v>
      </c>
      <c r="AW72" s="91">
        <f ca="1">'Vnější části dom. dešťové kan.'!J34</f>
        <v>0</v>
      </c>
      <c r="AX72" s="91">
        <f ca="1">'Vnější části dom. dešťové kan.'!J35</f>
        <v>0</v>
      </c>
      <c r="AY72" s="91">
        <f ca="1">'Vnější části dom. dešťové kan.'!J36</f>
        <v>0</v>
      </c>
      <c r="AZ72" s="91">
        <f ca="1">'Vnější části dom. dešťové kan.'!F33</f>
        <v>0</v>
      </c>
      <c r="BA72" s="91">
        <f ca="1">'Vnější části dom. dešťové kan.'!F34</f>
        <v>0</v>
      </c>
      <c r="BB72" s="91">
        <f ca="1">'Vnější části dom. dešťové kan.'!F35</f>
        <v>0</v>
      </c>
      <c r="BC72" s="91">
        <f ca="1">'Vnější části dom. dešťové kan.'!F36</f>
        <v>0</v>
      </c>
      <c r="BD72" s="93">
        <f ca="1">'Vnější části dom. dešťové kan.'!F37</f>
        <v>0</v>
      </c>
      <c r="BT72" s="94" t="s">
        <v>3562</v>
      </c>
      <c r="BV72" s="94" t="s">
        <v>3556</v>
      </c>
      <c r="BW72" s="94" t="s">
        <v>3613</v>
      </c>
      <c r="BX72" s="94" t="s">
        <v>3487</v>
      </c>
      <c r="CL72" s="94" t="s">
        <v>3501</v>
      </c>
      <c r="CM72" s="94" t="s">
        <v>3565</v>
      </c>
    </row>
    <row r="73" spans="1:91" s="6" customFormat="1" ht="16.5" customHeight="1">
      <c r="A73" s="84" t="s">
        <v>3558</v>
      </c>
      <c r="B73" s="85"/>
      <c r="C73" s="86"/>
      <c r="D73" s="543" t="s">
        <v>3614</v>
      </c>
      <c r="E73" s="543"/>
      <c r="F73" s="543"/>
      <c r="G73" s="543"/>
      <c r="H73" s="543"/>
      <c r="I73" s="87"/>
      <c r="J73" s="543" t="s">
        <v>3615</v>
      </c>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4">
        <f ca="1">'Vodovodní přípojka'!J30</f>
        <v>0</v>
      </c>
      <c r="AH73" s="545"/>
      <c r="AI73" s="545"/>
      <c r="AJ73" s="545"/>
      <c r="AK73" s="545"/>
      <c r="AL73" s="545"/>
      <c r="AM73" s="545"/>
      <c r="AN73" s="544">
        <f t="shared" si="0"/>
        <v>0</v>
      </c>
      <c r="AO73" s="545"/>
      <c r="AP73" s="545"/>
      <c r="AQ73" s="88" t="s">
        <v>3561</v>
      </c>
      <c r="AR73" s="89"/>
      <c r="AS73" s="90">
        <v>0</v>
      </c>
      <c r="AT73" s="91">
        <f t="shared" si="1"/>
        <v>0</v>
      </c>
      <c r="AU73" s="92">
        <f ca="1">'Vodovodní přípojka'!P87</f>
        <v>0</v>
      </c>
      <c r="AV73" s="91">
        <f ca="1">'Vodovodní přípojka'!J33</f>
        <v>0</v>
      </c>
      <c r="AW73" s="91">
        <f ca="1">'Vodovodní přípojka'!J34</f>
        <v>0</v>
      </c>
      <c r="AX73" s="91">
        <f ca="1">'Vodovodní přípojka'!J35</f>
        <v>0</v>
      </c>
      <c r="AY73" s="91">
        <f ca="1">'Vodovodní přípojka'!J36</f>
        <v>0</v>
      </c>
      <c r="AZ73" s="91">
        <f ca="1">'Vodovodní přípojka'!F33</f>
        <v>0</v>
      </c>
      <c r="BA73" s="91">
        <f ca="1">'Vodovodní přípojka'!F34</f>
        <v>0</v>
      </c>
      <c r="BB73" s="91">
        <f ca="1">'Vodovodní přípojka'!F35</f>
        <v>0</v>
      </c>
      <c r="BC73" s="91">
        <f ca="1">'Vodovodní přípojka'!F36</f>
        <v>0</v>
      </c>
      <c r="BD73" s="93">
        <f ca="1">'Vodovodní přípojka'!F37</f>
        <v>0</v>
      </c>
      <c r="BT73" s="94" t="s">
        <v>3562</v>
      </c>
      <c r="BV73" s="94" t="s">
        <v>3556</v>
      </c>
      <c r="BW73" s="94" t="s">
        <v>3616</v>
      </c>
      <c r="BX73" s="94" t="s">
        <v>3487</v>
      </c>
      <c r="CL73" s="94" t="s">
        <v>3501</v>
      </c>
      <c r="CM73" s="94" t="s">
        <v>3565</v>
      </c>
    </row>
    <row r="74" spans="1:91" s="6" customFormat="1" ht="16.5" customHeight="1">
      <c r="A74" s="84" t="s">
        <v>3558</v>
      </c>
      <c r="B74" s="85"/>
      <c r="C74" s="86"/>
      <c r="D74" s="543" t="s">
        <v>3617</v>
      </c>
      <c r="E74" s="543"/>
      <c r="F74" s="543"/>
      <c r="G74" s="543"/>
      <c r="H74" s="543"/>
      <c r="I74" s="87"/>
      <c r="J74" s="543" t="s">
        <v>3618</v>
      </c>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4">
        <f ca="1">'Vnější části domovního vodovodu'!J30</f>
        <v>0</v>
      </c>
      <c r="AH74" s="545"/>
      <c r="AI74" s="545"/>
      <c r="AJ74" s="545"/>
      <c r="AK74" s="545"/>
      <c r="AL74" s="545"/>
      <c r="AM74" s="545"/>
      <c r="AN74" s="544">
        <f t="shared" si="0"/>
        <v>0</v>
      </c>
      <c r="AO74" s="545"/>
      <c r="AP74" s="545"/>
      <c r="AQ74" s="88" t="s">
        <v>3561</v>
      </c>
      <c r="AR74" s="89"/>
      <c r="AS74" s="90">
        <v>0</v>
      </c>
      <c r="AT74" s="91">
        <f t="shared" si="1"/>
        <v>0</v>
      </c>
      <c r="AU74" s="92">
        <f ca="1">'Vnější části domovního vodovodu'!P84</f>
        <v>0</v>
      </c>
      <c r="AV74" s="91">
        <f ca="1">'Vnější části domovního vodovodu'!J33</f>
        <v>0</v>
      </c>
      <c r="AW74" s="91">
        <f ca="1">'Vnější části domovního vodovodu'!J34</f>
        <v>0</v>
      </c>
      <c r="AX74" s="91">
        <f ca="1">'Vnější části domovního vodovodu'!J35</f>
        <v>0</v>
      </c>
      <c r="AY74" s="91">
        <f ca="1">'Vnější části domovního vodovodu'!J36</f>
        <v>0</v>
      </c>
      <c r="AZ74" s="91">
        <f ca="1">'Vnější části domovního vodovodu'!F33</f>
        <v>0</v>
      </c>
      <c r="BA74" s="91">
        <f ca="1">'Vnější části domovního vodovodu'!F34</f>
        <v>0</v>
      </c>
      <c r="BB74" s="91">
        <f ca="1">'Vnější části domovního vodovodu'!F35</f>
        <v>0</v>
      </c>
      <c r="BC74" s="91">
        <f ca="1">'Vnější části domovního vodovodu'!F36</f>
        <v>0</v>
      </c>
      <c r="BD74" s="93">
        <f ca="1">'Vnější části domovního vodovodu'!F37</f>
        <v>0</v>
      </c>
      <c r="BT74" s="94" t="s">
        <v>3562</v>
      </c>
      <c r="BV74" s="94" t="s">
        <v>3556</v>
      </c>
      <c r="BW74" s="94" t="s">
        <v>3619</v>
      </c>
      <c r="BX74" s="94" t="s">
        <v>3487</v>
      </c>
      <c r="CL74" s="94" t="s">
        <v>3501</v>
      </c>
      <c r="CM74" s="94" t="s">
        <v>3565</v>
      </c>
    </row>
    <row r="75" spans="1:91" s="6" customFormat="1" ht="16.5" customHeight="1">
      <c r="A75" s="84" t="s">
        <v>3558</v>
      </c>
      <c r="B75" s="85"/>
      <c r="C75" s="86"/>
      <c r="D75" s="543" t="s">
        <v>3620</v>
      </c>
      <c r="E75" s="543"/>
      <c r="F75" s="543"/>
      <c r="G75" s="543"/>
      <c r="H75" s="543"/>
      <c r="I75" s="87"/>
      <c r="J75" s="543" t="s">
        <v>3621</v>
      </c>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4">
        <f ca="1">'Jednotná kanalizace'!J30</f>
        <v>0</v>
      </c>
      <c r="AH75" s="545"/>
      <c r="AI75" s="545"/>
      <c r="AJ75" s="545"/>
      <c r="AK75" s="545"/>
      <c r="AL75" s="545"/>
      <c r="AM75" s="545"/>
      <c r="AN75" s="544">
        <f t="shared" si="0"/>
        <v>0</v>
      </c>
      <c r="AO75" s="545"/>
      <c r="AP75" s="545"/>
      <c r="AQ75" s="88" t="s">
        <v>3561</v>
      </c>
      <c r="AR75" s="89"/>
      <c r="AS75" s="90">
        <v>0</v>
      </c>
      <c r="AT75" s="91">
        <f t="shared" si="1"/>
        <v>0</v>
      </c>
      <c r="AU75" s="92">
        <f ca="1">'Jednotná kanalizace'!P88</f>
        <v>0</v>
      </c>
      <c r="AV75" s="91">
        <f ca="1">'Jednotná kanalizace'!J33</f>
        <v>0</v>
      </c>
      <c r="AW75" s="91">
        <f ca="1">'Jednotná kanalizace'!J34</f>
        <v>0</v>
      </c>
      <c r="AX75" s="91">
        <f ca="1">'Jednotná kanalizace'!J35</f>
        <v>0</v>
      </c>
      <c r="AY75" s="91">
        <f ca="1">'Jednotná kanalizace'!J36</f>
        <v>0</v>
      </c>
      <c r="AZ75" s="91">
        <f ca="1">'Jednotná kanalizace'!F33</f>
        <v>0</v>
      </c>
      <c r="BA75" s="91">
        <f ca="1">'Jednotná kanalizace'!F34</f>
        <v>0</v>
      </c>
      <c r="BB75" s="91">
        <f ca="1">'Jednotná kanalizace'!F35</f>
        <v>0</v>
      </c>
      <c r="BC75" s="91">
        <f ca="1">'Jednotná kanalizace'!F36</f>
        <v>0</v>
      </c>
      <c r="BD75" s="93">
        <f ca="1">'Jednotná kanalizace'!F37</f>
        <v>0</v>
      </c>
      <c r="BT75" s="94" t="s">
        <v>3562</v>
      </c>
      <c r="BV75" s="94" t="s">
        <v>3556</v>
      </c>
      <c r="BW75" s="94" t="s">
        <v>3622</v>
      </c>
      <c r="BX75" s="94" t="s">
        <v>3487</v>
      </c>
      <c r="CL75" s="94" t="s">
        <v>3501</v>
      </c>
      <c r="CM75" s="94" t="s">
        <v>3565</v>
      </c>
    </row>
    <row r="76" spans="1:91" s="6" customFormat="1" ht="27" customHeight="1">
      <c r="A76" s="84" t="s">
        <v>3558</v>
      </c>
      <c r="B76" s="85"/>
      <c r="C76" s="86"/>
      <c r="D76" s="543" t="s">
        <v>3623</v>
      </c>
      <c r="E76" s="543"/>
      <c r="F76" s="543"/>
      <c r="G76" s="543"/>
      <c r="H76" s="543"/>
      <c r="I76" s="87"/>
      <c r="J76" s="543" t="s">
        <v>3624</v>
      </c>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4">
        <f ca="1">'Vnější část dom. splaškové kan.'!J30</f>
        <v>0</v>
      </c>
      <c r="AH76" s="545"/>
      <c r="AI76" s="545"/>
      <c r="AJ76" s="545"/>
      <c r="AK76" s="545"/>
      <c r="AL76" s="545"/>
      <c r="AM76" s="545"/>
      <c r="AN76" s="544">
        <f t="shared" si="0"/>
        <v>0</v>
      </c>
      <c r="AO76" s="545"/>
      <c r="AP76" s="545"/>
      <c r="AQ76" s="88" t="s">
        <v>3561</v>
      </c>
      <c r="AR76" s="89"/>
      <c r="AS76" s="90">
        <v>0</v>
      </c>
      <c r="AT76" s="91">
        <f t="shared" si="1"/>
        <v>0</v>
      </c>
      <c r="AU76" s="92">
        <f ca="1">'Vnější část dom. splaškové kan.'!P85</f>
        <v>0</v>
      </c>
      <c r="AV76" s="91">
        <f ca="1">'Vnější část dom. splaškové kan.'!J33</f>
        <v>0</v>
      </c>
      <c r="AW76" s="91">
        <f ca="1">'Vnější část dom. splaškové kan.'!J34</f>
        <v>0</v>
      </c>
      <c r="AX76" s="91">
        <f ca="1">'Vnější část dom. splaškové kan.'!J35</f>
        <v>0</v>
      </c>
      <c r="AY76" s="91">
        <f ca="1">'Vnější část dom. splaškové kan.'!J36</f>
        <v>0</v>
      </c>
      <c r="AZ76" s="91">
        <f ca="1">'Vnější část dom. splaškové kan.'!F33</f>
        <v>0</v>
      </c>
      <c r="BA76" s="91">
        <f ca="1">'Vnější část dom. splaškové kan.'!F34</f>
        <v>0</v>
      </c>
      <c r="BB76" s="91">
        <f ca="1">'Vnější část dom. splaškové kan.'!F35</f>
        <v>0</v>
      </c>
      <c r="BC76" s="91">
        <f ca="1">'Vnější část dom. splaškové kan.'!F36</f>
        <v>0</v>
      </c>
      <c r="BD76" s="93">
        <f ca="1">'Vnější část dom. splaškové kan.'!F37</f>
        <v>0</v>
      </c>
      <c r="BT76" s="94" t="s">
        <v>3562</v>
      </c>
      <c r="BV76" s="94" t="s">
        <v>3556</v>
      </c>
      <c r="BW76" s="94" t="s">
        <v>3625</v>
      </c>
      <c r="BX76" s="94" t="s">
        <v>3487</v>
      </c>
      <c r="CL76" s="94" t="s">
        <v>3501</v>
      </c>
      <c r="CM76" s="94" t="s">
        <v>3565</v>
      </c>
    </row>
    <row r="77" spans="1:91" s="6" customFormat="1" ht="16.5" customHeight="1">
      <c r="A77" s="84" t="s">
        <v>3558</v>
      </c>
      <c r="B77" s="85"/>
      <c r="C77" s="86"/>
      <c r="D77" s="543" t="s">
        <v>3626</v>
      </c>
      <c r="E77" s="543"/>
      <c r="F77" s="543"/>
      <c r="G77" s="543"/>
      <c r="H77" s="543"/>
      <c r="I77" s="87"/>
      <c r="J77" s="543" t="s">
        <v>3627</v>
      </c>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4">
        <f ca="1">'Plynovodní přípojka'!J30</f>
        <v>0</v>
      </c>
      <c r="AH77" s="545"/>
      <c r="AI77" s="545"/>
      <c r="AJ77" s="545"/>
      <c r="AK77" s="545"/>
      <c r="AL77" s="545"/>
      <c r="AM77" s="545"/>
      <c r="AN77" s="544">
        <f t="shared" si="0"/>
        <v>0</v>
      </c>
      <c r="AO77" s="545"/>
      <c r="AP77" s="545"/>
      <c r="AQ77" s="88" t="s">
        <v>3561</v>
      </c>
      <c r="AR77" s="89"/>
      <c r="AS77" s="90">
        <v>0</v>
      </c>
      <c r="AT77" s="91">
        <f t="shared" si="1"/>
        <v>0</v>
      </c>
      <c r="AU77" s="92">
        <f ca="1">'Plynovodní přípojka'!P85</f>
        <v>0</v>
      </c>
      <c r="AV77" s="91">
        <f ca="1">'Plynovodní přípojka'!J33</f>
        <v>0</v>
      </c>
      <c r="AW77" s="91">
        <f ca="1">'Plynovodní přípojka'!J34</f>
        <v>0</v>
      </c>
      <c r="AX77" s="91">
        <f ca="1">'Plynovodní přípojka'!J35</f>
        <v>0</v>
      </c>
      <c r="AY77" s="91">
        <f ca="1">'Plynovodní přípojka'!J36</f>
        <v>0</v>
      </c>
      <c r="AZ77" s="91">
        <f ca="1">'Plynovodní přípojka'!F33</f>
        <v>0</v>
      </c>
      <c r="BA77" s="91">
        <f ca="1">'Plynovodní přípojka'!F34</f>
        <v>0</v>
      </c>
      <c r="BB77" s="91">
        <f ca="1">'Plynovodní přípojka'!F35</f>
        <v>0</v>
      </c>
      <c r="BC77" s="91">
        <f ca="1">'Plynovodní přípojka'!F36</f>
        <v>0</v>
      </c>
      <c r="BD77" s="93">
        <f ca="1">'Plynovodní přípojka'!F37</f>
        <v>0</v>
      </c>
      <c r="BT77" s="94" t="s">
        <v>3562</v>
      </c>
      <c r="BV77" s="94" t="s">
        <v>3556</v>
      </c>
      <c r="BW77" s="94" t="s">
        <v>3628</v>
      </c>
      <c r="BX77" s="94" t="s">
        <v>3487</v>
      </c>
      <c r="CL77" s="94" t="s">
        <v>3501</v>
      </c>
      <c r="CM77" s="94" t="s">
        <v>3565</v>
      </c>
    </row>
    <row r="78" spans="1:91" s="6" customFormat="1" ht="16.5" customHeight="1">
      <c r="A78" s="84" t="s">
        <v>3558</v>
      </c>
      <c r="B78" s="85"/>
      <c r="C78" s="86"/>
      <c r="D78" s="543" t="s">
        <v>3629</v>
      </c>
      <c r="E78" s="543"/>
      <c r="F78" s="543"/>
      <c r="G78" s="543"/>
      <c r="H78" s="543"/>
      <c r="I78" s="87"/>
      <c r="J78" s="543" t="s">
        <v>3630</v>
      </c>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4">
        <f ca="1">'VON - Vedlejší a ostatní ...'!J30</f>
        <v>0</v>
      </c>
      <c r="AH78" s="545"/>
      <c r="AI78" s="545"/>
      <c r="AJ78" s="545"/>
      <c r="AK78" s="545"/>
      <c r="AL78" s="545"/>
      <c r="AM78" s="545"/>
      <c r="AN78" s="544">
        <f t="shared" si="0"/>
        <v>0</v>
      </c>
      <c r="AO78" s="545"/>
      <c r="AP78" s="545"/>
      <c r="AQ78" s="88" t="s">
        <v>3561</v>
      </c>
      <c r="AR78" s="89"/>
      <c r="AS78" s="95">
        <v>0</v>
      </c>
      <c r="AT78" s="96">
        <f t="shared" si="1"/>
        <v>0</v>
      </c>
      <c r="AU78" s="97">
        <f ca="1">'VON - Vedlejší a ostatní ...'!P82</f>
        <v>0</v>
      </c>
      <c r="AV78" s="96">
        <f ca="1">'VON - Vedlejší a ostatní ...'!J33</f>
        <v>0</v>
      </c>
      <c r="AW78" s="96">
        <f ca="1">'VON - Vedlejší a ostatní ...'!J34</f>
        <v>0</v>
      </c>
      <c r="AX78" s="96">
        <f ca="1">'VON - Vedlejší a ostatní ...'!J35</f>
        <v>0</v>
      </c>
      <c r="AY78" s="96">
        <f ca="1">'VON - Vedlejší a ostatní ...'!J36</f>
        <v>0</v>
      </c>
      <c r="AZ78" s="96">
        <f ca="1">'VON - Vedlejší a ostatní ...'!F33</f>
        <v>0</v>
      </c>
      <c r="BA78" s="96">
        <f ca="1">'VON - Vedlejší a ostatní ...'!F34</f>
        <v>0</v>
      </c>
      <c r="BB78" s="96">
        <f ca="1">'VON - Vedlejší a ostatní ...'!F35</f>
        <v>0</v>
      </c>
      <c r="BC78" s="96">
        <f ca="1">'VON - Vedlejší a ostatní ...'!F36</f>
        <v>0</v>
      </c>
      <c r="BD78" s="98">
        <f ca="1">'VON - Vedlejší a ostatní ...'!F37</f>
        <v>0</v>
      </c>
      <c r="BT78" s="94" t="s">
        <v>3562</v>
      </c>
      <c r="BV78" s="94" t="s">
        <v>3556</v>
      </c>
      <c r="BW78" s="94" t="s">
        <v>3631</v>
      </c>
      <c r="BX78" s="94" t="s">
        <v>3487</v>
      </c>
      <c r="CL78" s="94" t="s">
        <v>3501</v>
      </c>
      <c r="CM78" s="94" t="s">
        <v>3565</v>
      </c>
    </row>
    <row r="79" spans="2:44" s="1" customFormat="1" ht="30" customHeight="1">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8"/>
    </row>
    <row r="80" spans="2:44" s="1" customFormat="1" ht="6.95" customHeight="1">
      <c r="B80" s="46"/>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38"/>
    </row>
  </sheetData>
  <sheetProtection sheet="1" objects="1" scenarios="1" formatColumns="0" formatRows="0"/>
  <mergeCells count="134">
    <mergeCell ref="AN69:AP69"/>
    <mergeCell ref="D68:H68"/>
    <mergeCell ref="D69:H69"/>
    <mergeCell ref="AN58:AP58"/>
    <mergeCell ref="AN61:AP61"/>
    <mergeCell ref="AN59:AP59"/>
    <mergeCell ref="AN60:AP60"/>
    <mergeCell ref="AN62:AP62"/>
    <mergeCell ref="AN63:AP63"/>
    <mergeCell ref="AN64:AP64"/>
    <mergeCell ref="J64:AF64"/>
    <mergeCell ref="J65:AF65"/>
    <mergeCell ref="J66:AF66"/>
    <mergeCell ref="AN66:AP66"/>
    <mergeCell ref="AN67:AP67"/>
    <mergeCell ref="AN68:AP68"/>
    <mergeCell ref="AN65:AP65"/>
    <mergeCell ref="D66:H66"/>
    <mergeCell ref="D67:H67"/>
    <mergeCell ref="J67:AF67"/>
    <mergeCell ref="D64:H64"/>
    <mergeCell ref="D65:H65"/>
    <mergeCell ref="D55:H55"/>
    <mergeCell ref="D62:H62"/>
    <mergeCell ref="D56:H56"/>
    <mergeCell ref="D57:H57"/>
    <mergeCell ref="D58:H58"/>
    <mergeCell ref="AG59:AM59"/>
    <mergeCell ref="AG60:AM60"/>
    <mergeCell ref="AG61:AM61"/>
    <mergeCell ref="AG62:AM62"/>
    <mergeCell ref="D61:H61"/>
    <mergeCell ref="D63:H63"/>
    <mergeCell ref="D59:H59"/>
    <mergeCell ref="D60:H60"/>
    <mergeCell ref="J63:AF63"/>
    <mergeCell ref="AG54:AM54"/>
    <mergeCell ref="AN54:AP54"/>
    <mergeCell ref="C52:G52"/>
    <mergeCell ref="I52:AF52"/>
    <mergeCell ref="AN52:AP52"/>
    <mergeCell ref="AG52:AM52"/>
    <mergeCell ref="AN55:AP55"/>
    <mergeCell ref="AG55:AM55"/>
    <mergeCell ref="AN56:AP56"/>
    <mergeCell ref="AG56:AM56"/>
    <mergeCell ref="J59:AF59"/>
    <mergeCell ref="J60:AF60"/>
    <mergeCell ref="J55:AF55"/>
    <mergeCell ref="J56:AF56"/>
    <mergeCell ref="J57:AF57"/>
    <mergeCell ref="J58:AF58"/>
    <mergeCell ref="J71:AF71"/>
    <mergeCell ref="J72:AF72"/>
    <mergeCell ref="J73:AF73"/>
    <mergeCell ref="AN57:AP57"/>
    <mergeCell ref="AG57:AM57"/>
    <mergeCell ref="AG58:AM58"/>
    <mergeCell ref="J69:AF69"/>
    <mergeCell ref="J68:AF68"/>
    <mergeCell ref="J61:AF61"/>
    <mergeCell ref="J62:AF62"/>
    <mergeCell ref="AG69:AM69"/>
    <mergeCell ref="AG70:AM70"/>
    <mergeCell ref="AN70:AP70"/>
    <mergeCell ref="AN71:AP71"/>
    <mergeCell ref="AN72:AP72"/>
    <mergeCell ref="J74:AF74"/>
    <mergeCell ref="AG71:AM71"/>
    <mergeCell ref="AN74:AP74"/>
    <mergeCell ref="AN73:AP73"/>
    <mergeCell ref="J70:AF70"/>
    <mergeCell ref="AG64:AM64"/>
    <mergeCell ref="AG63:AM63"/>
    <mergeCell ref="AG65:AM65"/>
    <mergeCell ref="AG66:AM66"/>
    <mergeCell ref="AG67:AM67"/>
    <mergeCell ref="AG68:AM68"/>
    <mergeCell ref="AN75:AP75"/>
    <mergeCell ref="AN76:AP76"/>
    <mergeCell ref="AN77:AP77"/>
    <mergeCell ref="AN78:AP78"/>
    <mergeCell ref="J75:AF75"/>
    <mergeCell ref="J76:AF76"/>
    <mergeCell ref="D74:H74"/>
    <mergeCell ref="D75:H75"/>
    <mergeCell ref="D76:H76"/>
    <mergeCell ref="D77:H77"/>
    <mergeCell ref="D71:H71"/>
    <mergeCell ref="D70:H70"/>
    <mergeCell ref="D72:H72"/>
    <mergeCell ref="D73:H73"/>
    <mergeCell ref="D78:H78"/>
    <mergeCell ref="AG72:AM72"/>
    <mergeCell ref="AG73:AM73"/>
    <mergeCell ref="AG74:AM74"/>
    <mergeCell ref="AG75:AM75"/>
    <mergeCell ref="AG76:AM76"/>
    <mergeCell ref="AG77:AM77"/>
    <mergeCell ref="AG78:AM78"/>
    <mergeCell ref="J77:AF77"/>
    <mergeCell ref="J78:AF78"/>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X35:AB35"/>
    <mergeCell ref="AK35:AO35"/>
    <mergeCell ref="AK30:AO30"/>
    <mergeCell ref="AK31:AO31"/>
    <mergeCell ref="W32:AE32"/>
    <mergeCell ref="L29:P29"/>
    <mergeCell ref="L30:P30"/>
    <mergeCell ref="L31:P31"/>
    <mergeCell ref="L32:P32"/>
    <mergeCell ref="AK32:AO32"/>
    <mergeCell ref="W33:AE33"/>
    <mergeCell ref="AK33:AO33"/>
    <mergeCell ref="L33:P33"/>
    <mergeCell ref="W31:AE31"/>
    <mergeCell ref="BE5:BE32"/>
    <mergeCell ref="AK26:AO26"/>
    <mergeCell ref="W29:AE29"/>
    <mergeCell ref="AK29:AO29"/>
    <mergeCell ref="W30:AE30"/>
  </mergeCells>
  <hyperlinks>
    <hyperlink ref="A55" location="'18068 -  SO 01 Transforma...'!C2" display="/"/>
    <hyperlink ref="A56" location="'SO 01.1 - Bourání stáv.ob...'!C2" display="/"/>
    <hyperlink ref="A57" location="'SO 01.2 - Bourání stáv.ob...'!C2" display="/"/>
    <hyperlink ref="A58" location="'SO 01_D.1.4.1 - Zdravotec...'!C2" display="/"/>
    <hyperlink ref="A59" location="'SO 01_D.1.4.1a - Zdravote...'!C2" display="/"/>
    <hyperlink ref="A60" location="'SO 01_D.1.4.2a - Vytápění'!C2" display="/"/>
    <hyperlink ref="A61" location="'SO 01_D.1.4.2b - Vzduchot...'!C2" display="/"/>
    <hyperlink ref="A62" location="'SO 01_D.1.4.3a - Silnoproud'!C2" display="/"/>
    <hyperlink ref="A63" location="'SO 01_D.1.4.3b - Silnoproud'!C2" display="/"/>
    <hyperlink ref="A64" location="'SO 01_D.1.4.4a - Ochrana ...'!C2" display="/"/>
    <hyperlink ref="A65" location="'SO 01_D.1.4.4b - Ochrana ...'!C2" display="/"/>
    <hyperlink ref="A66" location="'SO 01_D.1.4.5a - Hlavní d...'!C2" display="/"/>
    <hyperlink ref="A67" location="'SO 01_D.1.4.6a - Slabopro...'!C2" display="/"/>
    <hyperlink ref="A68" location="'SO 01_D.1.4.6b - Slabopro...'!C2" display="/"/>
    <hyperlink ref="A69" location="'SO 02 - Oplocení'!C2" display="/"/>
    <hyperlink ref="A70" location="'SO 03 - Zpevněné pojízdné...'!C2" display="/"/>
    <hyperlink ref="A71" location="'SO 04 - Sadové úpravy'!C2" display="/"/>
    <hyperlink ref="A72" location="'SO 05 - Vnější části domo...'!C2" display="/"/>
    <hyperlink ref="A73" location="'SO 06a - Vodovodní přípojka'!C2" display="/"/>
    <hyperlink ref="A74" location="'SO 06b - Vnější část domo...'!C2" display="/"/>
    <hyperlink ref="A75" location="'SO 07a - Jednotná kanalizace'!C2" display="/"/>
    <hyperlink ref="A76" location="'SO 07b - Vnější část domo...'!C2" display="/"/>
    <hyperlink ref="A77" location="'SO 8 - Plynovodní přípojka'!C2" display="/"/>
    <hyperlink ref="A78"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52"/>
  <sheetViews>
    <sheetView showGridLines="0" workbookViewId="0" topLeftCell="A1">
      <selection activeCell="F43" sqref="F43"/>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3587</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1356</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ROUND(J86,2)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ROUND((SUM(BE86:BE151)),2)</f>
        <v>0</v>
      </c>
      <c r="I33" s="119">
        <v>0.21</v>
      </c>
      <c r="J33" s="118">
        <f>ROUND(((SUM(BE86:BE151))*I33),2)</f>
        <v>0</v>
      </c>
      <c r="L33" s="38"/>
    </row>
    <row r="34" spans="2:12" s="1" customFormat="1" ht="14.45" customHeight="1">
      <c r="B34" s="38"/>
      <c r="E34" s="105" t="s">
        <v>3526</v>
      </c>
      <c r="F34" s="118">
        <f>ROUND((SUM(BF86:BF151)),2)</f>
        <v>0</v>
      </c>
      <c r="I34" s="119">
        <v>0.15</v>
      </c>
      <c r="J34" s="118">
        <f>ROUND(((SUM(BF86:BF151))*I34),2)</f>
        <v>0</v>
      </c>
      <c r="L34" s="38"/>
    </row>
    <row r="35" spans="2:12" s="1" customFormat="1" ht="14.45" customHeight="1" hidden="1">
      <c r="B35" s="38"/>
      <c r="E35" s="105" t="s">
        <v>3527</v>
      </c>
      <c r="F35" s="118">
        <f>ROUND((SUM(BG86:BG151)),2)</f>
        <v>0</v>
      </c>
      <c r="I35" s="119">
        <v>0.21</v>
      </c>
      <c r="J35" s="118">
        <f>0</f>
        <v>0</v>
      </c>
      <c r="L35" s="38"/>
    </row>
    <row r="36" spans="2:12" s="1" customFormat="1" ht="14.45" customHeight="1" hidden="1">
      <c r="B36" s="38"/>
      <c r="E36" s="105" t="s">
        <v>3528</v>
      </c>
      <c r="F36" s="118">
        <f>ROUND((SUM(BH86:BH151)),2)</f>
        <v>0</v>
      </c>
      <c r="I36" s="119">
        <v>0.15</v>
      </c>
      <c r="J36" s="118">
        <f>0</f>
        <v>0</v>
      </c>
      <c r="L36" s="38"/>
    </row>
    <row r="37" spans="2:12" s="1" customFormat="1" ht="14.45" customHeight="1" hidden="1">
      <c r="B37" s="38"/>
      <c r="E37" s="105" t="s">
        <v>3529</v>
      </c>
      <c r="F37" s="118">
        <f>ROUND((SUM(BI86:BI151)),2)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01_D.1.4.3b - Silnoproud</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J86</f>
        <v>0</v>
      </c>
      <c r="K59" s="35"/>
      <c r="L59" s="38"/>
      <c r="AU59" s="17" t="s">
        <v>3638</v>
      </c>
    </row>
    <row r="60" spans="2:12" s="8" customFormat="1" ht="24.95" customHeight="1">
      <c r="B60" s="138"/>
      <c r="C60" s="139"/>
      <c r="D60" s="140" t="s">
        <v>1780</v>
      </c>
      <c r="E60" s="141"/>
      <c r="F60" s="141"/>
      <c r="G60" s="141"/>
      <c r="H60" s="141"/>
      <c r="I60" s="142"/>
      <c r="J60" s="143">
        <f>J87</f>
        <v>0</v>
      </c>
      <c r="K60" s="139"/>
      <c r="L60" s="144"/>
    </row>
    <row r="61" spans="2:12" s="9" customFormat="1" ht="19.9" customHeight="1">
      <c r="B61" s="145"/>
      <c r="C61" s="146"/>
      <c r="D61" s="147" t="s">
        <v>1783</v>
      </c>
      <c r="E61" s="148"/>
      <c r="F61" s="148"/>
      <c r="G61" s="148"/>
      <c r="H61" s="148"/>
      <c r="I61" s="149"/>
      <c r="J61" s="150">
        <f>J88</f>
        <v>0</v>
      </c>
      <c r="K61" s="146"/>
      <c r="L61" s="151"/>
    </row>
    <row r="62" spans="2:12" s="9" customFormat="1" ht="19.9" customHeight="1">
      <c r="B62" s="145"/>
      <c r="C62" s="146"/>
      <c r="D62" s="147" t="s">
        <v>1784</v>
      </c>
      <c r="E62" s="148"/>
      <c r="F62" s="148"/>
      <c r="G62" s="148"/>
      <c r="H62" s="148"/>
      <c r="I62" s="149"/>
      <c r="J62" s="150">
        <f>J91</f>
        <v>0</v>
      </c>
      <c r="K62" s="146"/>
      <c r="L62" s="151"/>
    </row>
    <row r="63" spans="2:12" s="8" customFormat="1" ht="24.95" customHeight="1">
      <c r="B63" s="138"/>
      <c r="C63" s="139"/>
      <c r="D63" s="140" t="s">
        <v>1911</v>
      </c>
      <c r="E63" s="141"/>
      <c r="F63" s="141"/>
      <c r="G63" s="141"/>
      <c r="H63" s="141"/>
      <c r="I63" s="142"/>
      <c r="J63" s="143">
        <f>J99</f>
        <v>0</v>
      </c>
      <c r="K63" s="139"/>
      <c r="L63" s="144"/>
    </row>
    <row r="64" spans="2:12" s="9" customFormat="1" ht="19.9" customHeight="1">
      <c r="B64" s="145"/>
      <c r="C64" s="146"/>
      <c r="D64" s="147" t="s">
        <v>1191</v>
      </c>
      <c r="E64" s="148"/>
      <c r="F64" s="148"/>
      <c r="G64" s="148"/>
      <c r="H64" s="148"/>
      <c r="I64" s="149"/>
      <c r="J64" s="150">
        <f>J100</f>
        <v>0</v>
      </c>
      <c r="K64" s="146"/>
      <c r="L64" s="151"/>
    </row>
    <row r="65" spans="2:12" s="9" customFormat="1" ht="19.9" customHeight="1">
      <c r="B65" s="145"/>
      <c r="C65" s="146"/>
      <c r="D65" s="147" t="s">
        <v>1357</v>
      </c>
      <c r="E65" s="148"/>
      <c r="F65" s="148"/>
      <c r="G65" s="148"/>
      <c r="H65" s="148"/>
      <c r="I65" s="149"/>
      <c r="J65" s="150">
        <f>J145</f>
        <v>0</v>
      </c>
      <c r="K65" s="146"/>
      <c r="L65" s="151"/>
    </row>
    <row r="66" spans="2:12" s="9" customFormat="1" ht="19.9" customHeight="1">
      <c r="B66" s="145"/>
      <c r="C66" s="146"/>
      <c r="D66" s="147" t="s">
        <v>1192</v>
      </c>
      <c r="E66" s="148"/>
      <c r="F66" s="148"/>
      <c r="G66" s="148"/>
      <c r="H66" s="148"/>
      <c r="I66" s="149"/>
      <c r="J66" s="150">
        <f>J149</f>
        <v>0</v>
      </c>
      <c r="K66" s="146"/>
      <c r="L66" s="151"/>
    </row>
    <row r="67" spans="2:12" s="1" customFormat="1" ht="21.75" customHeight="1">
      <c r="B67" s="34"/>
      <c r="C67" s="35"/>
      <c r="D67" s="35"/>
      <c r="E67" s="35"/>
      <c r="F67" s="35"/>
      <c r="G67" s="35"/>
      <c r="H67" s="35"/>
      <c r="I67" s="106"/>
      <c r="J67" s="35"/>
      <c r="K67" s="35"/>
      <c r="L67" s="38"/>
    </row>
    <row r="68" spans="2:12" s="1" customFormat="1" ht="6.95" customHeight="1">
      <c r="B68" s="46"/>
      <c r="C68" s="47"/>
      <c r="D68" s="47"/>
      <c r="E68" s="47"/>
      <c r="F68" s="47"/>
      <c r="G68" s="47"/>
      <c r="H68" s="47"/>
      <c r="I68" s="130"/>
      <c r="J68" s="47"/>
      <c r="K68" s="47"/>
      <c r="L68" s="38"/>
    </row>
    <row r="72" spans="2:12" s="1" customFormat="1" ht="6.95" customHeight="1">
      <c r="B72" s="48"/>
      <c r="C72" s="49"/>
      <c r="D72" s="49"/>
      <c r="E72" s="49"/>
      <c r="F72" s="49"/>
      <c r="G72" s="49"/>
      <c r="H72" s="49"/>
      <c r="I72" s="133"/>
      <c r="J72" s="49"/>
      <c r="K72" s="49"/>
      <c r="L72" s="38"/>
    </row>
    <row r="73" spans="2:12" s="1" customFormat="1" ht="24.95" customHeight="1">
      <c r="B73" s="34"/>
      <c r="C73" s="23" t="s">
        <v>3676</v>
      </c>
      <c r="D73" s="35"/>
      <c r="E73" s="35"/>
      <c r="F73" s="35"/>
      <c r="G73" s="35"/>
      <c r="H73" s="35"/>
      <c r="I73" s="106"/>
      <c r="J73" s="35"/>
      <c r="K73" s="35"/>
      <c r="L73" s="38"/>
    </row>
    <row r="74" spans="2:12" s="1" customFormat="1" ht="6.95" customHeight="1">
      <c r="B74" s="34"/>
      <c r="C74" s="35"/>
      <c r="D74" s="35"/>
      <c r="E74" s="35"/>
      <c r="F74" s="35"/>
      <c r="G74" s="35"/>
      <c r="H74" s="35"/>
      <c r="I74" s="106"/>
      <c r="J74" s="35"/>
      <c r="K74" s="35"/>
      <c r="L74" s="38"/>
    </row>
    <row r="75" spans="2:12" s="1" customFormat="1" ht="12" customHeight="1">
      <c r="B75" s="34"/>
      <c r="C75" s="29" t="s">
        <v>3498</v>
      </c>
      <c r="D75" s="35"/>
      <c r="E75" s="35"/>
      <c r="F75" s="35"/>
      <c r="G75" s="35"/>
      <c r="H75" s="35"/>
      <c r="I75" s="106"/>
      <c r="J75" s="35"/>
      <c r="K75" s="35"/>
      <c r="L75" s="38"/>
    </row>
    <row r="76" spans="2:12" s="1" customFormat="1" ht="16.5" customHeight="1">
      <c r="B76" s="34"/>
      <c r="C76" s="35"/>
      <c r="D76" s="35"/>
      <c r="E76" s="553" t="str">
        <f>E7</f>
        <v>Světlá nad Sázavou - Managment</v>
      </c>
      <c r="F76" s="554"/>
      <c r="G76" s="554"/>
      <c r="H76" s="554"/>
      <c r="I76" s="106"/>
      <c r="J76" s="35"/>
      <c r="K76" s="35"/>
      <c r="L76" s="38"/>
    </row>
    <row r="77" spans="2:12" s="1" customFormat="1" ht="12" customHeight="1">
      <c r="B77" s="34"/>
      <c r="C77" s="29" t="s">
        <v>3633</v>
      </c>
      <c r="D77" s="35"/>
      <c r="E77" s="35"/>
      <c r="F77" s="35"/>
      <c r="G77" s="35"/>
      <c r="H77" s="35"/>
      <c r="I77" s="106"/>
      <c r="J77" s="35"/>
      <c r="K77" s="35"/>
      <c r="L77" s="38"/>
    </row>
    <row r="78" spans="2:12" s="1" customFormat="1" ht="16.5" customHeight="1">
      <c r="B78" s="34"/>
      <c r="C78" s="35"/>
      <c r="D78" s="35"/>
      <c r="E78" s="537" t="str">
        <f>E9</f>
        <v>SO 01_D.1.4.3b - Silnoproud</v>
      </c>
      <c r="F78" s="552"/>
      <c r="G78" s="552"/>
      <c r="H78" s="552"/>
      <c r="I78" s="106"/>
      <c r="J78" s="35"/>
      <c r="K78" s="35"/>
      <c r="L78" s="38"/>
    </row>
    <row r="79" spans="2:12" s="1" customFormat="1" ht="6.95" customHeight="1">
      <c r="B79" s="34"/>
      <c r="C79" s="35"/>
      <c r="D79" s="35"/>
      <c r="E79" s="35"/>
      <c r="F79" s="35"/>
      <c r="G79" s="35"/>
      <c r="H79" s="35"/>
      <c r="I79" s="106"/>
      <c r="J79" s="35"/>
      <c r="K79" s="35"/>
      <c r="L79" s="38"/>
    </row>
    <row r="80" spans="2:12" s="1" customFormat="1" ht="12" customHeight="1">
      <c r="B80" s="34"/>
      <c r="C80" s="29" t="s">
        <v>3503</v>
      </c>
      <c r="D80" s="35"/>
      <c r="E80" s="35"/>
      <c r="F80" s="27" t="str">
        <f>F12</f>
        <v>Světlá nad Sázavou</v>
      </c>
      <c r="G80" s="35"/>
      <c r="H80" s="35"/>
      <c r="I80" s="108" t="s">
        <v>3505</v>
      </c>
      <c r="J80" s="58" t="str">
        <f>IF(J12="","",J12)</f>
        <v>6. 2. 2019</v>
      </c>
      <c r="K80" s="35"/>
      <c r="L80" s="38"/>
    </row>
    <row r="81" spans="2:12" s="1" customFormat="1" ht="6.95" customHeight="1">
      <c r="B81" s="34"/>
      <c r="C81" s="35"/>
      <c r="D81" s="35"/>
      <c r="E81" s="35"/>
      <c r="F81" s="35"/>
      <c r="G81" s="35"/>
      <c r="H81" s="35"/>
      <c r="I81" s="106"/>
      <c r="J81" s="35"/>
      <c r="K81" s="35"/>
      <c r="L81" s="38"/>
    </row>
    <row r="82" spans="2:12" s="1" customFormat="1" ht="15.2" customHeight="1">
      <c r="B82" s="34"/>
      <c r="C82" s="29" t="s">
        <v>3507</v>
      </c>
      <c r="D82" s="35"/>
      <c r="E82" s="35"/>
      <c r="F82" s="27" t="str">
        <f>E15</f>
        <v>Kraj Vysočina</v>
      </c>
      <c r="G82" s="35"/>
      <c r="H82" s="35"/>
      <c r="I82" s="108" t="s">
        <v>3513</v>
      </c>
      <c r="J82" s="32" t="str">
        <f>E21</f>
        <v xml:space="preserve"> </v>
      </c>
      <c r="K82" s="35"/>
      <c r="L82" s="38"/>
    </row>
    <row r="83" spans="2:12" s="1" customFormat="1" ht="27.95" customHeight="1">
      <c r="B83" s="34"/>
      <c r="C83" s="29" t="s">
        <v>3511</v>
      </c>
      <c r="D83" s="35"/>
      <c r="E83" s="35"/>
      <c r="F83" s="27" t="str">
        <f>IF(E18="","",E18)</f>
        <v>Vyplň údaj</v>
      </c>
      <c r="G83" s="35"/>
      <c r="H83" s="35"/>
      <c r="I83" s="108" t="s">
        <v>3516</v>
      </c>
      <c r="J83" s="32" t="str">
        <f>E24</f>
        <v>Ing. arch. Martin Jirovský</v>
      </c>
      <c r="K83" s="35"/>
      <c r="L83" s="38"/>
    </row>
    <row r="84" spans="2:12" s="1" customFormat="1" ht="10.35" customHeight="1">
      <c r="B84" s="34"/>
      <c r="C84" s="35"/>
      <c r="D84" s="35"/>
      <c r="E84" s="35"/>
      <c r="F84" s="35"/>
      <c r="G84" s="35"/>
      <c r="H84" s="35"/>
      <c r="I84" s="106"/>
      <c r="J84" s="35"/>
      <c r="K84" s="35"/>
      <c r="L84" s="38"/>
    </row>
    <row r="85" spans="2:20" s="10" customFormat="1" ht="29.25" customHeight="1">
      <c r="B85" s="152"/>
      <c r="C85" s="153" t="s">
        <v>3677</v>
      </c>
      <c r="D85" s="154" t="s">
        <v>3539</v>
      </c>
      <c r="E85" s="154" t="s">
        <v>3535</v>
      </c>
      <c r="F85" s="154" t="s">
        <v>3536</v>
      </c>
      <c r="G85" s="154" t="s">
        <v>3678</v>
      </c>
      <c r="H85" s="154" t="s">
        <v>3679</v>
      </c>
      <c r="I85" s="155" t="s">
        <v>3680</v>
      </c>
      <c r="J85" s="154" t="s">
        <v>3637</v>
      </c>
      <c r="K85" s="156" t="s">
        <v>3681</v>
      </c>
      <c r="L85" s="157"/>
      <c r="M85" s="66" t="s">
        <v>3501</v>
      </c>
      <c r="N85" s="67" t="s">
        <v>3524</v>
      </c>
      <c r="O85" s="67" t="s">
        <v>3682</v>
      </c>
      <c r="P85" s="67" t="s">
        <v>3683</v>
      </c>
      <c r="Q85" s="67" t="s">
        <v>3684</v>
      </c>
      <c r="R85" s="67" t="s">
        <v>3685</v>
      </c>
      <c r="S85" s="67" t="s">
        <v>3686</v>
      </c>
      <c r="T85" s="68" t="s">
        <v>3687</v>
      </c>
    </row>
    <row r="86" spans="2:63" s="1" customFormat="1" ht="22.9" customHeight="1">
      <c r="B86" s="34"/>
      <c r="C86" s="73" t="s">
        <v>3688</v>
      </c>
      <c r="D86" s="35"/>
      <c r="E86" s="35"/>
      <c r="F86" s="35"/>
      <c r="G86" s="35"/>
      <c r="H86" s="35"/>
      <c r="I86" s="106"/>
      <c r="J86" s="158">
        <f>BK86</f>
        <v>0</v>
      </c>
      <c r="K86" s="35"/>
      <c r="L86" s="38"/>
      <c r="M86" s="69"/>
      <c r="N86" s="70"/>
      <c r="O86" s="70"/>
      <c r="P86" s="159">
        <f>P87+P99</f>
        <v>0</v>
      </c>
      <c r="Q86" s="70"/>
      <c r="R86" s="159">
        <f>R87+R99</f>
        <v>0</v>
      </c>
      <c r="S86" s="70"/>
      <c r="T86" s="160">
        <f>T87+T99</f>
        <v>0</v>
      </c>
      <c r="AT86" s="17" t="s">
        <v>3553</v>
      </c>
      <c r="AU86" s="17" t="s">
        <v>3638</v>
      </c>
      <c r="BK86" s="162">
        <f>BK87+BK99</f>
        <v>0</v>
      </c>
    </row>
    <row r="87" spans="2:63" s="11" customFormat="1" ht="25.9" customHeight="1">
      <c r="B87" s="163"/>
      <c r="C87" s="164"/>
      <c r="D87" s="165" t="s">
        <v>3553</v>
      </c>
      <c r="E87" s="166" t="s">
        <v>1785</v>
      </c>
      <c r="F87" s="166" t="s">
        <v>1786</v>
      </c>
      <c r="G87" s="164"/>
      <c r="H87" s="164"/>
      <c r="I87" s="167"/>
      <c r="J87" s="168">
        <f>BK87</f>
        <v>0</v>
      </c>
      <c r="K87" s="164"/>
      <c r="L87" s="169"/>
      <c r="M87" s="170"/>
      <c r="N87" s="171"/>
      <c r="O87" s="171"/>
      <c r="P87" s="172">
        <f>P88+P91</f>
        <v>0</v>
      </c>
      <c r="Q87" s="171"/>
      <c r="R87" s="172">
        <f>R88+R91</f>
        <v>0</v>
      </c>
      <c r="S87" s="171"/>
      <c r="T87" s="173">
        <f>T88+T91</f>
        <v>0</v>
      </c>
      <c r="AR87" s="174" t="s">
        <v>3562</v>
      </c>
      <c r="AT87" s="175" t="s">
        <v>3553</v>
      </c>
      <c r="AU87" s="175" t="s">
        <v>3554</v>
      </c>
      <c r="AY87" s="174" t="s">
        <v>3691</v>
      </c>
      <c r="BK87" s="176">
        <f>BK88+BK91</f>
        <v>0</v>
      </c>
    </row>
    <row r="88" spans="2:63" s="11" customFormat="1" ht="22.9" customHeight="1">
      <c r="B88" s="163"/>
      <c r="C88" s="164"/>
      <c r="D88" s="165" t="s">
        <v>3553</v>
      </c>
      <c r="E88" s="177" t="s">
        <v>3737</v>
      </c>
      <c r="F88" s="177" t="s">
        <v>1821</v>
      </c>
      <c r="G88" s="164"/>
      <c r="H88" s="164"/>
      <c r="I88" s="167"/>
      <c r="J88" s="178">
        <f>BK88</f>
        <v>0</v>
      </c>
      <c r="K88" s="164"/>
      <c r="L88" s="169"/>
      <c r="M88" s="170"/>
      <c r="N88" s="171"/>
      <c r="O88" s="171"/>
      <c r="P88" s="172">
        <f>SUM(P89:P90)</f>
        <v>0</v>
      </c>
      <c r="Q88" s="171"/>
      <c r="R88" s="172">
        <f>SUM(R89:R90)</f>
        <v>0</v>
      </c>
      <c r="S88" s="171"/>
      <c r="T88" s="173">
        <f>SUM(T89:T90)</f>
        <v>0</v>
      </c>
      <c r="AR88" s="174" t="s">
        <v>3562</v>
      </c>
      <c r="AT88" s="175" t="s">
        <v>3553</v>
      </c>
      <c r="AU88" s="175" t="s">
        <v>3562</v>
      </c>
      <c r="AY88" s="174" t="s">
        <v>3691</v>
      </c>
      <c r="BK88" s="176">
        <f>SUM(BK89:BK90)</f>
        <v>0</v>
      </c>
    </row>
    <row r="89" spans="2:65" s="1" customFormat="1" ht="24" customHeight="1">
      <c r="B89" s="34"/>
      <c r="C89" s="179" t="s">
        <v>3562</v>
      </c>
      <c r="D89" s="179" t="s">
        <v>3694</v>
      </c>
      <c r="E89" s="180" t="s">
        <v>1193</v>
      </c>
      <c r="F89" s="181" t="s">
        <v>1194</v>
      </c>
      <c r="G89" s="182" t="s">
        <v>3834</v>
      </c>
      <c r="H89" s="183">
        <v>40</v>
      </c>
      <c r="I89" s="184"/>
      <c r="J89" s="185">
        <f>ROUND(I89*H89,2)</f>
        <v>0</v>
      </c>
      <c r="K89" s="181" t="s">
        <v>1790</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1358</v>
      </c>
    </row>
    <row r="90" spans="2:65" s="1" customFormat="1" ht="16.5" customHeight="1">
      <c r="B90" s="34"/>
      <c r="C90" s="179" t="s">
        <v>3565</v>
      </c>
      <c r="D90" s="179" t="s">
        <v>3694</v>
      </c>
      <c r="E90" s="180" t="s">
        <v>1196</v>
      </c>
      <c r="F90" s="181" t="s">
        <v>1197</v>
      </c>
      <c r="G90" s="182" t="s">
        <v>4097</v>
      </c>
      <c r="H90" s="183">
        <v>300</v>
      </c>
      <c r="I90" s="184"/>
      <c r="J90" s="185">
        <f>ROUND(I90*H90,2)</f>
        <v>0</v>
      </c>
      <c r="K90" s="181" t="s">
        <v>1790</v>
      </c>
      <c r="L90" s="38"/>
      <c r="M90" s="186" t="s">
        <v>3501</v>
      </c>
      <c r="N90" s="187" t="s">
        <v>3525</v>
      </c>
      <c r="O90" s="63"/>
      <c r="P90" s="188">
        <f>O90*H90</f>
        <v>0</v>
      </c>
      <c r="Q90" s="188">
        <v>0</v>
      </c>
      <c r="R90" s="188">
        <f>Q90*H90</f>
        <v>0</v>
      </c>
      <c r="S90" s="188">
        <v>0</v>
      </c>
      <c r="T90" s="189">
        <f>S90*H90</f>
        <v>0</v>
      </c>
      <c r="AR90" s="190" t="s">
        <v>3699</v>
      </c>
      <c r="AT90" s="190" t="s">
        <v>3694</v>
      </c>
      <c r="AU90" s="190" t="s">
        <v>3565</v>
      </c>
      <c r="AY90" s="17" t="s">
        <v>3691</v>
      </c>
      <c r="BE90" s="191">
        <f>IF(N90="základní",J90,0)</f>
        <v>0</v>
      </c>
      <c r="BF90" s="191">
        <f>IF(N90="snížená",J90,0)</f>
        <v>0</v>
      </c>
      <c r="BG90" s="191">
        <f>IF(N90="zákl. přenesená",J90,0)</f>
        <v>0</v>
      </c>
      <c r="BH90" s="191">
        <f>IF(N90="sníž. přenesená",J90,0)</f>
        <v>0</v>
      </c>
      <c r="BI90" s="191">
        <f>IF(N90="nulová",J90,0)</f>
        <v>0</v>
      </c>
      <c r="BJ90" s="17" t="s">
        <v>3562</v>
      </c>
      <c r="BK90" s="191">
        <f>ROUND(I90*H90,2)</f>
        <v>0</v>
      </c>
      <c r="BL90" s="17" t="s">
        <v>3699</v>
      </c>
      <c r="BM90" s="190" t="s">
        <v>1359</v>
      </c>
    </row>
    <row r="91" spans="2:63" s="11" customFormat="1" ht="22.9" customHeight="1">
      <c r="B91" s="163"/>
      <c r="C91" s="164"/>
      <c r="D91" s="165" t="s">
        <v>3553</v>
      </c>
      <c r="E91" s="177" t="s">
        <v>1856</v>
      </c>
      <c r="F91" s="177" t="s">
        <v>1857</v>
      </c>
      <c r="G91" s="164"/>
      <c r="H91" s="164"/>
      <c r="I91" s="167"/>
      <c r="J91" s="178">
        <f>BK91</f>
        <v>0</v>
      </c>
      <c r="K91" s="164"/>
      <c r="L91" s="169"/>
      <c r="M91" s="170"/>
      <c r="N91" s="171"/>
      <c r="O91" s="171"/>
      <c r="P91" s="172">
        <f>SUM(P92:P98)</f>
        <v>0</v>
      </c>
      <c r="Q91" s="171"/>
      <c r="R91" s="172">
        <f>SUM(R92:R98)</f>
        <v>0</v>
      </c>
      <c r="S91" s="171"/>
      <c r="T91" s="173">
        <f>SUM(T92:T98)</f>
        <v>0</v>
      </c>
      <c r="AR91" s="174" t="s">
        <v>3562</v>
      </c>
      <c r="AT91" s="175" t="s">
        <v>3553</v>
      </c>
      <c r="AU91" s="175" t="s">
        <v>3562</v>
      </c>
      <c r="AY91" s="174" t="s">
        <v>3691</v>
      </c>
      <c r="BK91" s="176">
        <f>SUM(BK92:BK98)</f>
        <v>0</v>
      </c>
    </row>
    <row r="92" spans="2:65" s="1" customFormat="1" ht="24" customHeight="1">
      <c r="B92" s="34"/>
      <c r="C92" s="179" t="s">
        <v>3706</v>
      </c>
      <c r="D92" s="179" t="s">
        <v>3694</v>
      </c>
      <c r="E92" s="180" t="s">
        <v>1062</v>
      </c>
      <c r="F92" s="181" t="s">
        <v>1063</v>
      </c>
      <c r="G92" s="182" t="s">
        <v>3792</v>
      </c>
      <c r="H92" s="183">
        <v>1.2</v>
      </c>
      <c r="I92" s="184"/>
      <c r="J92" s="185">
        <f>ROUND(I92*H92,2)</f>
        <v>0</v>
      </c>
      <c r="K92" s="181" t="s">
        <v>1790</v>
      </c>
      <c r="L92" s="38"/>
      <c r="M92" s="186" t="s">
        <v>3501</v>
      </c>
      <c r="N92" s="187" t="s">
        <v>3525</v>
      </c>
      <c r="O92" s="63"/>
      <c r="P92" s="188">
        <f>O92*H92</f>
        <v>0</v>
      </c>
      <c r="Q92" s="188">
        <v>0</v>
      </c>
      <c r="R92" s="188">
        <f>Q92*H92</f>
        <v>0</v>
      </c>
      <c r="S92" s="188">
        <v>0</v>
      </c>
      <c r="T92" s="189">
        <f>S92*H92</f>
        <v>0</v>
      </c>
      <c r="AR92" s="190" t="s">
        <v>3699</v>
      </c>
      <c r="AT92" s="190" t="s">
        <v>3694</v>
      </c>
      <c r="AU92" s="190" t="s">
        <v>3565</v>
      </c>
      <c r="AY92" s="17" t="s">
        <v>3691</v>
      </c>
      <c r="BE92" s="191">
        <f>IF(N92="základní",J92,0)</f>
        <v>0</v>
      </c>
      <c r="BF92" s="191">
        <f>IF(N92="snížená",J92,0)</f>
        <v>0</v>
      </c>
      <c r="BG92" s="191">
        <f>IF(N92="zákl. přenesená",J92,0)</f>
        <v>0</v>
      </c>
      <c r="BH92" s="191">
        <f>IF(N92="sníž. přenesená",J92,0)</f>
        <v>0</v>
      </c>
      <c r="BI92" s="191">
        <f>IF(N92="nulová",J92,0)</f>
        <v>0</v>
      </c>
      <c r="BJ92" s="17" t="s">
        <v>3562</v>
      </c>
      <c r="BK92" s="191">
        <f>ROUND(I92*H92,2)</f>
        <v>0</v>
      </c>
      <c r="BL92" s="17" t="s">
        <v>3699</v>
      </c>
      <c r="BM92" s="190" t="s">
        <v>1360</v>
      </c>
    </row>
    <row r="93" spans="2:65" s="1" customFormat="1" ht="24" customHeight="1">
      <c r="B93" s="34"/>
      <c r="C93" s="179" t="s">
        <v>3699</v>
      </c>
      <c r="D93" s="179" t="s">
        <v>3694</v>
      </c>
      <c r="E93" s="180" t="s">
        <v>1065</v>
      </c>
      <c r="F93" s="181" t="s">
        <v>1066</v>
      </c>
      <c r="G93" s="182" t="s">
        <v>3792</v>
      </c>
      <c r="H93" s="183">
        <v>10.8</v>
      </c>
      <c r="I93" s="184"/>
      <c r="J93" s="185">
        <f>ROUND(I93*H93,2)</f>
        <v>0</v>
      </c>
      <c r="K93" s="181" t="s">
        <v>1790</v>
      </c>
      <c r="L93" s="38"/>
      <c r="M93" s="186" t="s">
        <v>3501</v>
      </c>
      <c r="N93" s="187" t="s">
        <v>3525</v>
      </c>
      <c r="O93" s="63"/>
      <c r="P93" s="188">
        <f>O93*H93</f>
        <v>0</v>
      </c>
      <c r="Q93" s="188">
        <v>0</v>
      </c>
      <c r="R93" s="188">
        <f>Q93*H93</f>
        <v>0</v>
      </c>
      <c r="S93" s="188">
        <v>0</v>
      </c>
      <c r="T93" s="189">
        <f>S93*H93</f>
        <v>0</v>
      </c>
      <c r="AR93" s="190" t="s">
        <v>3699</v>
      </c>
      <c r="AT93" s="190" t="s">
        <v>3694</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1361</v>
      </c>
    </row>
    <row r="94" spans="2:51" s="12" customFormat="1" ht="12">
      <c r="B94" s="192"/>
      <c r="C94" s="193"/>
      <c r="D94" s="194" t="s">
        <v>3710</v>
      </c>
      <c r="E94" s="195" t="s">
        <v>3501</v>
      </c>
      <c r="F94" s="196" t="s">
        <v>1362</v>
      </c>
      <c r="G94" s="193"/>
      <c r="H94" s="197">
        <v>10.8</v>
      </c>
      <c r="I94" s="198"/>
      <c r="J94" s="193"/>
      <c r="K94" s="193"/>
      <c r="L94" s="199"/>
      <c r="M94" s="200"/>
      <c r="N94" s="201"/>
      <c r="O94" s="201"/>
      <c r="P94" s="201"/>
      <c r="Q94" s="201"/>
      <c r="R94" s="201"/>
      <c r="S94" s="201"/>
      <c r="T94" s="202"/>
      <c r="AT94" s="203" t="s">
        <v>3710</v>
      </c>
      <c r="AU94" s="203" t="s">
        <v>3565</v>
      </c>
      <c r="AV94" s="12" t="s">
        <v>3565</v>
      </c>
      <c r="AW94" s="12" t="s">
        <v>3515</v>
      </c>
      <c r="AX94" s="12" t="s">
        <v>3554</v>
      </c>
      <c r="AY94" s="203" t="s">
        <v>3691</v>
      </c>
    </row>
    <row r="95" spans="2:51" s="13" customFormat="1" ht="12">
      <c r="B95" s="204"/>
      <c r="C95" s="205"/>
      <c r="D95" s="194" t="s">
        <v>3710</v>
      </c>
      <c r="E95" s="206" t="s">
        <v>3501</v>
      </c>
      <c r="F95" s="207" t="s">
        <v>3712</v>
      </c>
      <c r="G95" s="205"/>
      <c r="H95" s="208">
        <v>10.8</v>
      </c>
      <c r="I95" s="209"/>
      <c r="J95" s="205"/>
      <c r="K95" s="205"/>
      <c r="L95" s="210"/>
      <c r="M95" s="211"/>
      <c r="N95" s="212"/>
      <c r="O95" s="212"/>
      <c r="P95" s="212"/>
      <c r="Q95" s="212"/>
      <c r="R95" s="212"/>
      <c r="S95" s="212"/>
      <c r="T95" s="213"/>
      <c r="AT95" s="214" t="s">
        <v>3710</v>
      </c>
      <c r="AU95" s="214" t="s">
        <v>3565</v>
      </c>
      <c r="AV95" s="13" t="s">
        <v>3699</v>
      </c>
      <c r="AW95" s="13" t="s">
        <v>3515</v>
      </c>
      <c r="AX95" s="13" t="s">
        <v>3562</v>
      </c>
      <c r="AY95" s="214" t="s">
        <v>3691</v>
      </c>
    </row>
    <row r="96" spans="2:65" s="1" customFormat="1" ht="16.5" customHeight="1">
      <c r="B96" s="34"/>
      <c r="C96" s="179" t="s">
        <v>3716</v>
      </c>
      <c r="D96" s="179" t="s">
        <v>3694</v>
      </c>
      <c r="E96" s="180" t="s">
        <v>1069</v>
      </c>
      <c r="F96" s="181" t="s">
        <v>1070</v>
      </c>
      <c r="G96" s="182" t="s">
        <v>3792</v>
      </c>
      <c r="H96" s="183">
        <v>1.2</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1363</v>
      </c>
    </row>
    <row r="97" spans="2:65" s="1" customFormat="1" ht="24" customHeight="1">
      <c r="B97" s="34"/>
      <c r="C97" s="179" t="s">
        <v>3721</v>
      </c>
      <c r="D97" s="179" t="s">
        <v>3694</v>
      </c>
      <c r="E97" s="180" t="s">
        <v>1072</v>
      </c>
      <c r="F97" s="181" t="s">
        <v>1073</v>
      </c>
      <c r="G97" s="182" t="s">
        <v>3792</v>
      </c>
      <c r="H97" s="183">
        <v>1.2</v>
      </c>
      <c r="I97" s="184"/>
      <c r="J97" s="185">
        <f>ROUND(I97*H97,2)</f>
        <v>0</v>
      </c>
      <c r="K97" s="181" t="s">
        <v>1790</v>
      </c>
      <c r="L97" s="38"/>
      <c r="M97" s="186" t="s">
        <v>3501</v>
      </c>
      <c r="N97" s="187" t="s">
        <v>3525</v>
      </c>
      <c r="O97" s="63"/>
      <c r="P97" s="188">
        <f>O97*H97</f>
        <v>0</v>
      </c>
      <c r="Q97" s="188">
        <v>0</v>
      </c>
      <c r="R97" s="188">
        <f>Q97*H97</f>
        <v>0</v>
      </c>
      <c r="S97" s="188">
        <v>0</v>
      </c>
      <c r="T97" s="189">
        <f>S97*H97</f>
        <v>0</v>
      </c>
      <c r="AR97" s="190" t="s">
        <v>3699</v>
      </c>
      <c r="AT97" s="190" t="s">
        <v>3694</v>
      </c>
      <c r="AU97" s="190" t="s">
        <v>3565</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1364</v>
      </c>
    </row>
    <row r="98" spans="2:65" s="1" customFormat="1" ht="16.5" customHeight="1">
      <c r="B98" s="34"/>
      <c r="C98" s="179" t="s">
        <v>3725</v>
      </c>
      <c r="D98" s="179" t="s">
        <v>3694</v>
      </c>
      <c r="E98" s="180" t="s">
        <v>1864</v>
      </c>
      <c r="F98" s="181" t="s">
        <v>1865</v>
      </c>
      <c r="G98" s="182" t="s">
        <v>3792</v>
      </c>
      <c r="H98" s="183">
        <v>1.2</v>
      </c>
      <c r="I98" s="184"/>
      <c r="J98" s="185">
        <f>ROUND(I98*H98,2)</f>
        <v>0</v>
      </c>
      <c r="K98" s="181" t="s">
        <v>1790</v>
      </c>
      <c r="L98" s="38"/>
      <c r="M98" s="186" t="s">
        <v>3501</v>
      </c>
      <c r="N98" s="187" t="s">
        <v>3525</v>
      </c>
      <c r="O98" s="63"/>
      <c r="P98" s="188">
        <f>O98*H98</f>
        <v>0</v>
      </c>
      <c r="Q98" s="188">
        <v>0</v>
      </c>
      <c r="R98" s="188">
        <f>Q98*H98</f>
        <v>0</v>
      </c>
      <c r="S98" s="188">
        <v>0</v>
      </c>
      <c r="T98" s="189">
        <f>S98*H98</f>
        <v>0</v>
      </c>
      <c r="AR98" s="190" t="s">
        <v>3699</v>
      </c>
      <c r="AT98" s="190" t="s">
        <v>3694</v>
      </c>
      <c r="AU98" s="190" t="s">
        <v>3565</v>
      </c>
      <c r="AY98" s="17" t="s">
        <v>3691</v>
      </c>
      <c r="BE98" s="191">
        <f>IF(N98="základní",J98,0)</f>
        <v>0</v>
      </c>
      <c r="BF98" s="191">
        <f>IF(N98="snížená",J98,0)</f>
        <v>0</v>
      </c>
      <c r="BG98" s="191">
        <f>IF(N98="zákl. přenesená",J98,0)</f>
        <v>0</v>
      </c>
      <c r="BH98" s="191">
        <f>IF(N98="sníž. přenesená",J98,0)</f>
        <v>0</v>
      </c>
      <c r="BI98" s="191">
        <f>IF(N98="nulová",J98,0)</f>
        <v>0</v>
      </c>
      <c r="BJ98" s="17" t="s">
        <v>3562</v>
      </c>
      <c r="BK98" s="191">
        <f>ROUND(I98*H98,2)</f>
        <v>0</v>
      </c>
      <c r="BL98" s="17" t="s">
        <v>3699</v>
      </c>
      <c r="BM98" s="190" t="s">
        <v>1365</v>
      </c>
    </row>
    <row r="99" spans="2:63" s="11" customFormat="1" ht="25.9" customHeight="1">
      <c r="B99" s="163"/>
      <c r="C99" s="164"/>
      <c r="D99" s="165" t="s">
        <v>3553</v>
      </c>
      <c r="E99" s="166" t="s">
        <v>2004</v>
      </c>
      <c r="F99" s="166" t="s">
        <v>2005</v>
      </c>
      <c r="G99" s="164"/>
      <c r="H99" s="164"/>
      <c r="I99" s="167"/>
      <c r="J99" s="168">
        <f>BK99</f>
        <v>0</v>
      </c>
      <c r="K99" s="164"/>
      <c r="L99" s="169"/>
      <c r="M99" s="170"/>
      <c r="N99" s="171"/>
      <c r="O99" s="171"/>
      <c r="P99" s="172">
        <f>P100+P145+P149</f>
        <v>0</v>
      </c>
      <c r="Q99" s="171"/>
      <c r="R99" s="172">
        <f>R100+R145+R149</f>
        <v>0</v>
      </c>
      <c r="S99" s="171"/>
      <c r="T99" s="173">
        <f>T100+T145+T149</f>
        <v>0</v>
      </c>
      <c r="AR99" s="174" t="s">
        <v>3565</v>
      </c>
      <c r="AT99" s="175" t="s">
        <v>3553</v>
      </c>
      <c r="AU99" s="175" t="s">
        <v>3554</v>
      </c>
      <c r="AY99" s="174" t="s">
        <v>3691</v>
      </c>
      <c r="BK99" s="176">
        <f>BK100+BK145+BK149</f>
        <v>0</v>
      </c>
    </row>
    <row r="100" spans="2:63" s="11" customFormat="1" ht="22.9" customHeight="1">
      <c r="B100" s="163"/>
      <c r="C100" s="164"/>
      <c r="D100" s="165" t="s">
        <v>3553</v>
      </c>
      <c r="E100" s="177" t="s">
        <v>1205</v>
      </c>
      <c r="F100" s="177" t="s">
        <v>1206</v>
      </c>
      <c r="G100" s="164"/>
      <c r="H100" s="164"/>
      <c r="I100" s="167"/>
      <c r="J100" s="178">
        <f>BK100</f>
        <v>0</v>
      </c>
      <c r="K100" s="164"/>
      <c r="L100" s="169"/>
      <c r="M100" s="170"/>
      <c r="N100" s="171"/>
      <c r="O100" s="171"/>
      <c r="P100" s="172">
        <f>SUM(P101:P144)</f>
        <v>0</v>
      </c>
      <c r="Q100" s="171"/>
      <c r="R100" s="172">
        <f>SUM(R101:R144)</f>
        <v>0</v>
      </c>
      <c r="S100" s="171"/>
      <c r="T100" s="173">
        <f>SUM(T101:T144)</f>
        <v>0</v>
      </c>
      <c r="AR100" s="174" t="s">
        <v>3565</v>
      </c>
      <c r="AT100" s="175" t="s">
        <v>3553</v>
      </c>
      <c r="AU100" s="175" t="s">
        <v>3562</v>
      </c>
      <c r="AY100" s="174" t="s">
        <v>3691</v>
      </c>
      <c r="BK100" s="176">
        <f>SUM(BK101:BK144)</f>
        <v>0</v>
      </c>
    </row>
    <row r="101" spans="2:65" s="1" customFormat="1" ht="24" customHeight="1">
      <c r="B101" s="34"/>
      <c r="C101" s="179" t="s">
        <v>3732</v>
      </c>
      <c r="D101" s="179" t="s">
        <v>3694</v>
      </c>
      <c r="E101" s="180" t="s">
        <v>1207</v>
      </c>
      <c r="F101" s="181" t="s">
        <v>1208</v>
      </c>
      <c r="G101" s="182" t="s">
        <v>3834</v>
      </c>
      <c r="H101" s="183">
        <v>40</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3761</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3761</v>
      </c>
      <c r="BM101" s="190" t="s">
        <v>1366</v>
      </c>
    </row>
    <row r="102" spans="2:65" s="1" customFormat="1" ht="24" customHeight="1">
      <c r="B102" s="34"/>
      <c r="C102" s="225" t="s">
        <v>3737</v>
      </c>
      <c r="D102" s="225" t="s">
        <v>3806</v>
      </c>
      <c r="E102" s="226" t="s">
        <v>1210</v>
      </c>
      <c r="F102" s="227" t="s">
        <v>1211</v>
      </c>
      <c r="G102" s="228" t="s">
        <v>3834</v>
      </c>
      <c r="H102" s="229">
        <v>40</v>
      </c>
      <c r="I102" s="230"/>
      <c r="J102" s="231">
        <f>ROUND(I102*H102,2)</f>
        <v>0</v>
      </c>
      <c r="K102" s="227" t="s">
        <v>1790</v>
      </c>
      <c r="L102" s="232"/>
      <c r="M102" s="233" t="s">
        <v>3501</v>
      </c>
      <c r="N102" s="234" t="s">
        <v>3525</v>
      </c>
      <c r="O102" s="63"/>
      <c r="P102" s="188">
        <f>O102*H102</f>
        <v>0</v>
      </c>
      <c r="Q102" s="188">
        <v>0</v>
      </c>
      <c r="R102" s="188">
        <f>Q102*H102</f>
        <v>0</v>
      </c>
      <c r="S102" s="188">
        <v>0</v>
      </c>
      <c r="T102" s="189">
        <f>S102*H102</f>
        <v>0</v>
      </c>
      <c r="AR102" s="190" t="s">
        <v>3842</v>
      </c>
      <c r="AT102" s="190" t="s">
        <v>3806</v>
      </c>
      <c r="AU102" s="190" t="s">
        <v>3565</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3761</v>
      </c>
      <c r="BM102" s="190" t="s">
        <v>1367</v>
      </c>
    </row>
    <row r="103" spans="2:47" s="1" customFormat="1" ht="19.5">
      <c r="B103" s="34"/>
      <c r="C103" s="35"/>
      <c r="D103" s="194" t="s">
        <v>4408</v>
      </c>
      <c r="E103" s="35"/>
      <c r="F103" s="235" t="s">
        <v>1213</v>
      </c>
      <c r="G103" s="35"/>
      <c r="H103" s="35"/>
      <c r="I103" s="106"/>
      <c r="J103" s="35"/>
      <c r="K103" s="35"/>
      <c r="L103" s="38"/>
      <c r="M103" s="236"/>
      <c r="N103" s="63"/>
      <c r="O103" s="63"/>
      <c r="P103" s="63"/>
      <c r="Q103" s="63"/>
      <c r="R103" s="63"/>
      <c r="S103" s="63"/>
      <c r="T103" s="64"/>
      <c r="AT103" s="17" t="s">
        <v>4408</v>
      </c>
      <c r="AU103" s="17" t="s">
        <v>3565</v>
      </c>
    </row>
    <row r="104" spans="2:65" s="1" customFormat="1" ht="24" customHeight="1">
      <c r="B104" s="34"/>
      <c r="C104" s="179" t="s">
        <v>3741</v>
      </c>
      <c r="D104" s="179" t="s">
        <v>3694</v>
      </c>
      <c r="E104" s="180" t="s">
        <v>1214</v>
      </c>
      <c r="F104" s="181" t="s">
        <v>1215</v>
      </c>
      <c r="G104" s="182" t="s">
        <v>3834</v>
      </c>
      <c r="H104" s="183">
        <v>1</v>
      </c>
      <c r="I104" s="184"/>
      <c r="J104" s="185">
        <f aca="true" t="shared" si="0" ref="J104:J110">ROUND(I104*H104,2)</f>
        <v>0</v>
      </c>
      <c r="K104" s="181" t="s">
        <v>1790</v>
      </c>
      <c r="L104" s="38"/>
      <c r="M104" s="186" t="s">
        <v>3501</v>
      </c>
      <c r="N104" s="187" t="s">
        <v>3525</v>
      </c>
      <c r="O104" s="63"/>
      <c r="P104" s="188">
        <f aca="true" t="shared" si="1" ref="P104:P110">O104*H104</f>
        <v>0</v>
      </c>
      <c r="Q104" s="188">
        <v>0</v>
      </c>
      <c r="R104" s="188">
        <f aca="true" t="shared" si="2" ref="R104:R110">Q104*H104</f>
        <v>0</v>
      </c>
      <c r="S104" s="188">
        <v>0</v>
      </c>
      <c r="T104" s="189">
        <f aca="true" t="shared" si="3" ref="T104:T110">S104*H104</f>
        <v>0</v>
      </c>
      <c r="AR104" s="190" t="s">
        <v>3761</v>
      </c>
      <c r="AT104" s="190" t="s">
        <v>3694</v>
      </c>
      <c r="AU104" s="190" t="s">
        <v>3565</v>
      </c>
      <c r="AY104" s="17" t="s">
        <v>3691</v>
      </c>
      <c r="BE104" s="191">
        <f aca="true" t="shared" si="4" ref="BE104:BE110">IF(N104="základní",J104,0)</f>
        <v>0</v>
      </c>
      <c r="BF104" s="191">
        <f aca="true" t="shared" si="5" ref="BF104:BF110">IF(N104="snížená",J104,0)</f>
        <v>0</v>
      </c>
      <c r="BG104" s="191">
        <f aca="true" t="shared" si="6" ref="BG104:BG110">IF(N104="zákl. přenesená",J104,0)</f>
        <v>0</v>
      </c>
      <c r="BH104" s="191">
        <f aca="true" t="shared" si="7" ref="BH104:BH110">IF(N104="sníž. přenesená",J104,0)</f>
        <v>0</v>
      </c>
      <c r="BI104" s="191">
        <f aca="true" t="shared" si="8" ref="BI104:BI110">IF(N104="nulová",J104,0)</f>
        <v>0</v>
      </c>
      <c r="BJ104" s="17" t="s">
        <v>3562</v>
      </c>
      <c r="BK104" s="191">
        <f aca="true" t="shared" si="9" ref="BK104:BK110">ROUND(I104*H104,2)</f>
        <v>0</v>
      </c>
      <c r="BL104" s="17" t="s">
        <v>3761</v>
      </c>
      <c r="BM104" s="190" t="s">
        <v>1368</v>
      </c>
    </row>
    <row r="105" spans="2:65" s="1" customFormat="1" ht="16.5" customHeight="1">
      <c r="B105" s="34"/>
      <c r="C105" s="225" t="s">
        <v>3692</v>
      </c>
      <c r="D105" s="225" t="s">
        <v>3806</v>
      </c>
      <c r="E105" s="226" t="s">
        <v>1217</v>
      </c>
      <c r="F105" s="227" t="s">
        <v>1218</v>
      </c>
      <c r="G105" s="228" t="s">
        <v>3834</v>
      </c>
      <c r="H105" s="229">
        <v>1</v>
      </c>
      <c r="I105" s="230"/>
      <c r="J105" s="231">
        <f t="shared" si="0"/>
        <v>0</v>
      </c>
      <c r="K105" s="227" t="s">
        <v>3501</v>
      </c>
      <c r="L105" s="232"/>
      <c r="M105" s="233" t="s">
        <v>3501</v>
      </c>
      <c r="N105" s="234" t="s">
        <v>3525</v>
      </c>
      <c r="O105" s="63"/>
      <c r="P105" s="188">
        <f t="shared" si="1"/>
        <v>0</v>
      </c>
      <c r="Q105" s="188">
        <v>0</v>
      </c>
      <c r="R105" s="188">
        <f t="shared" si="2"/>
        <v>0</v>
      </c>
      <c r="S105" s="188">
        <v>0</v>
      </c>
      <c r="T105" s="189">
        <f t="shared" si="3"/>
        <v>0</v>
      </c>
      <c r="AR105" s="190" t="s">
        <v>3842</v>
      </c>
      <c r="AT105" s="190" t="s">
        <v>3806</v>
      </c>
      <c r="AU105" s="190" t="s">
        <v>3565</v>
      </c>
      <c r="AY105" s="17" t="s">
        <v>3691</v>
      </c>
      <c r="BE105" s="191">
        <f t="shared" si="4"/>
        <v>0</v>
      </c>
      <c r="BF105" s="191">
        <f t="shared" si="5"/>
        <v>0</v>
      </c>
      <c r="BG105" s="191">
        <f t="shared" si="6"/>
        <v>0</v>
      </c>
      <c r="BH105" s="191">
        <f t="shared" si="7"/>
        <v>0</v>
      </c>
      <c r="BI105" s="191">
        <f t="shared" si="8"/>
        <v>0</v>
      </c>
      <c r="BJ105" s="17" t="s">
        <v>3562</v>
      </c>
      <c r="BK105" s="191">
        <f t="shared" si="9"/>
        <v>0</v>
      </c>
      <c r="BL105" s="17" t="s">
        <v>3761</v>
      </c>
      <c r="BM105" s="190" t="s">
        <v>1369</v>
      </c>
    </row>
    <row r="106" spans="2:65" s="1" customFormat="1" ht="24" customHeight="1">
      <c r="B106" s="34"/>
      <c r="C106" s="179" t="s">
        <v>3701</v>
      </c>
      <c r="D106" s="179" t="s">
        <v>3694</v>
      </c>
      <c r="E106" s="180" t="s">
        <v>1220</v>
      </c>
      <c r="F106" s="181" t="s">
        <v>1221</v>
      </c>
      <c r="G106" s="182" t="s">
        <v>4097</v>
      </c>
      <c r="H106" s="183">
        <v>14</v>
      </c>
      <c r="I106" s="184"/>
      <c r="J106" s="185">
        <f t="shared" si="0"/>
        <v>0</v>
      </c>
      <c r="K106" s="181" t="s">
        <v>1790</v>
      </c>
      <c r="L106" s="38"/>
      <c r="M106" s="186" t="s">
        <v>3501</v>
      </c>
      <c r="N106" s="187" t="s">
        <v>3525</v>
      </c>
      <c r="O106" s="63"/>
      <c r="P106" s="188">
        <f t="shared" si="1"/>
        <v>0</v>
      </c>
      <c r="Q106" s="188">
        <v>0</v>
      </c>
      <c r="R106" s="188">
        <f t="shared" si="2"/>
        <v>0</v>
      </c>
      <c r="S106" s="188">
        <v>0</v>
      </c>
      <c r="T106" s="189">
        <f t="shared" si="3"/>
        <v>0</v>
      </c>
      <c r="AR106" s="190" t="s">
        <v>3761</v>
      </c>
      <c r="AT106" s="190" t="s">
        <v>3694</v>
      </c>
      <c r="AU106" s="190" t="s">
        <v>3565</v>
      </c>
      <c r="AY106" s="17" t="s">
        <v>3691</v>
      </c>
      <c r="BE106" s="191">
        <f t="shared" si="4"/>
        <v>0</v>
      </c>
      <c r="BF106" s="191">
        <f t="shared" si="5"/>
        <v>0</v>
      </c>
      <c r="BG106" s="191">
        <f t="shared" si="6"/>
        <v>0</v>
      </c>
      <c r="BH106" s="191">
        <f t="shared" si="7"/>
        <v>0</v>
      </c>
      <c r="BI106" s="191">
        <f t="shared" si="8"/>
        <v>0</v>
      </c>
      <c r="BJ106" s="17" t="s">
        <v>3562</v>
      </c>
      <c r="BK106" s="191">
        <f t="shared" si="9"/>
        <v>0</v>
      </c>
      <c r="BL106" s="17" t="s">
        <v>3761</v>
      </c>
      <c r="BM106" s="190" t="s">
        <v>1370</v>
      </c>
    </row>
    <row r="107" spans="2:65" s="1" customFormat="1" ht="16.5" customHeight="1">
      <c r="B107" s="34"/>
      <c r="C107" s="225" t="s">
        <v>3723</v>
      </c>
      <c r="D107" s="225" t="s">
        <v>3806</v>
      </c>
      <c r="E107" s="226" t="s">
        <v>1223</v>
      </c>
      <c r="F107" s="227" t="s">
        <v>1224</v>
      </c>
      <c r="G107" s="228" t="s">
        <v>4097</v>
      </c>
      <c r="H107" s="229">
        <v>14</v>
      </c>
      <c r="I107" s="230"/>
      <c r="J107" s="231">
        <f t="shared" si="0"/>
        <v>0</v>
      </c>
      <c r="K107" s="227" t="s">
        <v>1790</v>
      </c>
      <c r="L107" s="232"/>
      <c r="M107" s="233" t="s">
        <v>3501</v>
      </c>
      <c r="N107" s="234" t="s">
        <v>3525</v>
      </c>
      <c r="O107" s="63"/>
      <c r="P107" s="188">
        <f t="shared" si="1"/>
        <v>0</v>
      </c>
      <c r="Q107" s="188">
        <v>0</v>
      </c>
      <c r="R107" s="188">
        <f t="shared" si="2"/>
        <v>0</v>
      </c>
      <c r="S107" s="188">
        <v>0</v>
      </c>
      <c r="T107" s="189">
        <f t="shared" si="3"/>
        <v>0</v>
      </c>
      <c r="AR107" s="190" t="s">
        <v>3842</v>
      </c>
      <c r="AT107" s="190" t="s">
        <v>3806</v>
      </c>
      <c r="AU107" s="190" t="s">
        <v>3565</v>
      </c>
      <c r="AY107" s="17" t="s">
        <v>3691</v>
      </c>
      <c r="BE107" s="191">
        <f t="shared" si="4"/>
        <v>0</v>
      </c>
      <c r="BF107" s="191">
        <f t="shared" si="5"/>
        <v>0</v>
      </c>
      <c r="BG107" s="191">
        <f t="shared" si="6"/>
        <v>0</v>
      </c>
      <c r="BH107" s="191">
        <f t="shared" si="7"/>
        <v>0</v>
      </c>
      <c r="BI107" s="191">
        <f t="shared" si="8"/>
        <v>0</v>
      </c>
      <c r="BJ107" s="17" t="s">
        <v>3562</v>
      </c>
      <c r="BK107" s="191">
        <f t="shared" si="9"/>
        <v>0</v>
      </c>
      <c r="BL107" s="17" t="s">
        <v>3761</v>
      </c>
      <c r="BM107" s="190" t="s">
        <v>1371</v>
      </c>
    </row>
    <row r="108" spans="2:65" s="1" customFormat="1" ht="24" customHeight="1">
      <c r="B108" s="34"/>
      <c r="C108" s="179" t="s">
        <v>3756</v>
      </c>
      <c r="D108" s="179" t="s">
        <v>3694</v>
      </c>
      <c r="E108" s="180" t="s">
        <v>1226</v>
      </c>
      <c r="F108" s="181" t="s">
        <v>1227</v>
      </c>
      <c r="G108" s="182" t="s">
        <v>4097</v>
      </c>
      <c r="H108" s="183">
        <v>30</v>
      </c>
      <c r="I108" s="184"/>
      <c r="J108" s="185">
        <f t="shared" si="0"/>
        <v>0</v>
      </c>
      <c r="K108" s="181" t="s">
        <v>1790</v>
      </c>
      <c r="L108" s="38"/>
      <c r="M108" s="186" t="s">
        <v>3501</v>
      </c>
      <c r="N108" s="187" t="s">
        <v>3525</v>
      </c>
      <c r="O108" s="63"/>
      <c r="P108" s="188">
        <f t="shared" si="1"/>
        <v>0</v>
      </c>
      <c r="Q108" s="188">
        <v>0</v>
      </c>
      <c r="R108" s="188">
        <f t="shared" si="2"/>
        <v>0</v>
      </c>
      <c r="S108" s="188">
        <v>0</v>
      </c>
      <c r="T108" s="189">
        <f t="shared" si="3"/>
        <v>0</v>
      </c>
      <c r="AR108" s="190" t="s">
        <v>3761</v>
      </c>
      <c r="AT108" s="190" t="s">
        <v>3694</v>
      </c>
      <c r="AU108" s="190" t="s">
        <v>3565</v>
      </c>
      <c r="AY108" s="17" t="s">
        <v>3691</v>
      </c>
      <c r="BE108" s="191">
        <f t="shared" si="4"/>
        <v>0</v>
      </c>
      <c r="BF108" s="191">
        <f t="shared" si="5"/>
        <v>0</v>
      </c>
      <c r="BG108" s="191">
        <f t="shared" si="6"/>
        <v>0</v>
      </c>
      <c r="BH108" s="191">
        <f t="shared" si="7"/>
        <v>0</v>
      </c>
      <c r="BI108" s="191">
        <f t="shared" si="8"/>
        <v>0</v>
      </c>
      <c r="BJ108" s="17" t="s">
        <v>3562</v>
      </c>
      <c r="BK108" s="191">
        <f t="shared" si="9"/>
        <v>0</v>
      </c>
      <c r="BL108" s="17" t="s">
        <v>3761</v>
      </c>
      <c r="BM108" s="190" t="s">
        <v>1372</v>
      </c>
    </row>
    <row r="109" spans="2:65" s="1" customFormat="1" ht="16.5" customHeight="1">
      <c r="B109" s="34"/>
      <c r="C109" s="225" t="s">
        <v>3490</v>
      </c>
      <c r="D109" s="225" t="s">
        <v>3806</v>
      </c>
      <c r="E109" s="226" t="s">
        <v>1229</v>
      </c>
      <c r="F109" s="227" t="s">
        <v>1230</v>
      </c>
      <c r="G109" s="228" t="s">
        <v>4097</v>
      </c>
      <c r="H109" s="229">
        <v>30</v>
      </c>
      <c r="I109" s="230"/>
      <c r="J109" s="231">
        <f t="shared" si="0"/>
        <v>0</v>
      </c>
      <c r="K109" s="227" t="s">
        <v>1790</v>
      </c>
      <c r="L109" s="232"/>
      <c r="M109" s="233" t="s">
        <v>3501</v>
      </c>
      <c r="N109" s="234" t="s">
        <v>3525</v>
      </c>
      <c r="O109" s="63"/>
      <c r="P109" s="188">
        <f t="shared" si="1"/>
        <v>0</v>
      </c>
      <c r="Q109" s="188">
        <v>0</v>
      </c>
      <c r="R109" s="188">
        <f t="shared" si="2"/>
        <v>0</v>
      </c>
      <c r="S109" s="188">
        <v>0</v>
      </c>
      <c r="T109" s="189">
        <f t="shared" si="3"/>
        <v>0</v>
      </c>
      <c r="AR109" s="190" t="s">
        <v>3842</v>
      </c>
      <c r="AT109" s="190" t="s">
        <v>3806</v>
      </c>
      <c r="AU109" s="190" t="s">
        <v>3565</v>
      </c>
      <c r="AY109" s="17" t="s">
        <v>3691</v>
      </c>
      <c r="BE109" s="191">
        <f t="shared" si="4"/>
        <v>0</v>
      </c>
      <c r="BF109" s="191">
        <f t="shared" si="5"/>
        <v>0</v>
      </c>
      <c r="BG109" s="191">
        <f t="shared" si="6"/>
        <v>0</v>
      </c>
      <c r="BH109" s="191">
        <f t="shared" si="7"/>
        <v>0</v>
      </c>
      <c r="BI109" s="191">
        <f t="shared" si="8"/>
        <v>0</v>
      </c>
      <c r="BJ109" s="17" t="s">
        <v>3562</v>
      </c>
      <c r="BK109" s="191">
        <f t="shared" si="9"/>
        <v>0</v>
      </c>
      <c r="BL109" s="17" t="s">
        <v>3761</v>
      </c>
      <c r="BM109" s="190" t="s">
        <v>1373</v>
      </c>
    </row>
    <row r="110" spans="2:65" s="1" customFormat="1" ht="24" customHeight="1">
      <c r="B110" s="34"/>
      <c r="C110" s="179" t="s">
        <v>3761</v>
      </c>
      <c r="D110" s="179" t="s">
        <v>3694</v>
      </c>
      <c r="E110" s="180" t="s">
        <v>1232</v>
      </c>
      <c r="F110" s="181" t="s">
        <v>1233</v>
      </c>
      <c r="G110" s="182" t="s">
        <v>4097</v>
      </c>
      <c r="H110" s="183">
        <v>443</v>
      </c>
      <c r="I110" s="184"/>
      <c r="J110" s="185">
        <f t="shared" si="0"/>
        <v>0</v>
      </c>
      <c r="K110" s="181" t="s">
        <v>1790</v>
      </c>
      <c r="L110" s="38"/>
      <c r="M110" s="186" t="s">
        <v>3501</v>
      </c>
      <c r="N110" s="187" t="s">
        <v>3525</v>
      </c>
      <c r="O110" s="63"/>
      <c r="P110" s="188">
        <f t="shared" si="1"/>
        <v>0</v>
      </c>
      <c r="Q110" s="188">
        <v>0</v>
      </c>
      <c r="R110" s="188">
        <f t="shared" si="2"/>
        <v>0</v>
      </c>
      <c r="S110" s="188">
        <v>0</v>
      </c>
      <c r="T110" s="189">
        <f t="shared" si="3"/>
        <v>0</v>
      </c>
      <c r="AR110" s="190" t="s">
        <v>3761</v>
      </c>
      <c r="AT110" s="190" t="s">
        <v>3694</v>
      </c>
      <c r="AU110" s="190" t="s">
        <v>3565</v>
      </c>
      <c r="AY110" s="17" t="s">
        <v>3691</v>
      </c>
      <c r="BE110" s="191">
        <f t="shared" si="4"/>
        <v>0</v>
      </c>
      <c r="BF110" s="191">
        <f t="shared" si="5"/>
        <v>0</v>
      </c>
      <c r="BG110" s="191">
        <f t="shared" si="6"/>
        <v>0</v>
      </c>
      <c r="BH110" s="191">
        <f t="shared" si="7"/>
        <v>0</v>
      </c>
      <c r="BI110" s="191">
        <f t="shared" si="8"/>
        <v>0</v>
      </c>
      <c r="BJ110" s="17" t="s">
        <v>3562</v>
      </c>
      <c r="BK110" s="191">
        <f t="shared" si="9"/>
        <v>0</v>
      </c>
      <c r="BL110" s="17" t="s">
        <v>3761</v>
      </c>
      <c r="BM110" s="190" t="s">
        <v>1374</v>
      </c>
    </row>
    <row r="111" spans="2:51" s="12" customFormat="1" ht="12">
      <c r="B111" s="192"/>
      <c r="C111" s="193"/>
      <c r="D111" s="194" t="s">
        <v>3710</v>
      </c>
      <c r="E111" s="195" t="s">
        <v>3501</v>
      </c>
      <c r="F111" s="196" t="s">
        <v>1375</v>
      </c>
      <c r="G111" s="193"/>
      <c r="H111" s="197">
        <v>443</v>
      </c>
      <c r="I111" s="198"/>
      <c r="J111" s="193"/>
      <c r="K111" s="193"/>
      <c r="L111" s="199"/>
      <c r="M111" s="200"/>
      <c r="N111" s="201"/>
      <c r="O111" s="201"/>
      <c r="P111" s="201"/>
      <c r="Q111" s="201"/>
      <c r="R111" s="201"/>
      <c r="S111" s="201"/>
      <c r="T111" s="202"/>
      <c r="AT111" s="203" t="s">
        <v>3710</v>
      </c>
      <c r="AU111" s="203" t="s">
        <v>3565</v>
      </c>
      <c r="AV111" s="12" t="s">
        <v>3565</v>
      </c>
      <c r="AW111" s="12" t="s">
        <v>3515</v>
      </c>
      <c r="AX111" s="12" t="s">
        <v>3554</v>
      </c>
      <c r="AY111" s="203" t="s">
        <v>3691</v>
      </c>
    </row>
    <row r="112" spans="2:51" s="13" customFormat="1" ht="12">
      <c r="B112" s="204"/>
      <c r="C112" s="205"/>
      <c r="D112" s="194" t="s">
        <v>3710</v>
      </c>
      <c r="E112" s="206" t="s">
        <v>3501</v>
      </c>
      <c r="F112" s="207" t="s">
        <v>3712</v>
      </c>
      <c r="G112" s="205"/>
      <c r="H112" s="208">
        <v>443</v>
      </c>
      <c r="I112" s="209"/>
      <c r="J112" s="205"/>
      <c r="K112" s="205"/>
      <c r="L112" s="210"/>
      <c r="M112" s="211"/>
      <c r="N112" s="212"/>
      <c r="O112" s="212"/>
      <c r="P112" s="212"/>
      <c r="Q112" s="212"/>
      <c r="R112" s="212"/>
      <c r="S112" s="212"/>
      <c r="T112" s="213"/>
      <c r="AT112" s="214" t="s">
        <v>3710</v>
      </c>
      <c r="AU112" s="214" t="s">
        <v>3565</v>
      </c>
      <c r="AV112" s="13" t="s">
        <v>3699</v>
      </c>
      <c r="AW112" s="13" t="s">
        <v>3515</v>
      </c>
      <c r="AX112" s="13" t="s">
        <v>3562</v>
      </c>
      <c r="AY112" s="214" t="s">
        <v>3691</v>
      </c>
    </row>
    <row r="113" spans="2:65" s="1" customFormat="1" ht="16.5" customHeight="1">
      <c r="B113" s="34"/>
      <c r="C113" s="225" t="s">
        <v>3767</v>
      </c>
      <c r="D113" s="225" t="s">
        <v>3806</v>
      </c>
      <c r="E113" s="226" t="s">
        <v>1236</v>
      </c>
      <c r="F113" s="227" t="s">
        <v>1237</v>
      </c>
      <c r="G113" s="228" t="s">
        <v>4097</v>
      </c>
      <c r="H113" s="229">
        <v>443</v>
      </c>
      <c r="I113" s="230"/>
      <c r="J113" s="231">
        <f>ROUND(I113*H113,2)</f>
        <v>0</v>
      </c>
      <c r="K113" s="227" t="s">
        <v>1790</v>
      </c>
      <c r="L113" s="232"/>
      <c r="M113" s="233" t="s">
        <v>3501</v>
      </c>
      <c r="N113" s="234" t="s">
        <v>3525</v>
      </c>
      <c r="O113" s="63"/>
      <c r="P113" s="188">
        <f>O113*H113</f>
        <v>0</v>
      </c>
      <c r="Q113" s="188">
        <v>0</v>
      </c>
      <c r="R113" s="188">
        <f>Q113*H113</f>
        <v>0</v>
      </c>
      <c r="S113" s="188">
        <v>0</v>
      </c>
      <c r="T113" s="189">
        <f>S113*H113</f>
        <v>0</v>
      </c>
      <c r="AR113" s="190" t="s">
        <v>3842</v>
      </c>
      <c r="AT113" s="190" t="s">
        <v>3806</v>
      </c>
      <c r="AU113" s="190" t="s">
        <v>3565</v>
      </c>
      <c r="AY113" s="17" t="s">
        <v>3691</v>
      </c>
      <c r="BE113" s="191">
        <f>IF(N113="základní",J113,0)</f>
        <v>0</v>
      </c>
      <c r="BF113" s="191">
        <f>IF(N113="snížená",J113,0)</f>
        <v>0</v>
      </c>
      <c r="BG113" s="191">
        <f>IF(N113="zákl. přenesená",J113,0)</f>
        <v>0</v>
      </c>
      <c r="BH113" s="191">
        <f>IF(N113="sníž. přenesená",J113,0)</f>
        <v>0</v>
      </c>
      <c r="BI113" s="191">
        <f>IF(N113="nulová",J113,0)</f>
        <v>0</v>
      </c>
      <c r="BJ113" s="17" t="s">
        <v>3562</v>
      </c>
      <c r="BK113" s="191">
        <f>ROUND(I113*H113,2)</f>
        <v>0</v>
      </c>
      <c r="BL113" s="17" t="s">
        <v>3761</v>
      </c>
      <c r="BM113" s="190" t="s">
        <v>1376</v>
      </c>
    </row>
    <row r="114" spans="2:47" s="1" customFormat="1" ht="19.5">
      <c r="B114" s="34"/>
      <c r="C114" s="35"/>
      <c r="D114" s="194" t="s">
        <v>4408</v>
      </c>
      <c r="E114" s="35"/>
      <c r="F114" s="235" t="s">
        <v>1377</v>
      </c>
      <c r="G114" s="35"/>
      <c r="H114" s="35"/>
      <c r="I114" s="106"/>
      <c r="J114" s="35"/>
      <c r="K114" s="35"/>
      <c r="L114" s="38"/>
      <c r="M114" s="236"/>
      <c r="N114" s="63"/>
      <c r="O114" s="63"/>
      <c r="P114" s="63"/>
      <c r="Q114" s="63"/>
      <c r="R114" s="63"/>
      <c r="S114" s="63"/>
      <c r="T114" s="64"/>
      <c r="AT114" s="17" t="s">
        <v>4408</v>
      </c>
      <c r="AU114" s="17" t="s">
        <v>3565</v>
      </c>
    </row>
    <row r="115" spans="2:65" s="1" customFormat="1" ht="24" customHeight="1">
      <c r="B115" s="34"/>
      <c r="C115" s="179" t="s">
        <v>3772</v>
      </c>
      <c r="D115" s="179" t="s">
        <v>3694</v>
      </c>
      <c r="E115" s="180" t="s">
        <v>1240</v>
      </c>
      <c r="F115" s="181" t="s">
        <v>1241</v>
      </c>
      <c r="G115" s="182" t="s">
        <v>4097</v>
      </c>
      <c r="H115" s="183">
        <v>324</v>
      </c>
      <c r="I115" s="184"/>
      <c r="J115" s="185">
        <f aca="true" t="shared" si="10" ref="J115:J120">ROUND(I115*H115,2)</f>
        <v>0</v>
      </c>
      <c r="K115" s="181" t="s">
        <v>1790</v>
      </c>
      <c r="L115" s="38"/>
      <c r="M115" s="186" t="s">
        <v>3501</v>
      </c>
      <c r="N115" s="187" t="s">
        <v>3525</v>
      </c>
      <c r="O115" s="63"/>
      <c r="P115" s="188">
        <f aca="true" t="shared" si="11" ref="P115:P120">O115*H115</f>
        <v>0</v>
      </c>
      <c r="Q115" s="188">
        <v>0</v>
      </c>
      <c r="R115" s="188">
        <f aca="true" t="shared" si="12" ref="R115:R120">Q115*H115</f>
        <v>0</v>
      </c>
      <c r="S115" s="188">
        <v>0</v>
      </c>
      <c r="T115" s="189">
        <f aca="true" t="shared" si="13" ref="T115:T120">S115*H115</f>
        <v>0</v>
      </c>
      <c r="AR115" s="190" t="s">
        <v>3761</v>
      </c>
      <c r="AT115" s="190" t="s">
        <v>3694</v>
      </c>
      <c r="AU115" s="190" t="s">
        <v>3565</v>
      </c>
      <c r="AY115" s="17" t="s">
        <v>3691</v>
      </c>
      <c r="BE115" s="191">
        <f aca="true" t="shared" si="14" ref="BE115:BE120">IF(N115="základní",J115,0)</f>
        <v>0</v>
      </c>
      <c r="BF115" s="191">
        <f aca="true" t="shared" si="15" ref="BF115:BF120">IF(N115="snížená",J115,0)</f>
        <v>0</v>
      </c>
      <c r="BG115" s="191">
        <f aca="true" t="shared" si="16" ref="BG115:BG120">IF(N115="zákl. přenesená",J115,0)</f>
        <v>0</v>
      </c>
      <c r="BH115" s="191">
        <f aca="true" t="shared" si="17" ref="BH115:BH120">IF(N115="sníž. přenesená",J115,0)</f>
        <v>0</v>
      </c>
      <c r="BI115" s="191">
        <f aca="true" t="shared" si="18" ref="BI115:BI120">IF(N115="nulová",J115,0)</f>
        <v>0</v>
      </c>
      <c r="BJ115" s="17" t="s">
        <v>3562</v>
      </c>
      <c r="BK115" s="191">
        <f aca="true" t="shared" si="19" ref="BK115:BK120">ROUND(I115*H115,2)</f>
        <v>0</v>
      </c>
      <c r="BL115" s="17" t="s">
        <v>3761</v>
      </c>
      <c r="BM115" s="190" t="s">
        <v>1378</v>
      </c>
    </row>
    <row r="116" spans="2:65" s="1" customFormat="1" ht="16.5" customHeight="1">
      <c r="B116" s="34"/>
      <c r="C116" s="225" t="s">
        <v>3776</v>
      </c>
      <c r="D116" s="225" t="s">
        <v>3806</v>
      </c>
      <c r="E116" s="226" t="s">
        <v>1243</v>
      </c>
      <c r="F116" s="227" t="s">
        <v>1244</v>
      </c>
      <c r="G116" s="228" t="s">
        <v>4097</v>
      </c>
      <c r="H116" s="229">
        <v>324</v>
      </c>
      <c r="I116" s="230"/>
      <c r="J116" s="231">
        <f t="shared" si="10"/>
        <v>0</v>
      </c>
      <c r="K116" s="227" t="s">
        <v>3501</v>
      </c>
      <c r="L116" s="232"/>
      <c r="M116" s="233" t="s">
        <v>3501</v>
      </c>
      <c r="N116" s="234" t="s">
        <v>3525</v>
      </c>
      <c r="O116" s="63"/>
      <c r="P116" s="188">
        <f t="shared" si="11"/>
        <v>0</v>
      </c>
      <c r="Q116" s="188">
        <v>0</v>
      </c>
      <c r="R116" s="188">
        <f t="shared" si="12"/>
        <v>0</v>
      </c>
      <c r="S116" s="188">
        <v>0</v>
      </c>
      <c r="T116" s="189">
        <f t="shared" si="13"/>
        <v>0</v>
      </c>
      <c r="AR116" s="190" t="s">
        <v>3842</v>
      </c>
      <c r="AT116" s="190" t="s">
        <v>3806</v>
      </c>
      <c r="AU116" s="190" t="s">
        <v>3565</v>
      </c>
      <c r="AY116" s="17" t="s">
        <v>3691</v>
      </c>
      <c r="BE116" s="191">
        <f t="shared" si="14"/>
        <v>0</v>
      </c>
      <c r="BF116" s="191">
        <f t="shared" si="15"/>
        <v>0</v>
      </c>
      <c r="BG116" s="191">
        <f t="shared" si="16"/>
        <v>0</v>
      </c>
      <c r="BH116" s="191">
        <f t="shared" si="17"/>
        <v>0</v>
      </c>
      <c r="BI116" s="191">
        <f t="shared" si="18"/>
        <v>0</v>
      </c>
      <c r="BJ116" s="17" t="s">
        <v>3562</v>
      </c>
      <c r="BK116" s="191">
        <f t="shared" si="19"/>
        <v>0</v>
      </c>
      <c r="BL116" s="17" t="s">
        <v>3761</v>
      </c>
      <c r="BM116" s="190" t="s">
        <v>1379</v>
      </c>
    </row>
    <row r="117" spans="2:65" s="1" customFormat="1" ht="16.5" customHeight="1">
      <c r="B117" s="34"/>
      <c r="C117" s="179" t="s">
        <v>3781</v>
      </c>
      <c r="D117" s="179" t="s">
        <v>3694</v>
      </c>
      <c r="E117" s="180" t="s">
        <v>1258</v>
      </c>
      <c r="F117" s="181" t="s">
        <v>1259</v>
      </c>
      <c r="G117" s="182" t="s">
        <v>3834</v>
      </c>
      <c r="H117" s="183">
        <v>200</v>
      </c>
      <c r="I117" s="184"/>
      <c r="J117" s="185">
        <f t="shared" si="10"/>
        <v>0</v>
      </c>
      <c r="K117" s="181" t="s">
        <v>1790</v>
      </c>
      <c r="L117" s="38"/>
      <c r="M117" s="186" t="s">
        <v>3501</v>
      </c>
      <c r="N117" s="187" t="s">
        <v>3525</v>
      </c>
      <c r="O117" s="63"/>
      <c r="P117" s="188">
        <f t="shared" si="11"/>
        <v>0</v>
      </c>
      <c r="Q117" s="188">
        <v>0</v>
      </c>
      <c r="R117" s="188">
        <f t="shared" si="12"/>
        <v>0</v>
      </c>
      <c r="S117" s="188">
        <v>0</v>
      </c>
      <c r="T117" s="189">
        <f t="shared" si="13"/>
        <v>0</v>
      </c>
      <c r="AR117" s="190" t="s">
        <v>3761</v>
      </c>
      <c r="AT117" s="190" t="s">
        <v>3694</v>
      </c>
      <c r="AU117" s="190" t="s">
        <v>3565</v>
      </c>
      <c r="AY117" s="17" t="s">
        <v>3691</v>
      </c>
      <c r="BE117" s="191">
        <f t="shared" si="14"/>
        <v>0</v>
      </c>
      <c r="BF117" s="191">
        <f t="shared" si="15"/>
        <v>0</v>
      </c>
      <c r="BG117" s="191">
        <f t="shared" si="16"/>
        <v>0</v>
      </c>
      <c r="BH117" s="191">
        <f t="shared" si="17"/>
        <v>0</v>
      </c>
      <c r="BI117" s="191">
        <f t="shared" si="18"/>
        <v>0</v>
      </c>
      <c r="BJ117" s="17" t="s">
        <v>3562</v>
      </c>
      <c r="BK117" s="191">
        <f t="shared" si="19"/>
        <v>0</v>
      </c>
      <c r="BL117" s="17" t="s">
        <v>3761</v>
      </c>
      <c r="BM117" s="190" t="s">
        <v>1380</v>
      </c>
    </row>
    <row r="118" spans="2:65" s="1" customFormat="1" ht="16.5" customHeight="1">
      <c r="B118" s="34"/>
      <c r="C118" s="179" t="s">
        <v>3489</v>
      </c>
      <c r="D118" s="179" t="s">
        <v>3694</v>
      </c>
      <c r="E118" s="180" t="s">
        <v>1261</v>
      </c>
      <c r="F118" s="181" t="s">
        <v>1262</v>
      </c>
      <c r="G118" s="182" t="s">
        <v>3834</v>
      </c>
      <c r="H118" s="183">
        <v>4</v>
      </c>
      <c r="I118" s="184"/>
      <c r="J118" s="185">
        <f t="shared" si="10"/>
        <v>0</v>
      </c>
      <c r="K118" s="181" t="s">
        <v>1790</v>
      </c>
      <c r="L118" s="38"/>
      <c r="M118" s="186" t="s">
        <v>3501</v>
      </c>
      <c r="N118" s="187" t="s">
        <v>3525</v>
      </c>
      <c r="O118" s="63"/>
      <c r="P118" s="188">
        <f t="shared" si="11"/>
        <v>0</v>
      </c>
      <c r="Q118" s="188">
        <v>0</v>
      </c>
      <c r="R118" s="188">
        <f t="shared" si="12"/>
        <v>0</v>
      </c>
      <c r="S118" s="188">
        <v>0</v>
      </c>
      <c r="T118" s="189">
        <f t="shared" si="13"/>
        <v>0</v>
      </c>
      <c r="AR118" s="190" t="s">
        <v>3761</v>
      </c>
      <c r="AT118" s="190" t="s">
        <v>3694</v>
      </c>
      <c r="AU118" s="190" t="s">
        <v>3565</v>
      </c>
      <c r="AY118" s="17" t="s">
        <v>3691</v>
      </c>
      <c r="BE118" s="191">
        <f t="shared" si="14"/>
        <v>0</v>
      </c>
      <c r="BF118" s="191">
        <f t="shared" si="15"/>
        <v>0</v>
      </c>
      <c r="BG118" s="191">
        <f t="shared" si="16"/>
        <v>0</v>
      </c>
      <c r="BH118" s="191">
        <f t="shared" si="17"/>
        <v>0</v>
      </c>
      <c r="BI118" s="191">
        <f t="shared" si="18"/>
        <v>0</v>
      </c>
      <c r="BJ118" s="17" t="s">
        <v>3562</v>
      </c>
      <c r="BK118" s="191">
        <f t="shared" si="19"/>
        <v>0</v>
      </c>
      <c r="BL118" s="17" t="s">
        <v>3761</v>
      </c>
      <c r="BM118" s="190" t="s">
        <v>1381</v>
      </c>
    </row>
    <row r="119" spans="2:65" s="1" customFormat="1" ht="16.5" customHeight="1">
      <c r="B119" s="34"/>
      <c r="C119" s="179" t="s">
        <v>3789</v>
      </c>
      <c r="D119" s="179" t="s">
        <v>3694</v>
      </c>
      <c r="E119" s="180" t="s">
        <v>1264</v>
      </c>
      <c r="F119" s="181" t="s">
        <v>1265</v>
      </c>
      <c r="G119" s="182" t="s">
        <v>3834</v>
      </c>
      <c r="H119" s="183">
        <v>1</v>
      </c>
      <c r="I119" s="184"/>
      <c r="J119" s="185">
        <f t="shared" si="10"/>
        <v>0</v>
      </c>
      <c r="K119" s="181" t="s">
        <v>1790</v>
      </c>
      <c r="L119" s="38"/>
      <c r="M119" s="186" t="s">
        <v>3501</v>
      </c>
      <c r="N119" s="187" t="s">
        <v>3525</v>
      </c>
      <c r="O119" s="63"/>
      <c r="P119" s="188">
        <f t="shared" si="11"/>
        <v>0</v>
      </c>
      <c r="Q119" s="188">
        <v>0</v>
      </c>
      <c r="R119" s="188">
        <f t="shared" si="12"/>
        <v>0</v>
      </c>
      <c r="S119" s="188">
        <v>0</v>
      </c>
      <c r="T119" s="189">
        <f t="shared" si="13"/>
        <v>0</v>
      </c>
      <c r="AR119" s="190" t="s">
        <v>3761</v>
      </c>
      <c r="AT119" s="190" t="s">
        <v>3694</v>
      </c>
      <c r="AU119" s="190" t="s">
        <v>3565</v>
      </c>
      <c r="AY119" s="17" t="s">
        <v>3691</v>
      </c>
      <c r="BE119" s="191">
        <f t="shared" si="14"/>
        <v>0</v>
      </c>
      <c r="BF119" s="191">
        <f t="shared" si="15"/>
        <v>0</v>
      </c>
      <c r="BG119" s="191">
        <f t="shared" si="16"/>
        <v>0</v>
      </c>
      <c r="BH119" s="191">
        <f t="shared" si="17"/>
        <v>0</v>
      </c>
      <c r="BI119" s="191">
        <f t="shared" si="18"/>
        <v>0</v>
      </c>
      <c r="BJ119" s="17" t="s">
        <v>3562</v>
      </c>
      <c r="BK119" s="191">
        <f t="shared" si="19"/>
        <v>0</v>
      </c>
      <c r="BL119" s="17" t="s">
        <v>3761</v>
      </c>
      <c r="BM119" s="190" t="s">
        <v>1382</v>
      </c>
    </row>
    <row r="120" spans="2:65" s="1" customFormat="1" ht="16.5" customHeight="1">
      <c r="B120" s="34"/>
      <c r="C120" s="225" t="s">
        <v>3797</v>
      </c>
      <c r="D120" s="225" t="s">
        <v>3806</v>
      </c>
      <c r="E120" s="226" t="s">
        <v>1267</v>
      </c>
      <c r="F120" s="227" t="s">
        <v>1383</v>
      </c>
      <c r="G120" s="228" t="s">
        <v>1184</v>
      </c>
      <c r="H120" s="229">
        <v>1</v>
      </c>
      <c r="I120" s="230"/>
      <c r="J120" s="231">
        <f t="shared" si="10"/>
        <v>0</v>
      </c>
      <c r="K120" s="227" t="s">
        <v>3501</v>
      </c>
      <c r="L120" s="232"/>
      <c r="M120" s="233" t="s">
        <v>3501</v>
      </c>
      <c r="N120" s="234" t="s">
        <v>3525</v>
      </c>
      <c r="O120" s="63"/>
      <c r="P120" s="188">
        <f t="shared" si="11"/>
        <v>0</v>
      </c>
      <c r="Q120" s="188">
        <v>0</v>
      </c>
      <c r="R120" s="188">
        <f t="shared" si="12"/>
        <v>0</v>
      </c>
      <c r="S120" s="188">
        <v>0</v>
      </c>
      <c r="T120" s="189">
        <f t="shared" si="13"/>
        <v>0</v>
      </c>
      <c r="AR120" s="190" t="s">
        <v>3842</v>
      </c>
      <c r="AT120" s="190" t="s">
        <v>3806</v>
      </c>
      <c r="AU120" s="190" t="s">
        <v>3565</v>
      </c>
      <c r="AY120" s="17" t="s">
        <v>3691</v>
      </c>
      <c r="BE120" s="191">
        <f t="shared" si="14"/>
        <v>0</v>
      </c>
      <c r="BF120" s="191">
        <f t="shared" si="15"/>
        <v>0</v>
      </c>
      <c r="BG120" s="191">
        <f t="shared" si="16"/>
        <v>0</v>
      </c>
      <c r="BH120" s="191">
        <f t="shared" si="17"/>
        <v>0</v>
      </c>
      <c r="BI120" s="191">
        <f t="shared" si="18"/>
        <v>0</v>
      </c>
      <c r="BJ120" s="17" t="s">
        <v>3562</v>
      </c>
      <c r="BK120" s="191">
        <f t="shared" si="19"/>
        <v>0</v>
      </c>
      <c r="BL120" s="17" t="s">
        <v>3761</v>
      </c>
      <c r="BM120" s="190" t="s">
        <v>1384</v>
      </c>
    </row>
    <row r="121" spans="2:47" s="1" customFormat="1" ht="19.5">
      <c r="B121" s="34"/>
      <c r="C121" s="35"/>
      <c r="D121" s="194" t="s">
        <v>4408</v>
      </c>
      <c r="E121" s="35"/>
      <c r="F121" s="235" t="s">
        <v>1270</v>
      </c>
      <c r="G121" s="35"/>
      <c r="H121" s="35"/>
      <c r="I121" s="106"/>
      <c r="J121" s="35"/>
      <c r="K121" s="35"/>
      <c r="L121" s="38"/>
      <c r="M121" s="236"/>
      <c r="N121" s="63"/>
      <c r="O121" s="63"/>
      <c r="P121" s="63"/>
      <c r="Q121" s="63"/>
      <c r="R121" s="63"/>
      <c r="S121" s="63"/>
      <c r="T121" s="64"/>
      <c r="AT121" s="17" t="s">
        <v>4408</v>
      </c>
      <c r="AU121" s="17" t="s">
        <v>3565</v>
      </c>
    </row>
    <row r="122" spans="2:65" s="1" customFormat="1" ht="24" customHeight="1">
      <c r="B122" s="34"/>
      <c r="C122" s="179" t="s">
        <v>3805</v>
      </c>
      <c r="D122" s="179" t="s">
        <v>3694</v>
      </c>
      <c r="E122" s="180" t="s">
        <v>1271</v>
      </c>
      <c r="F122" s="181" t="s">
        <v>1272</v>
      </c>
      <c r="G122" s="182" t="s">
        <v>3834</v>
      </c>
      <c r="H122" s="183">
        <v>4</v>
      </c>
      <c r="I122" s="184"/>
      <c r="J122" s="185">
        <f aca="true" t="shared" si="20" ref="J122:J128">ROUND(I122*H122,2)</f>
        <v>0</v>
      </c>
      <c r="K122" s="181" t="s">
        <v>1790</v>
      </c>
      <c r="L122" s="38"/>
      <c r="M122" s="186" t="s">
        <v>3501</v>
      </c>
      <c r="N122" s="187" t="s">
        <v>3525</v>
      </c>
      <c r="O122" s="63"/>
      <c r="P122" s="188">
        <f aca="true" t="shared" si="21" ref="P122:P128">O122*H122</f>
        <v>0</v>
      </c>
      <c r="Q122" s="188">
        <v>0</v>
      </c>
      <c r="R122" s="188">
        <f aca="true" t="shared" si="22" ref="R122:R128">Q122*H122</f>
        <v>0</v>
      </c>
      <c r="S122" s="188">
        <v>0</v>
      </c>
      <c r="T122" s="189">
        <f aca="true" t="shared" si="23" ref="T122:T128">S122*H122</f>
        <v>0</v>
      </c>
      <c r="AR122" s="190" t="s">
        <v>3761</v>
      </c>
      <c r="AT122" s="190" t="s">
        <v>3694</v>
      </c>
      <c r="AU122" s="190" t="s">
        <v>3565</v>
      </c>
      <c r="AY122" s="17" t="s">
        <v>3691</v>
      </c>
      <c r="BE122" s="191">
        <f aca="true" t="shared" si="24" ref="BE122:BE128">IF(N122="základní",J122,0)</f>
        <v>0</v>
      </c>
      <c r="BF122" s="191">
        <f aca="true" t="shared" si="25" ref="BF122:BF128">IF(N122="snížená",J122,0)</f>
        <v>0</v>
      </c>
      <c r="BG122" s="191">
        <f aca="true" t="shared" si="26" ref="BG122:BG128">IF(N122="zákl. přenesená",J122,0)</f>
        <v>0</v>
      </c>
      <c r="BH122" s="191">
        <f aca="true" t="shared" si="27" ref="BH122:BH128">IF(N122="sníž. přenesená",J122,0)</f>
        <v>0</v>
      </c>
      <c r="BI122" s="191">
        <f aca="true" t="shared" si="28" ref="BI122:BI128">IF(N122="nulová",J122,0)</f>
        <v>0</v>
      </c>
      <c r="BJ122" s="17" t="s">
        <v>3562</v>
      </c>
      <c r="BK122" s="191">
        <f aca="true" t="shared" si="29" ref="BK122:BK128">ROUND(I122*H122,2)</f>
        <v>0</v>
      </c>
      <c r="BL122" s="17" t="s">
        <v>3761</v>
      </c>
      <c r="BM122" s="190" t="s">
        <v>1385</v>
      </c>
    </row>
    <row r="123" spans="2:65" s="1" customFormat="1" ht="16.5" customHeight="1">
      <c r="B123" s="34"/>
      <c r="C123" s="225" t="s">
        <v>3811</v>
      </c>
      <c r="D123" s="225" t="s">
        <v>3806</v>
      </c>
      <c r="E123" s="226" t="s">
        <v>1274</v>
      </c>
      <c r="F123" s="227" t="s">
        <v>1275</v>
      </c>
      <c r="G123" s="228" t="s">
        <v>3834</v>
      </c>
      <c r="H123" s="229">
        <v>4</v>
      </c>
      <c r="I123" s="230"/>
      <c r="J123" s="231">
        <f t="shared" si="20"/>
        <v>0</v>
      </c>
      <c r="K123" s="227" t="s">
        <v>1790</v>
      </c>
      <c r="L123" s="232"/>
      <c r="M123" s="233" t="s">
        <v>3501</v>
      </c>
      <c r="N123" s="234" t="s">
        <v>3525</v>
      </c>
      <c r="O123" s="63"/>
      <c r="P123" s="188">
        <f t="shared" si="21"/>
        <v>0</v>
      </c>
      <c r="Q123" s="188">
        <v>0</v>
      </c>
      <c r="R123" s="188">
        <f t="shared" si="22"/>
        <v>0</v>
      </c>
      <c r="S123" s="188">
        <v>0</v>
      </c>
      <c r="T123" s="189">
        <f t="shared" si="23"/>
        <v>0</v>
      </c>
      <c r="AR123" s="190" t="s">
        <v>3842</v>
      </c>
      <c r="AT123" s="190" t="s">
        <v>3806</v>
      </c>
      <c r="AU123" s="190" t="s">
        <v>3565</v>
      </c>
      <c r="AY123" s="17" t="s">
        <v>3691</v>
      </c>
      <c r="BE123" s="191">
        <f t="shared" si="24"/>
        <v>0</v>
      </c>
      <c r="BF123" s="191">
        <f t="shared" si="25"/>
        <v>0</v>
      </c>
      <c r="BG123" s="191">
        <f t="shared" si="26"/>
        <v>0</v>
      </c>
      <c r="BH123" s="191">
        <f t="shared" si="27"/>
        <v>0</v>
      </c>
      <c r="BI123" s="191">
        <f t="shared" si="28"/>
        <v>0</v>
      </c>
      <c r="BJ123" s="17" t="s">
        <v>3562</v>
      </c>
      <c r="BK123" s="191">
        <f t="shared" si="29"/>
        <v>0</v>
      </c>
      <c r="BL123" s="17" t="s">
        <v>3761</v>
      </c>
      <c r="BM123" s="190" t="s">
        <v>1386</v>
      </c>
    </row>
    <row r="124" spans="2:65" s="1" customFormat="1" ht="24" customHeight="1">
      <c r="B124" s="34"/>
      <c r="C124" s="179" t="s">
        <v>3815</v>
      </c>
      <c r="D124" s="179" t="s">
        <v>3694</v>
      </c>
      <c r="E124" s="180" t="s">
        <v>1277</v>
      </c>
      <c r="F124" s="181" t="s">
        <v>1278</v>
      </c>
      <c r="G124" s="182" t="s">
        <v>3834</v>
      </c>
      <c r="H124" s="183">
        <v>4</v>
      </c>
      <c r="I124" s="184"/>
      <c r="J124" s="185">
        <f t="shared" si="20"/>
        <v>0</v>
      </c>
      <c r="K124" s="181" t="s">
        <v>1790</v>
      </c>
      <c r="L124" s="38"/>
      <c r="M124" s="186" t="s">
        <v>3501</v>
      </c>
      <c r="N124" s="187" t="s">
        <v>3525</v>
      </c>
      <c r="O124" s="63"/>
      <c r="P124" s="188">
        <f t="shared" si="21"/>
        <v>0</v>
      </c>
      <c r="Q124" s="188">
        <v>0</v>
      </c>
      <c r="R124" s="188">
        <f t="shared" si="22"/>
        <v>0</v>
      </c>
      <c r="S124" s="188">
        <v>0</v>
      </c>
      <c r="T124" s="189">
        <f t="shared" si="23"/>
        <v>0</v>
      </c>
      <c r="AR124" s="190" t="s">
        <v>3761</v>
      </c>
      <c r="AT124" s="190" t="s">
        <v>3694</v>
      </c>
      <c r="AU124" s="190" t="s">
        <v>3565</v>
      </c>
      <c r="AY124" s="17" t="s">
        <v>3691</v>
      </c>
      <c r="BE124" s="191">
        <f t="shared" si="24"/>
        <v>0</v>
      </c>
      <c r="BF124" s="191">
        <f t="shared" si="25"/>
        <v>0</v>
      </c>
      <c r="BG124" s="191">
        <f t="shared" si="26"/>
        <v>0</v>
      </c>
      <c r="BH124" s="191">
        <f t="shared" si="27"/>
        <v>0</v>
      </c>
      <c r="BI124" s="191">
        <f t="shared" si="28"/>
        <v>0</v>
      </c>
      <c r="BJ124" s="17" t="s">
        <v>3562</v>
      </c>
      <c r="BK124" s="191">
        <f t="shared" si="29"/>
        <v>0</v>
      </c>
      <c r="BL124" s="17" t="s">
        <v>3761</v>
      </c>
      <c r="BM124" s="190" t="s">
        <v>1387</v>
      </c>
    </row>
    <row r="125" spans="2:65" s="1" customFormat="1" ht="16.5" customHeight="1">
      <c r="B125" s="34"/>
      <c r="C125" s="225" t="s">
        <v>3817</v>
      </c>
      <c r="D125" s="225" t="s">
        <v>3806</v>
      </c>
      <c r="E125" s="226" t="s">
        <v>1280</v>
      </c>
      <c r="F125" s="227" t="s">
        <v>1281</v>
      </c>
      <c r="G125" s="228" t="s">
        <v>3834</v>
      </c>
      <c r="H125" s="229">
        <v>4</v>
      </c>
      <c r="I125" s="230"/>
      <c r="J125" s="231">
        <f t="shared" si="20"/>
        <v>0</v>
      </c>
      <c r="K125" s="227" t="s">
        <v>1790</v>
      </c>
      <c r="L125" s="232"/>
      <c r="M125" s="233" t="s">
        <v>3501</v>
      </c>
      <c r="N125" s="234" t="s">
        <v>3525</v>
      </c>
      <c r="O125" s="63"/>
      <c r="P125" s="188">
        <f t="shared" si="21"/>
        <v>0</v>
      </c>
      <c r="Q125" s="188">
        <v>0</v>
      </c>
      <c r="R125" s="188">
        <f t="shared" si="22"/>
        <v>0</v>
      </c>
      <c r="S125" s="188">
        <v>0</v>
      </c>
      <c r="T125" s="189">
        <f t="shared" si="23"/>
        <v>0</v>
      </c>
      <c r="AR125" s="190" t="s">
        <v>3842</v>
      </c>
      <c r="AT125" s="190" t="s">
        <v>3806</v>
      </c>
      <c r="AU125" s="190" t="s">
        <v>3565</v>
      </c>
      <c r="AY125" s="17" t="s">
        <v>3691</v>
      </c>
      <c r="BE125" s="191">
        <f t="shared" si="24"/>
        <v>0</v>
      </c>
      <c r="BF125" s="191">
        <f t="shared" si="25"/>
        <v>0</v>
      </c>
      <c r="BG125" s="191">
        <f t="shared" si="26"/>
        <v>0</v>
      </c>
      <c r="BH125" s="191">
        <f t="shared" si="27"/>
        <v>0</v>
      </c>
      <c r="BI125" s="191">
        <f t="shared" si="28"/>
        <v>0</v>
      </c>
      <c r="BJ125" s="17" t="s">
        <v>3562</v>
      </c>
      <c r="BK125" s="191">
        <f t="shared" si="29"/>
        <v>0</v>
      </c>
      <c r="BL125" s="17" t="s">
        <v>3761</v>
      </c>
      <c r="BM125" s="190" t="s">
        <v>1388</v>
      </c>
    </row>
    <row r="126" spans="2:65" s="1" customFormat="1" ht="16.5" customHeight="1">
      <c r="B126" s="34"/>
      <c r="C126" s="179" t="s">
        <v>3822</v>
      </c>
      <c r="D126" s="179" t="s">
        <v>3694</v>
      </c>
      <c r="E126" s="180" t="s">
        <v>1283</v>
      </c>
      <c r="F126" s="181" t="s">
        <v>1284</v>
      </c>
      <c r="G126" s="182" t="s">
        <v>3834</v>
      </c>
      <c r="H126" s="183">
        <v>3</v>
      </c>
      <c r="I126" s="184"/>
      <c r="J126" s="185">
        <f t="shared" si="20"/>
        <v>0</v>
      </c>
      <c r="K126" s="181" t="s">
        <v>1790</v>
      </c>
      <c r="L126" s="38"/>
      <c r="M126" s="186" t="s">
        <v>3501</v>
      </c>
      <c r="N126" s="187" t="s">
        <v>3525</v>
      </c>
      <c r="O126" s="63"/>
      <c r="P126" s="188">
        <f t="shared" si="21"/>
        <v>0</v>
      </c>
      <c r="Q126" s="188">
        <v>0</v>
      </c>
      <c r="R126" s="188">
        <f t="shared" si="22"/>
        <v>0</v>
      </c>
      <c r="S126" s="188">
        <v>0</v>
      </c>
      <c r="T126" s="189">
        <f t="shared" si="23"/>
        <v>0</v>
      </c>
      <c r="AR126" s="190" t="s">
        <v>3761</v>
      </c>
      <c r="AT126" s="190" t="s">
        <v>3694</v>
      </c>
      <c r="AU126" s="190" t="s">
        <v>3565</v>
      </c>
      <c r="AY126" s="17" t="s">
        <v>3691</v>
      </c>
      <c r="BE126" s="191">
        <f t="shared" si="24"/>
        <v>0</v>
      </c>
      <c r="BF126" s="191">
        <f t="shared" si="25"/>
        <v>0</v>
      </c>
      <c r="BG126" s="191">
        <f t="shared" si="26"/>
        <v>0</v>
      </c>
      <c r="BH126" s="191">
        <f t="shared" si="27"/>
        <v>0</v>
      </c>
      <c r="BI126" s="191">
        <f t="shared" si="28"/>
        <v>0</v>
      </c>
      <c r="BJ126" s="17" t="s">
        <v>3562</v>
      </c>
      <c r="BK126" s="191">
        <f t="shared" si="29"/>
        <v>0</v>
      </c>
      <c r="BL126" s="17" t="s">
        <v>3761</v>
      </c>
      <c r="BM126" s="190" t="s">
        <v>1389</v>
      </c>
    </row>
    <row r="127" spans="2:65" s="1" customFormat="1" ht="16.5" customHeight="1">
      <c r="B127" s="34"/>
      <c r="C127" s="225" t="s">
        <v>3826</v>
      </c>
      <c r="D127" s="225" t="s">
        <v>3806</v>
      </c>
      <c r="E127" s="226" t="s">
        <v>1286</v>
      </c>
      <c r="F127" s="227" t="s">
        <v>1287</v>
      </c>
      <c r="G127" s="228" t="s">
        <v>3834</v>
      </c>
      <c r="H127" s="229">
        <v>3</v>
      </c>
      <c r="I127" s="230"/>
      <c r="J127" s="231">
        <f t="shared" si="20"/>
        <v>0</v>
      </c>
      <c r="K127" s="227" t="s">
        <v>1790</v>
      </c>
      <c r="L127" s="232"/>
      <c r="M127" s="233" t="s">
        <v>3501</v>
      </c>
      <c r="N127" s="234" t="s">
        <v>3525</v>
      </c>
      <c r="O127" s="63"/>
      <c r="P127" s="188">
        <f t="shared" si="21"/>
        <v>0</v>
      </c>
      <c r="Q127" s="188">
        <v>0</v>
      </c>
      <c r="R127" s="188">
        <f t="shared" si="22"/>
        <v>0</v>
      </c>
      <c r="S127" s="188">
        <v>0</v>
      </c>
      <c r="T127" s="189">
        <f t="shared" si="23"/>
        <v>0</v>
      </c>
      <c r="AR127" s="190" t="s">
        <v>3842</v>
      </c>
      <c r="AT127" s="190" t="s">
        <v>3806</v>
      </c>
      <c r="AU127" s="190" t="s">
        <v>3565</v>
      </c>
      <c r="AY127" s="17" t="s">
        <v>3691</v>
      </c>
      <c r="BE127" s="191">
        <f t="shared" si="24"/>
        <v>0</v>
      </c>
      <c r="BF127" s="191">
        <f t="shared" si="25"/>
        <v>0</v>
      </c>
      <c r="BG127" s="191">
        <f t="shared" si="26"/>
        <v>0</v>
      </c>
      <c r="BH127" s="191">
        <f t="shared" si="27"/>
        <v>0</v>
      </c>
      <c r="BI127" s="191">
        <f t="shared" si="28"/>
        <v>0</v>
      </c>
      <c r="BJ127" s="17" t="s">
        <v>3562</v>
      </c>
      <c r="BK127" s="191">
        <f t="shared" si="29"/>
        <v>0</v>
      </c>
      <c r="BL127" s="17" t="s">
        <v>3761</v>
      </c>
      <c r="BM127" s="190" t="s">
        <v>1390</v>
      </c>
    </row>
    <row r="128" spans="2:65" s="1" customFormat="1" ht="16.5" customHeight="1">
      <c r="B128" s="34"/>
      <c r="C128" s="179" t="s">
        <v>3831</v>
      </c>
      <c r="D128" s="179" t="s">
        <v>3694</v>
      </c>
      <c r="E128" s="180" t="s">
        <v>1289</v>
      </c>
      <c r="F128" s="181" t="s">
        <v>1290</v>
      </c>
      <c r="G128" s="182" t="s">
        <v>3834</v>
      </c>
      <c r="H128" s="183">
        <v>19</v>
      </c>
      <c r="I128" s="184"/>
      <c r="J128" s="185">
        <f t="shared" si="20"/>
        <v>0</v>
      </c>
      <c r="K128" s="181" t="s">
        <v>1790</v>
      </c>
      <c r="L128" s="38"/>
      <c r="M128" s="186" t="s">
        <v>3501</v>
      </c>
      <c r="N128" s="187" t="s">
        <v>3525</v>
      </c>
      <c r="O128" s="63"/>
      <c r="P128" s="188">
        <f t="shared" si="21"/>
        <v>0</v>
      </c>
      <c r="Q128" s="188">
        <v>0</v>
      </c>
      <c r="R128" s="188">
        <f t="shared" si="22"/>
        <v>0</v>
      </c>
      <c r="S128" s="188">
        <v>0</v>
      </c>
      <c r="T128" s="189">
        <f t="shared" si="23"/>
        <v>0</v>
      </c>
      <c r="AR128" s="190" t="s">
        <v>3761</v>
      </c>
      <c r="AT128" s="190" t="s">
        <v>3694</v>
      </c>
      <c r="AU128" s="190" t="s">
        <v>3565</v>
      </c>
      <c r="AY128" s="17" t="s">
        <v>3691</v>
      </c>
      <c r="BE128" s="191">
        <f t="shared" si="24"/>
        <v>0</v>
      </c>
      <c r="BF128" s="191">
        <f t="shared" si="25"/>
        <v>0</v>
      </c>
      <c r="BG128" s="191">
        <f t="shared" si="26"/>
        <v>0</v>
      </c>
      <c r="BH128" s="191">
        <f t="shared" si="27"/>
        <v>0</v>
      </c>
      <c r="BI128" s="191">
        <f t="shared" si="28"/>
        <v>0</v>
      </c>
      <c r="BJ128" s="17" t="s">
        <v>3562</v>
      </c>
      <c r="BK128" s="191">
        <f t="shared" si="29"/>
        <v>0</v>
      </c>
      <c r="BL128" s="17" t="s">
        <v>3761</v>
      </c>
      <c r="BM128" s="190" t="s">
        <v>1391</v>
      </c>
    </row>
    <row r="129" spans="2:51" s="12" customFormat="1" ht="12">
      <c r="B129" s="192"/>
      <c r="C129" s="193"/>
      <c r="D129" s="194" t="s">
        <v>3710</v>
      </c>
      <c r="E129" s="195" t="s">
        <v>3501</v>
      </c>
      <c r="F129" s="196" t="s">
        <v>1392</v>
      </c>
      <c r="G129" s="193"/>
      <c r="H129" s="197">
        <v>19</v>
      </c>
      <c r="I129" s="198"/>
      <c r="J129" s="193"/>
      <c r="K129" s="193"/>
      <c r="L129" s="199"/>
      <c r="M129" s="200"/>
      <c r="N129" s="201"/>
      <c r="O129" s="201"/>
      <c r="P129" s="201"/>
      <c r="Q129" s="201"/>
      <c r="R129" s="201"/>
      <c r="S129" s="201"/>
      <c r="T129" s="202"/>
      <c r="AT129" s="203" t="s">
        <v>3710</v>
      </c>
      <c r="AU129" s="203" t="s">
        <v>3565</v>
      </c>
      <c r="AV129" s="12" t="s">
        <v>3565</v>
      </c>
      <c r="AW129" s="12" t="s">
        <v>3515</v>
      </c>
      <c r="AX129" s="12" t="s">
        <v>3554</v>
      </c>
      <c r="AY129" s="203" t="s">
        <v>3691</v>
      </c>
    </row>
    <row r="130" spans="2:51" s="13" customFormat="1" ht="12">
      <c r="B130" s="204"/>
      <c r="C130" s="205"/>
      <c r="D130" s="194" t="s">
        <v>3710</v>
      </c>
      <c r="E130" s="206" t="s">
        <v>3501</v>
      </c>
      <c r="F130" s="207" t="s">
        <v>3712</v>
      </c>
      <c r="G130" s="205"/>
      <c r="H130" s="208">
        <v>19</v>
      </c>
      <c r="I130" s="209"/>
      <c r="J130" s="205"/>
      <c r="K130" s="205"/>
      <c r="L130" s="210"/>
      <c r="M130" s="211"/>
      <c r="N130" s="212"/>
      <c r="O130" s="212"/>
      <c r="P130" s="212"/>
      <c r="Q130" s="212"/>
      <c r="R130" s="212"/>
      <c r="S130" s="212"/>
      <c r="T130" s="213"/>
      <c r="AT130" s="214" t="s">
        <v>3710</v>
      </c>
      <c r="AU130" s="214" t="s">
        <v>3565</v>
      </c>
      <c r="AV130" s="13" t="s">
        <v>3699</v>
      </c>
      <c r="AW130" s="13" t="s">
        <v>3515</v>
      </c>
      <c r="AX130" s="13" t="s">
        <v>3562</v>
      </c>
      <c r="AY130" s="214" t="s">
        <v>3691</v>
      </c>
    </row>
    <row r="131" spans="2:65" s="1" customFormat="1" ht="16.5" customHeight="1">
      <c r="B131" s="34"/>
      <c r="C131" s="225" t="s">
        <v>3837</v>
      </c>
      <c r="D131" s="225" t="s">
        <v>3806</v>
      </c>
      <c r="E131" s="226" t="s">
        <v>1293</v>
      </c>
      <c r="F131" s="227" t="s">
        <v>1294</v>
      </c>
      <c r="G131" s="228" t="s">
        <v>3834</v>
      </c>
      <c r="H131" s="229">
        <v>15</v>
      </c>
      <c r="I131" s="230"/>
      <c r="J131" s="231">
        <f>ROUND(I131*H131,2)</f>
        <v>0</v>
      </c>
      <c r="K131" s="227" t="s">
        <v>1790</v>
      </c>
      <c r="L131" s="232"/>
      <c r="M131" s="233" t="s">
        <v>3501</v>
      </c>
      <c r="N131" s="234" t="s">
        <v>3525</v>
      </c>
      <c r="O131" s="63"/>
      <c r="P131" s="188">
        <f>O131*H131</f>
        <v>0</v>
      </c>
      <c r="Q131" s="188">
        <v>0</v>
      </c>
      <c r="R131" s="188">
        <f>Q131*H131</f>
        <v>0</v>
      </c>
      <c r="S131" s="188">
        <v>0</v>
      </c>
      <c r="T131" s="189">
        <f>S131*H131</f>
        <v>0</v>
      </c>
      <c r="AR131" s="190" t="s">
        <v>3842</v>
      </c>
      <c r="AT131" s="190" t="s">
        <v>3806</v>
      </c>
      <c r="AU131" s="190" t="s">
        <v>3565</v>
      </c>
      <c r="AY131" s="17" t="s">
        <v>3691</v>
      </c>
      <c r="BE131" s="191">
        <f>IF(N131="základní",J131,0)</f>
        <v>0</v>
      </c>
      <c r="BF131" s="191">
        <f>IF(N131="snížená",J131,0)</f>
        <v>0</v>
      </c>
      <c r="BG131" s="191">
        <f>IF(N131="zákl. přenesená",J131,0)</f>
        <v>0</v>
      </c>
      <c r="BH131" s="191">
        <f>IF(N131="sníž. přenesená",J131,0)</f>
        <v>0</v>
      </c>
      <c r="BI131" s="191">
        <f>IF(N131="nulová",J131,0)</f>
        <v>0</v>
      </c>
      <c r="BJ131" s="17" t="s">
        <v>3562</v>
      </c>
      <c r="BK131" s="191">
        <f>ROUND(I131*H131,2)</f>
        <v>0</v>
      </c>
      <c r="BL131" s="17" t="s">
        <v>3761</v>
      </c>
      <c r="BM131" s="190" t="s">
        <v>1393</v>
      </c>
    </row>
    <row r="132" spans="2:65" s="1" customFormat="1" ht="16.5" customHeight="1">
      <c r="B132" s="34"/>
      <c r="C132" s="225" t="s">
        <v>3842</v>
      </c>
      <c r="D132" s="225" t="s">
        <v>3806</v>
      </c>
      <c r="E132" s="226" t="s">
        <v>1296</v>
      </c>
      <c r="F132" s="227" t="s">
        <v>1297</v>
      </c>
      <c r="G132" s="228" t="s">
        <v>3834</v>
      </c>
      <c r="H132" s="229">
        <v>4</v>
      </c>
      <c r="I132" s="230"/>
      <c r="J132" s="231">
        <f>ROUND(I132*H132,2)</f>
        <v>0</v>
      </c>
      <c r="K132" s="227" t="s">
        <v>1790</v>
      </c>
      <c r="L132" s="232"/>
      <c r="M132" s="233" t="s">
        <v>3501</v>
      </c>
      <c r="N132" s="234" t="s">
        <v>3525</v>
      </c>
      <c r="O132" s="63"/>
      <c r="P132" s="188">
        <f>O132*H132</f>
        <v>0</v>
      </c>
      <c r="Q132" s="188">
        <v>0</v>
      </c>
      <c r="R132" s="188">
        <f>Q132*H132</f>
        <v>0</v>
      </c>
      <c r="S132" s="188">
        <v>0</v>
      </c>
      <c r="T132" s="189">
        <f>S132*H132</f>
        <v>0</v>
      </c>
      <c r="AR132" s="190" t="s">
        <v>3842</v>
      </c>
      <c r="AT132" s="190" t="s">
        <v>3806</v>
      </c>
      <c r="AU132" s="190" t="s">
        <v>3565</v>
      </c>
      <c r="AY132" s="17" t="s">
        <v>3691</v>
      </c>
      <c r="BE132" s="191">
        <f>IF(N132="základní",J132,0)</f>
        <v>0</v>
      </c>
      <c r="BF132" s="191">
        <f>IF(N132="snížená",J132,0)</f>
        <v>0</v>
      </c>
      <c r="BG132" s="191">
        <f>IF(N132="zákl. přenesená",J132,0)</f>
        <v>0</v>
      </c>
      <c r="BH132" s="191">
        <f>IF(N132="sníž. přenesená",J132,0)</f>
        <v>0</v>
      </c>
      <c r="BI132" s="191">
        <f>IF(N132="nulová",J132,0)</f>
        <v>0</v>
      </c>
      <c r="BJ132" s="17" t="s">
        <v>3562</v>
      </c>
      <c r="BK132" s="191">
        <f>ROUND(I132*H132,2)</f>
        <v>0</v>
      </c>
      <c r="BL132" s="17" t="s">
        <v>3761</v>
      </c>
      <c r="BM132" s="190" t="s">
        <v>1394</v>
      </c>
    </row>
    <row r="133" spans="2:65" s="1" customFormat="1" ht="24" customHeight="1">
      <c r="B133" s="34"/>
      <c r="C133" s="179" t="s">
        <v>3847</v>
      </c>
      <c r="D133" s="179" t="s">
        <v>3694</v>
      </c>
      <c r="E133" s="180" t="s">
        <v>1311</v>
      </c>
      <c r="F133" s="181" t="s">
        <v>1312</v>
      </c>
      <c r="G133" s="182" t="s">
        <v>3834</v>
      </c>
      <c r="H133" s="183">
        <v>8</v>
      </c>
      <c r="I133" s="184"/>
      <c r="J133" s="185">
        <f>ROUND(I133*H133,2)</f>
        <v>0</v>
      </c>
      <c r="K133" s="181" t="s">
        <v>1790</v>
      </c>
      <c r="L133" s="38"/>
      <c r="M133" s="186" t="s">
        <v>3501</v>
      </c>
      <c r="N133" s="187" t="s">
        <v>3525</v>
      </c>
      <c r="O133" s="63"/>
      <c r="P133" s="188">
        <f>O133*H133</f>
        <v>0</v>
      </c>
      <c r="Q133" s="188">
        <v>0</v>
      </c>
      <c r="R133" s="188">
        <f>Q133*H133</f>
        <v>0</v>
      </c>
      <c r="S133" s="188">
        <v>0</v>
      </c>
      <c r="T133" s="189">
        <f>S133*H133</f>
        <v>0</v>
      </c>
      <c r="AR133" s="190" t="s">
        <v>3761</v>
      </c>
      <c r="AT133" s="190" t="s">
        <v>3694</v>
      </c>
      <c r="AU133" s="190" t="s">
        <v>3565</v>
      </c>
      <c r="AY133" s="17" t="s">
        <v>3691</v>
      </c>
      <c r="BE133" s="191">
        <f>IF(N133="základní",J133,0)</f>
        <v>0</v>
      </c>
      <c r="BF133" s="191">
        <f>IF(N133="snížená",J133,0)</f>
        <v>0</v>
      </c>
      <c r="BG133" s="191">
        <f>IF(N133="zákl. přenesená",J133,0)</f>
        <v>0</v>
      </c>
      <c r="BH133" s="191">
        <f>IF(N133="sníž. přenesená",J133,0)</f>
        <v>0</v>
      </c>
      <c r="BI133" s="191">
        <f>IF(N133="nulová",J133,0)</f>
        <v>0</v>
      </c>
      <c r="BJ133" s="17" t="s">
        <v>3562</v>
      </c>
      <c r="BK133" s="191">
        <f>ROUND(I133*H133,2)</f>
        <v>0</v>
      </c>
      <c r="BL133" s="17" t="s">
        <v>3761</v>
      </c>
      <c r="BM133" s="190" t="s">
        <v>1395</v>
      </c>
    </row>
    <row r="134" spans="2:65" s="1" customFormat="1" ht="16.5" customHeight="1">
      <c r="B134" s="34"/>
      <c r="C134" s="225" t="s">
        <v>3851</v>
      </c>
      <c r="D134" s="225" t="s">
        <v>3806</v>
      </c>
      <c r="E134" s="226" t="s">
        <v>1314</v>
      </c>
      <c r="F134" s="227" t="s">
        <v>1315</v>
      </c>
      <c r="G134" s="228" t="s">
        <v>3834</v>
      </c>
      <c r="H134" s="229">
        <v>8</v>
      </c>
      <c r="I134" s="230"/>
      <c r="J134" s="231">
        <f>ROUND(I134*H134,2)</f>
        <v>0</v>
      </c>
      <c r="K134" s="227" t="s">
        <v>1790</v>
      </c>
      <c r="L134" s="232"/>
      <c r="M134" s="233" t="s">
        <v>3501</v>
      </c>
      <c r="N134" s="234" t="s">
        <v>3525</v>
      </c>
      <c r="O134" s="63"/>
      <c r="P134" s="188">
        <f>O134*H134</f>
        <v>0</v>
      </c>
      <c r="Q134" s="188">
        <v>0</v>
      </c>
      <c r="R134" s="188">
        <f>Q134*H134</f>
        <v>0</v>
      </c>
      <c r="S134" s="188">
        <v>0</v>
      </c>
      <c r="T134" s="189">
        <f>S134*H134</f>
        <v>0</v>
      </c>
      <c r="AR134" s="190" t="s">
        <v>3842</v>
      </c>
      <c r="AT134" s="190" t="s">
        <v>3806</v>
      </c>
      <c r="AU134" s="190" t="s">
        <v>3565</v>
      </c>
      <c r="AY134" s="17" t="s">
        <v>3691</v>
      </c>
      <c r="BE134" s="191">
        <f>IF(N134="základní",J134,0)</f>
        <v>0</v>
      </c>
      <c r="BF134" s="191">
        <f>IF(N134="snížená",J134,0)</f>
        <v>0</v>
      </c>
      <c r="BG134" s="191">
        <f>IF(N134="zákl. přenesená",J134,0)</f>
        <v>0</v>
      </c>
      <c r="BH134" s="191">
        <f>IF(N134="sníž. přenesená",J134,0)</f>
        <v>0</v>
      </c>
      <c r="BI134" s="191">
        <f>IF(N134="nulová",J134,0)</f>
        <v>0</v>
      </c>
      <c r="BJ134" s="17" t="s">
        <v>3562</v>
      </c>
      <c r="BK134" s="191">
        <f>ROUND(I134*H134,2)</f>
        <v>0</v>
      </c>
      <c r="BL134" s="17" t="s">
        <v>3761</v>
      </c>
      <c r="BM134" s="190" t="s">
        <v>1396</v>
      </c>
    </row>
    <row r="135" spans="2:65" s="1" customFormat="1" ht="24" customHeight="1">
      <c r="B135" s="34"/>
      <c r="C135" s="179" t="s">
        <v>3855</v>
      </c>
      <c r="D135" s="179" t="s">
        <v>3694</v>
      </c>
      <c r="E135" s="180" t="s">
        <v>1317</v>
      </c>
      <c r="F135" s="181" t="s">
        <v>1318</v>
      </c>
      <c r="G135" s="182" t="s">
        <v>3834</v>
      </c>
      <c r="H135" s="183">
        <v>27</v>
      </c>
      <c r="I135" s="184"/>
      <c r="J135" s="185">
        <f>ROUND(I135*H135,2)</f>
        <v>0</v>
      </c>
      <c r="K135" s="181" t="s">
        <v>1790</v>
      </c>
      <c r="L135" s="38"/>
      <c r="M135" s="186" t="s">
        <v>3501</v>
      </c>
      <c r="N135" s="187" t="s">
        <v>3525</v>
      </c>
      <c r="O135" s="63"/>
      <c r="P135" s="188">
        <f>O135*H135</f>
        <v>0</v>
      </c>
      <c r="Q135" s="188">
        <v>0</v>
      </c>
      <c r="R135" s="188">
        <f>Q135*H135</f>
        <v>0</v>
      </c>
      <c r="S135" s="188">
        <v>0</v>
      </c>
      <c r="T135" s="189">
        <f>S135*H135</f>
        <v>0</v>
      </c>
      <c r="AR135" s="190" t="s">
        <v>3761</v>
      </c>
      <c r="AT135" s="190" t="s">
        <v>3694</v>
      </c>
      <c r="AU135" s="190" t="s">
        <v>3565</v>
      </c>
      <c r="AY135" s="17" t="s">
        <v>3691</v>
      </c>
      <c r="BE135" s="191">
        <f>IF(N135="základní",J135,0)</f>
        <v>0</v>
      </c>
      <c r="BF135" s="191">
        <f>IF(N135="snížená",J135,0)</f>
        <v>0</v>
      </c>
      <c r="BG135" s="191">
        <f>IF(N135="zákl. přenesená",J135,0)</f>
        <v>0</v>
      </c>
      <c r="BH135" s="191">
        <f>IF(N135="sníž. přenesená",J135,0)</f>
        <v>0</v>
      </c>
      <c r="BI135" s="191">
        <f>IF(N135="nulová",J135,0)</f>
        <v>0</v>
      </c>
      <c r="BJ135" s="17" t="s">
        <v>3562</v>
      </c>
      <c r="BK135" s="191">
        <f>ROUND(I135*H135,2)</f>
        <v>0</v>
      </c>
      <c r="BL135" s="17" t="s">
        <v>3761</v>
      </c>
      <c r="BM135" s="190" t="s">
        <v>1397</v>
      </c>
    </row>
    <row r="136" spans="2:51" s="12" customFormat="1" ht="12">
      <c r="B136" s="192"/>
      <c r="C136" s="193"/>
      <c r="D136" s="194" t="s">
        <v>3710</v>
      </c>
      <c r="E136" s="195" t="s">
        <v>3501</v>
      </c>
      <c r="F136" s="196" t="s">
        <v>1398</v>
      </c>
      <c r="G136" s="193"/>
      <c r="H136" s="197">
        <v>27</v>
      </c>
      <c r="I136" s="198"/>
      <c r="J136" s="193"/>
      <c r="K136" s="193"/>
      <c r="L136" s="199"/>
      <c r="M136" s="200"/>
      <c r="N136" s="201"/>
      <c r="O136" s="201"/>
      <c r="P136" s="201"/>
      <c r="Q136" s="201"/>
      <c r="R136" s="201"/>
      <c r="S136" s="201"/>
      <c r="T136" s="202"/>
      <c r="AT136" s="203" t="s">
        <v>3710</v>
      </c>
      <c r="AU136" s="203" t="s">
        <v>3565</v>
      </c>
      <c r="AV136" s="12" t="s">
        <v>3565</v>
      </c>
      <c r="AW136" s="12" t="s">
        <v>3515</v>
      </c>
      <c r="AX136" s="12" t="s">
        <v>3554</v>
      </c>
      <c r="AY136" s="203" t="s">
        <v>3691</v>
      </c>
    </row>
    <row r="137" spans="2:51" s="13" customFormat="1" ht="12">
      <c r="B137" s="204"/>
      <c r="C137" s="205"/>
      <c r="D137" s="194" t="s">
        <v>3710</v>
      </c>
      <c r="E137" s="206" t="s">
        <v>3501</v>
      </c>
      <c r="F137" s="207" t="s">
        <v>3712</v>
      </c>
      <c r="G137" s="205"/>
      <c r="H137" s="208">
        <v>27</v>
      </c>
      <c r="I137" s="209"/>
      <c r="J137" s="205"/>
      <c r="K137" s="205"/>
      <c r="L137" s="210"/>
      <c r="M137" s="211"/>
      <c r="N137" s="212"/>
      <c r="O137" s="212"/>
      <c r="P137" s="212"/>
      <c r="Q137" s="212"/>
      <c r="R137" s="212"/>
      <c r="S137" s="212"/>
      <c r="T137" s="213"/>
      <c r="AT137" s="214" t="s">
        <v>3710</v>
      </c>
      <c r="AU137" s="214" t="s">
        <v>3565</v>
      </c>
      <c r="AV137" s="13" t="s">
        <v>3699</v>
      </c>
      <c r="AW137" s="13" t="s">
        <v>3515</v>
      </c>
      <c r="AX137" s="13" t="s">
        <v>3562</v>
      </c>
      <c r="AY137" s="214" t="s">
        <v>3691</v>
      </c>
    </row>
    <row r="138" spans="2:65" s="1" customFormat="1" ht="16.5" customHeight="1">
      <c r="B138" s="34"/>
      <c r="C138" s="225" t="s">
        <v>3859</v>
      </c>
      <c r="D138" s="225" t="s">
        <v>3806</v>
      </c>
      <c r="E138" s="226" t="s">
        <v>1321</v>
      </c>
      <c r="F138" s="227" t="s">
        <v>1322</v>
      </c>
      <c r="G138" s="228" t="s">
        <v>3834</v>
      </c>
      <c r="H138" s="229">
        <v>23</v>
      </c>
      <c r="I138" s="230"/>
      <c r="J138" s="231">
        <f aca="true" t="shared" si="30" ref="J138:J144">ROUND(I138*H138,2)</f>
        <v>0</v>
      </c>
      <c r="K138" s="227" t="s">
        <v>1790</v>
      </c>
      <c r="L138" s="232"/>
      <c r="M138" s="233" t="s">
        <v>3501</v>
      </c>
      <c r="N138" s="234" t="s">
        <v>3525</v>
      </c>
      <c r="O138" s="63"/>
      <c r="P138" s="188">
        <f aca="true" t="shared" si="31" ref="P138:P144">O138*H138</f>
        <v>0</v>
      </c>
      <c r="Q138" s="188">
        <v>0</v>
      </c>
      <c r="R138" s="188">
        <f aca="true" t="shared" si="32" ref="R138:R144">Q138*H138</f>
        <v>0</v>
      </c>
      <c r="S138" s="188">
        <v>0</v>
      </c>
      <c r="T138" s="189">
        <f aca="true" t="shared" si="33" ref="T138:T144">S138*H138</f>
        <v>0</v>
      </c>
      <c r="AR138" s="190" t="s">
        <v>3842</v>
      </c>
      <c r="AT138" s="190" t="s">
        <v>3806</v>
      </c>
      <c r="AU138" s="190" t="s">
        <v>3565</v>
      </c>
      <c r="AY138" s="17" t="s">
        <v>3691</v>
      </c>
      <c r="BE138" s="191">
        <f aca="true" t="shared" si="34" ref="BE138:BE144">IF(N138="základní",J138,0)</f>
        <v>0</v>
      </c>
      <c r="BF138" s="191">
        <f aca="true" t="shared" si="35" ref="BF138:BF144">IF(N138="snížená",J138,0)</f>
        <v>0</v>
      </c>
      <c r="BG138" s="191">
        <f aca="true" t="shared" si="36" ref="BG138:BG144">IF(N138="zákl. přenesená",J138,0)</f>
        <v>0</v>
      </c>
      <c r="BH138" s="191">
        <f aca="true" t="shared" si="37" ref="BH138:BH144">IF(N138="sníž. přenesená",J138,0)</f>
        <v>0</v>
      </c>
      <c r="BI138" s="191">
        <f aca="true" t="shared" si="38" ref="BI138:BI144">IF(N138="nulová",J138,0)</f>
        <v>0</v>
      </c>
      <c r="BJ138" s="17" t="s">
        <v>3562</v>
      </c>
      <c r="BK138" s="191">
        <f aca="true" t="shared" si="39" ref="BK138:BK144">ROUND(I138*H138,2)</f>
        <v>0</v>
      </c>
      <c r="BL138" s="17" t="s">
        <v>3761</v>
      </c>
      <c r="BM138" s="190" t="s">
        <v>1399</v>
      </c>
    </row>
    <row r="139" spans="2:65" s="1" customFormat="1" ht="16.5" customHeight="1">
      <c r="B139" s="34"/>
      <c r="C139" s="225" t="s">
        <v>3863</v>
      </c>
      <c r="D139" s="225" t="s">
        <v>3806</v>
      </c>
      <c r="E139" s="226" t="s">
        <v>1324</v>
      </c>
      <c r="F139" s="227" t="s">
        <v>1325</v>
      </c>
      <c r="G139" s="228" t="s">
        <v>3834</v>
      </c>
      <c r="H139" s="229">
        <v>4</v>
      </c>
      <c r="I139" s="230"/>
      <c r="J139" s="231">
        <f t="shared" si="30"/>
        <v>0</v>
      </c>
      <c r="K139" s="227" t="s">
        <v>1790</v>
      </c>
      <c r="L139" s="232"/>
      <c r="M139" s="233" t="s">
        <v>3501</v>
      </c>
      <c r="N139" s="234" t="s">
        <v>3525</v>
      </c>
      <c r="O139" s="63"/>
      <c r="P139" s="188">
        <f t="shared" si="31"/>
        <v>0</v>
      </c>
      <c r="Q139" s="188">
        <v>0</v>
      </c>
      <c r="R139" s="188">
        <f t="shared" si="32"/>
        <v>0</v>
      </c>
      <c r="S139" s="188">
        <v>0</v>
      </c>
      <c r="T139" s="189">
        <f t="shared" si="33"/>
        <v>0</v>
      </c>
      <c r="AR139" s="190" t="s">
        <v>3842</v>
      </c>
      <c r="AT139" s="190" t="s">
        <v>3806</v>
      </c>
      <c r="AU139" s="190" t="s">
        <v>3565</v>
      </c>
      <c r="AY139" s="17" t="s">
        <v>3691</v>
      </c>
      <c r="BE139" s="191">
        <f t="shared" si="34"/>
        <v>0</v>
      </c>
      <c r="BF139" s="191">
        <f t="shared" si="35"/>
        <v>0</v>
      </c>
      <c r="BG139" s="191">
        <f t="shared" si="36"/>
        <v>0</v>
      </c>
      <c r="BH139" s="191">
        <f t="shared" si="37"/>
        <v>0</v>
      </c>
      <c r="BI139" s="191">
        <f t="shared" si="38"/>
        <v>0</v>
      </c>
      <c r="BJ139" s="17" t="s">
        <v>3562</v>
      </c>
      <c r="BK139" s="191">
        <f t="shared" si="39"/>
        <v>0</v>
      </c>
      <c r="BL139" s="17" t="s">
        <v>3761</v>
      </c>
      <c r="BM139" s="190" t="s">
        <v>1400</v>
      </c>
    </row>
    <row r="140" spans="2:65" s="1" customFormat="1" ht="16.5" customHeight="1">
      <c r="B140" s="34"/>
      <c r="C140" s="179" t="s">
        <v>3867</v>
      </c>
      <c r="D140" s="179" t="s">
        <v>3694</v>
      </c>
      <c r="E140" s="180" t="s">
        <v>1327</v>
      </c>
      <c r="F140" s="181" t="s">
        <v>1328</v>
      </c>
      <c r="G140" s="182" t="s">
        <v>3834</v>
      </c>
      <c r="H140" s="183">
        <v>10</v>
      </c>
      <c r="I140" s="184"/>
      <c r="J140" s="185">
        <f t="shared" si="30"/>
        <v>0</v>
      </c>
      <c r="K140" s="181" t="s">
        <v>1790</v>
      </c>
      <c r="L140" s="38"/>
      <c r="M140" s="186" t="s">
        <v>3501</v>
      </c>
      <c r="N140" s="187" t="s">
        <v>3525</v>
      </c>
      <c r="O140" s="63"/>
      <c r="P140" s="188">
        <f t="shared" si="31"/>
        <v>0</v>
      </c>
      <c r="Q140" s="188">
        <v>0</v>
      </c>
      <c r="R140" s="188">
        <f t="shared" si="32"/>
        <v>0</v>
      </c>
      <c r="S140" s="188">
        <v>0</v>
      </c>
      <c r="T140" s="189">
        <f t="shared" si="33"/>
        <v>0</v>
      </c>
      <c r="AR140" s="190" t="s">
        <v>3761</v>
      </c>
      <c r="AT140" s="190" t="s">
        <v>3694</v>
      </c>
      <c r="AU140" s="190" t="s">
        <v>3565</v>
      </c>
      <c r="AY140" s="17" t="s">
        <v>3691</v>
      </c>
      <c r="BE140" s="191">
        <f t="shared" si="34"/>
        <v>0</v>
      </c>
      <c r="BF140" s="191">
        <f t="shared" si="35"/>
        <v>0</v>
      </c>
      <c r="BG140" s="191">
        <f t="shared" si="36"/>
        <v>0</v>
      </c>
      <c r="BH140" s="191">
        <f t="shared" si="37"/>
        <v>0</v>
      </c>
      <c r="BI140" s="191">
        <f t="shared" si="38"/>
        <v>0</v>
      </c>
      <c r="BJ140" s="17" t="s">
        <v>3562</v>
      </c>
      <c r="BK140" s="191">
        <f t="shared" si="39"/>
        <v>0</v>
      </c>
      <c r="BL140" s="17" t="s">
        <v>3761</v>
      </c>
      <c r="BM140" s="190" t="s">
        <v>1401</v>
      </c>
    </row>
    <row r="141" spans="2:65" s="1" customFormat="1" ht="16.5" customHeight="1">
      <c r="B141" s="34"/>
      <c r="C141" s="225" t="s">
        <v>3871</v>
      </c>
      <c r="D141" s="225" t="s">
        <v>3806</v>
      </c>
      <c r="E141" s="226" t="s">
        <v>1330</v>
      </c>
      <c r="F141" s="227" t="s">
        <v>1331</v>
      </c>
      <c r="G141" s="228" t="s">
        <v>3834</v>
      </c>
      <c r="H141" s="229">
        <v>10</v>
      </c>
      <c r="I141" s="230"/>
      <c r="J141" s="231">
        <f t="shared" si="30"/>
        <v>0</v>
      </c>
      <c r="K141" s="227" t="s">
        <v>1790</v>
      </c>
      <c r="L141" s="232"/>
      <c r="M141" s="233" t="s">
        <v>3501</v>
      </c>
      <c r="N141" s="234" t="s">
        <v>3525</v>
      </c>
      <c r="O141" s="63"/>
      <c r="P141" s="188">
        <f t="shared" si="31"/>
        <v>0</v>
      </c>
      <c r="Q141" s="188">
        <v>0</v>
      </c>
      <c r="R141" s="188">
        <f t="shared" si="32"/>
        <v>0</v>
      </c>
      <c r="S141" s="188">
        <v>0</v>
      </c>
      <c r="T141" s="189">
        <f t="shared" si="33"/>
        <v>0</v>
      </c>
      <c r="AR141" s="190" t="s">
        <v>3842</v>
      </c>
      <c r="AT141" s="190" t="s">
        <v>3806</v>
      </c>
      <c r="AU141" s="190" t="s">
        <v>3565</v>
      </c>
      <c r="AY141" s="17" t="s">
        <v>3691</v>
      </c>
      <c r="BE141" s="191">
        <f t="shared" si="34"/>
        <v>0</v>
      </c>
      <c r="BF141" s="191">
        <f t="shared" si="35"/>
        <v>0</v>
      </c>
      <c r="BG141" s="191">
        <f t="shared" si="36"/>
        <v>0</v>
      </c>
      <c r="BH141" s="191">
        <f t="shared" si="37"/>
        <v>0</v>
      </c>
      <c r="BI141" s="191">
        <f t="shared" si="38"/>
        <v>0</v>
      </c>
      <c r="BJ141" s="17" t="s">
        <v>3562</v>
      </c>
      <c r="BK141" s="191">
        <f t="shared" si="39"/>
        <v>0</v>
      </c>
      <c r="BL141" s="17" t="s">
        <v>3761</v>
      </c>
      <c r="BM141" s="190" t="s">
        <v>1402</v>
      </c>
    </row>
    <row r="142" spans="2:65" s="1" customFormat="1" ht="24" customHeight="1">
      <c r="B142" s="34"/>
      <c r="C142" s="179" t="s">
        <v>3876</v>
      </c>
      <c r="D142" s="179" t="s">
        <v>3694</v>
      </c>
      <c r="E142" s="180" t="s">
        <v>1403</v>
      </c>
      <c r="F142" s="181" t="s">
        <v>1404</v>
      </c>
      <c r="G142" s="182" t="s">
        <v>3834</v>
      </c>
      <c r="H142" s="183">
        <v>1</v>
      </c>
      <c r="I142" s="184"/>
      <c r="J142" s="185">
        <f t="shared" si="30"/>
        <v>0</v>
      </c>
      <c r="K142" s="181" t="s">
        <v>1790</v>
      </c>
      <c r="L142" s="38"/>
      <c r="M142" s="186" t="s">
        <v>3501</v>
      </c>
      <c r="N142" s="187" t="s">
        <v>3525</v>
      </c>
      <c r="O142" s="63"/>
      <c r="P142" s="188">
        <f t="shared" si="31"/>
        <v>0</v>
      </c>
      <c r="Q142" s="188">
        <v>0</v>
      </c>
      <c r="R142" s="188">
        <f t="shared" si="32"/>
        <v>0</v>
      </c>
      <c r="S142" s="188">
        <v>0</v>
      </c>
      <c r="T142" s="189">
        <f t="shared" si="33"/>
        <v>0</v>
      </c>
      <c r="AR142" s="190" t="s">
        <v>3761</v>
      </c>
      <c r="AT142" s="190" t="s">
        <v>3694</v>
      </c>
      <c r="AU142" s="190" t="s">
        <v>3565</v>
      </c>
      <c r="AY142" s="17" t="s">
        <v>3691</v>
      </c>
      <c r="BE142" s="191">
        <f t="shared" si="34"/>
        <v>0</v>
      </c>
      <c r="BF142" s="191">
        <f t="shared" si="35"/>
        <v>0</v>
      </c>
      <c r="BG142" s="191">
        <f t="shared" si="36"/>
        <v>0</v>
      </c>
      <c r="BH142" s="191">
        <f t="shared" si="37"/>
        <v>0</v>
      </c>
      <c r="BI142" s="191">
        <f t="shared" si="38"/>
        <v>0</v>
      </c>
      <c r="BJ142" s="17" t="s">
        <v>3562</v>
      </c>
      <c r="BK142" s="191">
        <f t="shared" si="39"/>
        <v>0</v>
      </c>
      <c r="BL142" s="17" t="s">
        <v>3761</v>
      </c>
      <c r="BM142" s="190" t="s">
        <v>1405</v>
      </c>
    </row>
    <row r="143" spans="2:65" s="1" customFormat="1" ht="16.5" customHeight="1">
      <c r="B143" s="34"/>
      <c r="C143" s="179" t="s">
        <v>3880</v>
      </c>
      <c r="D143" s="179" t="s">
        <v>3694</v>
      </c>
      <c r="E143" s="180" t="s">
        <v>1336</v>
      </c>
      <c r="F143" s="181" t="s">
        <v>1337</v>
      </c>
      <c r="G143" s="182" t="s">
        <v>2173</v>
      </c>
      <c r="H143" s="183">
        <v>1</v>
      </c>
      <c r="I143" s="184"/>
      <c r="J143" s="185">
        <f t="shared" si="30"/>
        <v>0</v>
      </c>
      <c r="K143" s="181" t="s">
        <v>1790</v>
      </c>
      <c r="L143" s="38"/>
      <c r="M143" s="186" t="s">
        <v>3501</v>
      </c>
      <c r="N143" s="187" t="s">
        <v>3525</v>
      </c>
      <c r="O143" s="63"/>
      <c r="P143" s="188">
        <f t="shared" si="31"/>
        <v>0</v>
      </c>
      <c r="Q143" s="188">
        <v>0</v>
      </c>
      <c r="R143" s="188">
        <f t="shared" si="32"/>
        <v>0</v>
      </c>
      <c r="S143" s="188">
        <v>0</v>
      </c>
      <c r="T143" s="189">
        <f t="shared" si="33"/>
        <v>0</v>
      </c>
      <c r="AR143" s="190" t="s">
        <v>3761</v>
      </c>
      <c r="AT143" s="190" t="s">
        <v>3694</v>
      </c>
      <c r="AU143" s="190" t="s">
        <v>3565</v>
      </c>
      <c r="AY143" s="17" t="s">
        <v>3691</v>
      </c>
      <c r="BE143" s="191">
        <f t="shared" si="34"/>
        <v>0</v>
      </c>
      <c r="BF143" s="191">
        <f t="shared" si="35"/>
        <v>0</v>
      </c>
      <c r="BG143" s="191">
        <f t="shared" si="36"/>
        <v>0</v>
      </c>
      <c r="BH143" s="191">
        <f t="shared" si="37"/>
        <v>0</v>
      </c>
      <c r="BI143" s="191">
        <f t="shared" si="38"/>
        <v>0</v>
      </c>
      <c r="BJ143" s="17" t="s">
        <v>3562</v>
      </c>
      <c r="BK143" s="191">
        <f t="shared" si="39"/>
        <v>0</v>
      </c>
      <c r="BL143" s="17" t="s">
        <v>3761</v>
      </c>
      <c r="BM143" s="190" t="s">
        <v>1406</v>
      </c>
    </row>
    <row r="144" spans="2:65" s="1" customFormat="1" ht="24" customHeight="1">
      <c r="B144" s="34"/>
      <c r="C144" s="179" t="s">
        <v>3884</v>
      </c>
      <c r="D144" s="179" t="s">
        <v>3694</v>
      </c>
      <c r="E144" s="180" t="s">
        <v>1339</v>
      </c>
      <c r="F144" s="181" t="s">
        <v>1340</v>
      </c>
      <c r="G144" s="182" t="s">
        <v>3792</v>
      </c>
      <c r="H144" s="183">
        <v>0.373</v>
      </c>
      <c r="I144" s="184"/>
      <c r="J144" s="185">
        <f t="shared" si="30"/>
        <v>0</v>
      </c>
      <c r="K144" s="181" t="s">
        <v>1790</v>
      </c>
      <c r="L144" s="38"/>
      <c r="M144" s="186" t="s">
        <v>3501</v>
      </c>
      <c r="N144" s="187" t="s">
        <v>3525</v>
      </c>
      <c r="O144" s="63"/>
      <c r="P144" s="188">
        <f t="shared" si="31"/>
        <v>0</v>
      </c>
      <c r="Q144" s="188">
        <v>0</v>
      </c>
      <c r="R144" s="188">
        <f t="shared" si="32"/>
        <v>0</v>
      </c>
      <c r="S144" s="188">
        <v>0</v>
      </c>
      <c r="T144" s="189">
        <f t="shared" si="33"/>
        <v>0</v>
      </c>
      <c r="AR144" s="190" t="s">
        <v>3761</v>
      </c>
      <c r="AT144" s="190" t="s">
        <v>3694</v>
      </c>
      <c r="AU144" s="190" t="s">
        <v>3565</v>
      </c>
      <c r="AY144" s="17" t="s">
        <v>3691</v>
      </c>
      <c r="BE144" s="191">
        <f t="shared" si="34"/>
        <v>0</v>
      </c>
      <c r="BF144" s="191">
        <f t="shared" si="35"/>
        <v>0</v>
      </c>
      <c r="BG144" s="191">
        <f t="shared" si="36"/>
        <v>0</v>
      </c>
      <c r="BH144" s="191">
        <f t="shared" si="37"/>
        <v>0</v>
      </c>
      <c r="BI144" s="191">
        <f t="shared" si="38"/>
        <v>0</v>
      </c>
      <c r="BJ144" s="17" t="s">
        <v>3562</v>
      </c>
      <c r="BK144" s="191">
        <f t="shared" si="39"/>
        <v>0</v>
      </c>
      <c r="BL144" s="17" t="s">
        <v>3761</v>
      </c>
      <c r="BM144" s="190" t="s">
        <v>1407</v>
      </c>
    </row>
    <row r="145" spans="2:63" s="11" customFormat="1" ht="22.9" customHeight="1">
      <c r="B145" s="163"/>
      <c r="C145" s="164"/>
      <c r="D145" s="165" t="s">
        <v>3553</v>
      </c>
      <c r="E145" s="177" t="s">
        <v>1408</v>
      </c>
      <c r="F145" s="177" t="s">
        <v>1343</v>
      </c>
      <c r="G145" s="164"/>
      <c r="H145" s="164"/>
      <c r="I145" s="167"/>
      <c r="J145" s="178">
        <f>BK145</f>
        <v>0</v>
      </c>
      <c r="K145" s="164"/>
      <c r="L145" s="169"/>
      <c r="M145" s="170"/>
      <c r="N145" s="171"/>
      <c r="O145" s="171"/>
      <c r="P145" s="172">
        <f>SUM(P146:P148)</f>
        <v>0</v>
      </c>
      <c r="Q145" s="171"/>
      <c r="R145" s="172">
        <f>SUM(R146:R148)</f>
        <v>0</v>
      </c>
      <c r="S145" s="171"/>
      <c r="T145" s="173">
        <f>SUM(T146:T148)</f>
        <v>0</v>
      </c>
      <c r="AR145" s="174" t="s">
        <v>3565</v>
      </c>
      <c r="AT145" s="175" t="s">
        <v>3553</v>
      </c>
      <c r="AU145" s="175" t="s">
        <v>3562</v>
      </c>
      <c r="AY145" s="174" t="s">
        <v>3691</v>
      </c>
      <c r="BK145" s="176">
        <f>SUM(BK146:BK148)</f>
        <v>0</v>
      </c>
    </row>
    <row r="146" spans="2:65" s="1" customFormat="1" ht="16.5" customHeight="1">
      <c r="B146" s="34"/>
      <c r="C146" s="179" t="s">
        <v>3886</v>
      </c>
      <c r="D146" s="179" t="s">
        <v>3694</v>
      </c>
      <c r="E146" s="180" t="s">
        <v>1409</v>
      </c>
      <c r="F146" s="181" t="s">
        <v>1410</v>
      </c>
      <c r="G146" s="182" t="s">
        <v>3834</v>
      </c>
      <c r="H146" s="183">
        <v>1</v>
      </c>
      <c r="I146" s="184"/>
      <c r="J146" s="185">
        <f>ROUND(I146*H146,2)</f>
        <v>0</v>
      </c>
      <c r="K146" s="181" t="s">
        <v>1790</v>
      </c>
      <c r="L146" s="38"/>
      <c r="M146" s="186" t="s">
        <v>3501</v>
      </c>
      <c r="N146" s="187" t="s">
        <v>3525</v>
      </c>
      <c r="O146" s="63"/>
      <c r="P146" s="188">
        <f>O146*H146</f>
        <v>0</v>
      </c>
      <c r="Q146" s="188">
        <v>0</v>
      </c>
      <c r="R146" s="188">
        <f>Q146*H146</f>
        <v>0</v>
      </c>
      <c r="S146" s="188">
        <v>0</v>
      </c>
      <c r="T146" s="189">
        <f>S146*H146</f>
        <v>0</v>
      </c>
      <c r="AR146" s="190" t="s">
        <v>3761</v>
      </c>
      <c r="AT146" s="190" t="s">
        <v>3694</v>
      </c>
      <c r="AU146" s="190" t="s">
        <v>3565</v>
      </c>
      <c r="AY146" s="17" t="s">
        <v>3691</v>
      </c>
      <c r="BE146" s="191">
        <f>IF(N146="základní",J146,0)</f>
        <v>0</v>
      </c>
      <c r="BF146" s="191">
        <f>IF(N146="snížená",J146,0)</f>
        <v>0</v>
      </c>
      <c r="BG146" s="191">
        <f>IF(N146="zákl. přenesená",J146,0)</f>
        <v>0</v>
      </c>
      <c r="BH146" s="191">
        <f>IF(N146="sníž. přenesená",J146,0)</f>
        <v>0</v>
      </c>
      <c r="BI146" s="191">
        <f>IF(N146="nulová",J146,0)</f>
        <v>0</v>
      </c>
      <c r="BJ146" s="17" t="s">
        <v>3562</v>
      </c>
      <c r="BK146" s="191">
        <f>ROUND(I146*H146,2)</f>
        <v>0</v>
      </c>
      <c r="BL146" s="17" t="s">
        <v>3761</v>
      </c>
      <c r="BM146" s="190" t="s">
        <v>1411</v>
      </c>
    </row>
    <row r="147" spans="2:65" s="1" customFormat="1" ht="16.5" customHeight="1">
      <c r="B147" s="34"/>
      <c r="C147" s="225" t="s">
        <v>3889</v>
      </c>
      <c r="D147" s="225" t="s">
        <v>3806</v>
      </c>
      <c r="E147" s="226" t="s">
        <v>1412</v>
      </c>
      <c r="F147" s="227" t="s">
        <v>782</v>
      </c>
      <c r="G147" s="228" t="s">
        <v>3834</v>
      </c>
      <c r="H147" s="229">
        <v>1</v>
      </c>
      <c r="I147" s="230"/>
      <c r="J147" s="231">
        <f>ROUND(I147*H147,2)</f>
        <v>0</v>
      </c>
      <c r="K147" s="227" t="s">
        <v>3501</v>
      </c>
      <c r="L147" s="232"/>
      <c r="M147" s="233" t="s">
        <v>3501</v>
      </c>
      <c r="N147" s="234" t="s">
        <v>3525</v>
      </c>
      <c r="O147" s="63"/>
      <c r="P147" s="188">
        <f>O147*H147</f>
        <v>0</v>
      </c>
      <c r="Q147" s="188">
        <v>0</v>
      </c>
      <c r="R147" s="188">
        <f>Q147*H147</f>
        <v>0</v>
      </c>
      <c r="S147" s="188">
        <v>0</v>
      </c>
      <c r="T147" s="189">
        <f>S147*H147</f>
        <v>0</v>
      </c>
      <c r="AR147" s="190" t="s">
        <v>3842</v>
      </c>
      <c r="AT147" s="190" t="s">
        <v>3806</v>
      </c>
      <c r="AU147" s="190" t="s">
        <v>3565</v>
      </c>
      <c r="AY147" s="17" t="s">
        <v>3691</v>
      </c>
      <c r="BE147" s="191">
        <f>IF(N147="základní",J147,0)</f>
        <v>0</v>
      </c>
      <c r="BF147" s="191">
        <f>IF(N147="snížená",J147,0)</f>
        <v>0</v>
      </c>
      <c r="BG147" s="191">
        <f>IF(N147="zákl. přenesená",J147,0)</f>
        <v>0</v>
      </c>
      <c r="BH147" s="191">
        <f>IF(N147="sníž. přenesená",J147,0)</f>
        <v>0</v>
      </c>
      <c r="BI147" s="191">
        <f>IF(N147="nulová",J147,0)</f>
        <v>0</v>
      </c>
      <c r="BJ147" s="17" t="s">
        <v>3562</v>
      </c>
      <c r="BK147" s="191">
        <f>ROUND(I147*H147,2)</f>
        <v>0</v>
      </c>
      <c r="BL147" s="17" t="s">
        <v>3761</v>
      </c>
      <c r="BM147" s="190" t="s">
        <v>1413</v>
      </c>
    </row>
    <row r="148" spans="2:47" s="1" customFormat="1" ht="19.5">
      <c r="B148" s="34"/>
      <c r="C148" s="35"/>
      <c r="D148" s="194" t="s">
        <v>4408</v>
      </c>
      <c r="E148" s="35"/>
      <c r="F148" s="235" t="s">
        <v>1270</v>
      </c>
      <c r="G148" s="35"/>
      <c r="H148" s="35"/>
      <c r="I148" s="106"/>
      <c r="J148" s="35"/>
      <c r="K148" s="35"/>
      <c r="L148" s="38"/>
      <c r="M148" s="236"/>
      <c r="N148" s="63"/>
      <c r="O148" s="63"/>
      <c r="P148" s="63"/>
      <c r="Q148" s="63"/>
      <c r="R148" s="63"/>
      <c r="S148" s="63"/>
      <c r="T148" s="64"/>
      <c r="AT148" s="17" t="s">
        <v>4408</v>
      </c>
      <c r="AU148" s="17" t="s">
        <v>3565</v>
      </c>
    </row>
    <row r="149" spans="2:63" s="11" customFormat="1" ht="22.9" customHeight="1">
      <c r="B149" s="163"/>
      <c r="C149" s="164"/>
      <c r="D149" s="165" t="s">
        <v>3553</v>
      </c>
      <c r="E149" s="177" t="s">
        <v>1342</v>
      </c>
      <c r="F149" s="177" t="s">
        <v>1343</v>
      </c>
      <c r="G149" s="164"/>
      <c r="H149" s="164"/>
      <c r="I149" s="167"/>
      <c r="J149" s="178">
        <f>BK149</f>
        <v>0</v>
      </c>
      <c r="K149" s="164"/>
      <c r="L149" s="169"/>
      <c r="M149" s="170"/>
      <c r="N149" s="171"/>
      <c r="O149" s="171"/>
      <c r="P149" s="172">
        <f>SUM(P150:P151)</f>
        <v>0</v>
      </c>
      <c r="Q149" s="171"/>
      <c r="R149" s="172">
        <f>SUM(R150:R151)</f>
        <v>0</v>
      </c>
      <c r="S149" s="171"/>
      <c r="T149" s="173">
        <f>SUM(T150:T151)</f>
        <v>0</v>
      </c>
      <c r="AR149" s="174" t="s">
        <v>3565</v>
      </c>
      <c r="AT149" s="175" t="s">
        <v>3553</v>
      </c>
      <c r="AU149" s="175" t="s">
        <v>3562</v>
      </c>
      <c r="AY149" s="174" t="s">
        <v>3691</v>
      </c>
      <c r="BK149" s="176">
        <f>SUM(BK150:BK151)</f>
        <v>0</v>
      </c>
    </row>
    <row r="150" spans="2:65" s="1" customFormat="1" ht="16.5" customHeight="1">
      <c r="B150" s="34"/>
      <c r="C150" s="179" t="s">
        <v>3893</v>
      </c>
      <c r="D150" s="179" t="s">
        <v>3694</v>
      </c>
      <c r="E150" s="180" t="s">
        <v>1350</v>
      </c>
      <c r="F150" s="181" t="s">
        <v>1351</v>
      </c>
      <c r="G150" s="182" t="s">
        <v>3834</v>
      </c>
      <c r="H150" s="183">
        <v>13</v>
      </c>
      <c r="I150" s="184"/>
      <c r="J150" s="185">
        <f>ROUND(I150*H150,2)</f>
        <v>0</v>
      </c>
      <c r="K150" s="181" t="s">
        <v>3501</v>
      </c>
      <c r="L150" s="38"/>
      <c r="M150" s="186" t="s">
        <v>3501</v>
      </c>
      <c r="N150" s="187" t="s">
        <v>3525</v>
      </c>
      <c r="O150" s="63"/>
      <c r="P150" s="188">
        <f>O150*H150</f>
        <v>0</v>
      </c>
      <c r="Q150" s="188">
        <v>0</v>
      </c>
      <c r="R150" s="188">
        <f>Q150*H150</f>
        <v>0</v>
      </c>
      <c r="S150" s="188">
        <v>0</v>
      </c>
      <c r="T150" s="189">
        <f>S150*H150</f>
        <v>0</v>
      </c>
      <c r="AR150" s="190" t="s">
        <v>3761</v>
      </c>
      <c r="AT150" s="190" t="s">
        <v>3694</v>
      </c>
      <c r="AU150" s="190" t="s">
        <v>3565</v>
      </c>
      <c r="AY150" s="17" t="s">
        <v>3691</v>
      </c>
      <c r="BE150" s="191">
        <f>IF(N150="základní",J150,0)</f>
        <v>0</v>
      </c>
      <c r="BF150" s="191">
        <f>IF(N150="snížená",J150,0)</f>
        <v>0</v>
      </c>
      <c r="BG150" s="191">
        <f>IF(N150="zákl. přenesená",J150,0)</f>
        <v>0</v>
      </c>
      <c r="BH150" s="191">
        <f>IF(N150="sníž. přenesená",J150,0)</f>
        <v>0</v>
      </c>
      <c r="BI150" s="191">
        <f>IF(N150="nulová",J150,0)</f>
        <v>0</v>
      </c>
      <c r="BJ150" s="17" t="s">
        <v>3562</v>
      </c>
      <c r="BK150" s="191">
        <f>ROUND(I150*H150,2)</f>
        <v>0</v>
      </c>
      <c r="BL150" s="17" t="s">
        <v>3761</v>
      </c>
      <c r="BM150" s="190" t="s">
        <v>1414</v>
      </c>
    </row>
    <row r="151" spans="2:65" s="1" customFormat="1" ht="16.5" customHeight="1">
      <c r="B151" s="34"/>
      <c r="C151" s="225" t="s">
        <v>3896</v>
      </c>
      <c r="D151" s="225" t="s">
        <v>3806</v>
      </c>
      <c r="E151" s="226" t="s">
        <v>1353</v>
      </c>
      <c r="F151" s="227" t="s">
        <v>1354</v>
      </c>
      <c r="G151" s="228" t="s">
        <v>3834</v>
      </c>
      <c r="H151" s="229">
        <v>13</v>
      </c>
      <c r="I151" s="230"/>
      <c r="J151" s="231">
        <f>ROUND(I151*H151,2)</f>
        <v>0</v>
      </c>
      <c r="K151" s="227" t="s">
        <v>3501</v>
      </c>
      <c r="L151" s="232"/>
      <c r="M151" s="246" t="s">
        <v>3501</v>
      </c>
      <c r="N151" s="247" t="s">
        <v>3525</v>
      </c>
      <c r="O151" s="239"/>
      <c r="P151" s="240">
        <f>O151*H151</f>
        <v>0</v>
      </c>
      <c r="Q151" s="240">
        <v>0</v>
      </c>
      <c r="R151" s="240">
        <f>Q151*H151</f>
        <v>0</v>
      </c>
      <c r="S151" s="240">
        <v>0</v>
      </c>
      <c r="T151" s="241">
        <f>S151*H151</f>
        <v>0</v>
      </c>
      <c r="AR151" s="190" t="s">
        <v>3842</v>
      </c>
      <c r="AT151" s="190" t="s">
        <v>3806</v>
      </c>
      <c r="AU151" s="190" t="s">
        <v>3565</v>
      </c>
      <c r="AY151" s="17" t="s">
        <v>3691</v>
      </c>
      <c r="BE151" s="191">
        <f>IF(N151="základní",J151,0)</f>
        <v>0</v>
      </c>
      <c r="BF151" s="191">
        <f>IF(N151="snížená",J151,0)</f>
        <v>0</v>
      </c>
      <c r="BG151" s="191">
        <f>IF(N151="zákl. přenesená",J151,0)</f>
        <v>0</v>
      </c>
      <c r="BH151" s="191">
        <f>IF(N151="sníž. přenesená",J151,0)</f>
        <v>0</v>
      </c>
      <c r="BI151" s="191">
        <f>IF(N151="nulová",J151,0)</f>
        <v>0</v>
      </c>
      <c r="BJ151" s="17" t="s">
        <v>3562</v>
      </c>
      <c r="BK151" s="191">
        <f>ROUND(I151*H151,2)</f>
        <v>0</v>
      </c>
      <c r="BL151" s="17" t="s">
        <v>3761</v>
      </c>
      <c r="BM151" s="190" t="s">
        <v>1415</v>
      </c>
    </row>
    <row r="152" spans="2:12" s="1" customFormat="1" ht="6.95" customHeight="1">
      <c r="B152" s="46"/>
      <c r="C152" s="47"/>
      <c r="D152" s="47"/>
      <c r="E152" s="47"/>
      <c r="F152" s="47"/>
      <c r="G152" s="47"/>
      <c r="H152" s="47"/>
      <c r="I152" s="130"/>
      <c r="J152" s="47"/>
      <c r="K152" s="47"/>
      <c r="L152" s="38"/>
    </row>
  </sheetData>
  <sheetProtection sheet="1" objects="1" scenarios="1" formatColumns="0" formatRows="0" autoFilter="0"/>
  <autoFilter ref="C85:K151"/>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1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3590</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1416</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ROUND(J82,2)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ROUND((SUM(BE82:BE115)),2)</f>
        <v>0</v>
      </c>
      <c r="I33" s="119">
        <v>0.21</v>
      </c>
      <c r="J33" s="118">
        <f>ROUND(((SUM(BE82:BE115))*I33),2)</f>
        <v>0</v>
      </c>
      <c r="L33" s="38"/>
    </row>
    <row r="34" spans="2:12" s="1" customFormat="1" ht="14.45" customHeight="1">
      <c r="B34" s="38"/>
      <c r="E34" s="105" t="s">
        <v>3526</v>
      </c>
      <c r="F34" s="118">
        <f>ROUND((SUM(BF82:BF115)),2)</f>
        <v>0</v>
      </c>
      <c r="I34" s="119">
        <v>0.15</v>
      </c>
      <c r="J34" s="118">
        <f>ROUND(((SUM(BF82:BF115))*I34),2)</f>
        <v>0</v>
      </c>
      <c r="L34" s="38"/>
    </row>
    <row r="35" spans="2:12" s="1" customFormat="1" ht="14.45" customHeight="1" hidden="1">
      <c r="B35" s="38"/>
      <c r="E35" s="105" t="s">
        <v>3527</v>
      </c>
      <c r="F35" s="118">
        <f>ROUND((SUM(BG82:BG115)),2)</f>
        <v>0</v>
      </c>
      <c r="I35" s="119">
        <v>0.21</v>
      </c>
      <c r="J35" s="118">
        <f>0</f>
        <v>0</v>
      </c>
      <c r="L35" s="38"/>
    </row>
    <row r="36" spans="2:12" s="1" customFormat="1" ht="14.45" customHeight="1" hidden="1">
      <c r="B36" s="38"/>
      <c r="E36" s="105" t="s">
        <v>3528</v>
      </c>
      <c r="F36" s="118">
        <f>ROUND((SUM(BH82:BH115)),2)</f>
        <v>0</v>
      </c>
      <c r="I36" s="119">
        <v>0.15</v>
      </c>
      <c r="J36" s="118">
        <f>0</f>
        <v>0</v>
      </c>
      <c r="L36" s="38"/>
    </row>
    <row r="37" spans="2:12" s="1" customFormat="1" ht="14.45" customHeight="1" hidden="1">
      <c r="B37" s="38"/>
      <c r="E37" s="105" t="s">
        <v>3529</v>
      </c>
      <c r="F37" s="118">
        <f>ROUND((SUM(BI82:BI115)),2)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01_D.1.4.4a - Ochrana před bleskem</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J82</f>
        <v>0</v>
      </c>
      <c r="K59" s="35"/>
      <c r="L59" s="38"/>
      <c r="AU59" s="17" t="s">
        <v>3638</v>
      </c>
    </row>
    <row r="60" spans="2:12" s="8" customFormat="1" ht="24.95" customHeight="1">
      <c r="B60" s="138"/>
      <c r="C60" s="139"/>
      <c r="D60" s="140" t="s">
        <v>1911</v>
      </c>
      <c r="E60" s="141"/>
      <c r="F60" s="141"/>
      <c r="G60" s="141"/>
      <c r="H60" s="141"/>
      <c r="I60" s="142"/>
      <c r="J60" s="143">
        <f>J83</f>
        <v>0</v>
      </c>
      <c r="K60" s="139"/>
      <c r="L60" s="144"/>
    </row>
    <row r="61" spans="2:12" s="9" customFormat="1" ht="19.9" customHeight="1">
      <c r="B61" s="145"/>
      <c r="C61" s="146"/>
      <c r="D61" s="147" t="s">
        <v>1191</v>
      </c>
      <c r="E61" s="148"/>
      <c r="F61" s="148"/>
      <c r="G61" s="148"/>
      <c r="H61" s="148"/>
      <c r="I61" s="149"/>
      <c r="J61" s="150">
        <f>J84</f>
        <v>0</v>
      </c>
      <c r="K61" s="146"/>
      <c r="L61" s="151"/>
    </row>
    <row r="62" spans="2:12" s="9" customFormat="1" ht="19.9" customHeight="1">
      <c r="B62" s="145"/>
      <c r="C62" s="146"/>
      <c r="D62" s="147" t="s">
        <v>1417</v>
      </c>
      <c r="E62" s="148"/>
      <c r="F62" s="148"/>
      <c r="G62" s="148"/>
      <c r="H62" s="148"/>
      <c r="I62" s="149"/>
      <c r="J62" s="150">
        <f>J100</f>
        <v>0</v>
      </c>
      <c r="K62" s="146"/>
      <c r="L62" s="151"/>
    </row>
    <row r="63" spans="2:12" s="1" customFormat="1" ht="21.75" customHeight="1">
      <c r="B63" s="34"/>
      <c r="C63" s="35"/>
      <c r="D63" s="35"/>
      <c r="E63" s="35"/>
      <c r="F63" s="35"/>
      <c r="G63" s="35"/>
      <c r="H63" s="35"/>
      <c r="I63" s="106"/>
      <c r="J63" s="35"/>
      <c r="K63" s="35"/>
      <c r="L63" s="38"/>
    </row>
    <row r="64" spans="2:12" s="1" customFormat="1" ht="6.95" customHeight="1">
      <c r="B64" s="46"/>
      <c r="C64" s="47"/>
      <c r="D64" s="47"/>
      <c r="E64" s="47"/>
      <c r="F64" s="47"/>
      <c r="G64" s="47"/>
      <c r="H64" s="47"/>
      <c r="I64" s="130"/>
      <c r="J64" s="47"/>
      <c r="K64" s="47"/>
      <c r="L64" s="38"/>
    </row>
    <row r="68" spans="2:12" s="1" customFormat="1" ht="6.95" customHeight="1">
      <c r="B68" s="48"/>
      <c r="C68" s="49"/>
      <c r="D68" s="49"/>
      <c r="E68" s="49"/>
      <c r="F68" s="49"/>
      <c r="G68" s="49"/>
      <c r="H68" s="49"/>
      <c r="I68" s="133"/>
      <c r="J68" s="49"/>
      <c r="K68" s="49"/>
      <c r="L68" s="38"/>
    </row>
    <row r="69" spans="2:12" s="1" customFormat="1" ht="24.95" customHeight="1">
      <c r="B69" s="34"/>
      <c r="C69" s="23" t="s">
        <v>3676</v>
      </c>
      <c r="D69" s="35"/>
      <c r="E69" s="35"/>
      <c r="F69" s="35"/>
      <c r="G69" s="35"/>
      <c r="H69" s="35"/>
      <c r="I69" s="106"/>
      <c r="J69" s="35"/>
      <c r="K69" s="35"/>
      <c r="L69" s="38"/>
    </row>
    <row r="70" spans="2:12" s="1" customFormat="1" ht="6.95" customHeight="1">
      <c r="B70" s="34"/>
      <c r="C70" s="35"/>
      <c r="D70" s="35"/>
      <c r="E70" s="35"/>
      <c r="F70" s="35"/>
      <c r="G70" s="35"/>
      <c r="H70" s="35"/>
      <c r="I70" s="106"/>
      <c r="J70" s="35"/>
      <c r="K70" s="35"/>
      <c r="L70" s="38"/>
    </row>
    <row r="71" spans="2:12" s="1" customFormat="1" ht="12" customHeight="1">
      <c r="B71" s="34"/>
      <c r="C71" s="29" t="s">
        <v>3498</v>
      </c>
      <c r="D71" s="35"/>
      <c r="E71" s="35"/>
      <c r="F71" s="35"/>
      <c r="G71" s="35"/>
      <c r="H71" s="35"/>
      <c r="I71" s="106"/>
      <c r="J71" s="35"/>
      <c r="K71" s="35"/>
      <c r="L71" s="38"/>
    </row>
    <row r="72" spans="2:12" s="1" customFormat="1" ht="16.5" customHeight="1">
      <c r="B72" s="34"/>
      <c r="C72" s="35"/>
      <c r="D72" s="35"/>
      <c r="E72" s="553" t="str">
        <f>E7</f>
        <v>Světlá nad Sázavou - Managment</v>
      </c>
      <c r="F72" s="554"/>
      <c r="G72" s="554"/>
      <c r="H72" s="554"/>
      <c r="I72" s="106"/>
      <c r="J72" s="35"/>
      <c r="K72" s="35"/>
      <c r="L72" s="38"/>
    </row>
    <row r="73" spans="2:12" s="1" customFormat="1" ht="12" customHeight="1">
      <c r="B73" s="34"/>
      <c r="C73" s="29" t="s">
        <v>3633</v>
      </c>
      <c r="D73" s="35"/>
      <c r="E73" s="35"/>
      <c r="F73" s="35"/>
      <c r="G73" s="35"/>
      <c r="H73" s="35"/>
      <c r="I73" s="106"/>
      <c r="J73" s="35"/>
      <c r="K73" s="35"/>
      <c r="L73" s="38"/>
    </row>
    <row r="74" spans="2:12" s="1" customFormat="1" ht="16.5" customHeight="1">
      <c r="B74" s="34"/>
      <c r="C74" s="35"/>
      <c r="D74" s="35"/>
      <c r="E74" s="537" t="str">
        <f>E9</f>
        <v>SO 01_D.1.4.4a - Ochrana před bleskem</v>
      </c>
      <c r="F74" s="552"/>
      <c r="G74" s="552"/>
      <c r="H74" s="552"/>
      <c r="I74" s="106"/>
      <c r="J74" s="35"/>
      <c r="K74" s="35"/>
      <c r="L74" s="38"/>
    </row>
    <row r="75" spans="2:12" s="1" customFormat="1" ht="6.95" customHeight="1">
      <c r="B75" s="34"/>
      <c r="C75" s="35"/>
      <c r="D75" s="35"/>
      <c r="E75" s="35"/>
      <c r="F75" s="35"/>
      <c r="G75" s="35"/>
      <c r="H75" s="35"/>
      <c r="I75" s="106"/>
      <c r="J75" s="35"/>
      <c r="K75" s="35"/>
      <c r="L75" s="38"/>
    </row>
    <row r="76" spans="2:12" s="1" customFormat="1" ht="12" customHeight="1">
      <c r="B76" s="34"/>
      <c r="C76" s="29" t="s">
        <v>3503</v>
      </c>
      <c r="D76" s="35"/>
      <c r="E76" s="35"/>
      <c r="F76" s="27" t="str">
        <f>F12</f>
        <v>Světlá nad Sázavou</v>
      </c>
      <c r="G76" s="35"/>
      <c r="H76" s="35"/>
      <c r="I76" s="108" t="s">
        <v>3505</v>
      </c>
      <c r="J76" s="58" t="str">
        <f>IF(J12="","",J12)</f>
        <v>6. 2. 2019</v>
      </c>
      <c r="K76" s="35"/>
      <c r="L76" s="38"/>
    </row>
    <row r="77" spans="2:12" s="1" customFormat="1" ht="6.95" customHeight="1">
      <c r="B77" s="34"/>
      <c r="C77" s="35"/>
      <c r="D77" s="35"/>
      <c r="E77" s="35"/>
      <c r="F77" s="35"/>
      <c r="G77" s="35"/>
      <c r="H77" s="35"/>
      <c r="I77" s="106"/>
      <c r="J77" s="35"/>
      <c r="K77" s="35"/>
      <c r="L77" s="38"/>
    </row>
    <row r="78" spans="2:12" s="1" customFormat="1" ht="15.2" customHeight="1">
      <c r="B78" s="34"/>
      <c r="C78" s="29" t="s">
        <v>3507</v>
      </c>
      <c r="D78" s="35"/>
      <c r="E78" s="35"/>
      <c r="F78" s="27" t="str">
        <f>E15</f>
        <v>Kraj Vysočina</v>
      </c>
      <c r="G78" s="35"/>
      <c r="H78" s="35"/>
      <c r="I78" s="108" t="s">
        <v>3513</v>
      </c>
      <c r="J78" s="32" t="str">
        <f>E21</f>
        <v xml:space="preserve"> </v>
      </c>
      <c r="K78" s="35"/>
      <c r="L78" s="38"/>
    </row>
    <row r="79" spans="2:12" s="1" customFormat="1" ht="27.95" customHeight="1">
      <c r="B79" s="34"/>
      <c r="C79" s="29" t="s">
        <v>3511</v>
      </c>
      <c r="D79" s="35"/>
      <c r="E79" s="35"/>
      <c r="F79" s="27" t="str">
        <f>IF(E18="","",E18)</f>
        <v>Vyplň údaj</v>
      </c>
      <c r="G79" s="35"/>
      <c r="H79" s="35"/>
      <c r="I79" s="108" t="s">
        <v>3516</v>
      </c>
      <c r="J79" s="32" t="str">
        <f>E24</f>
        <v>Ing. arch. Martin Jirovský</v>
      </c>
      <c r="K79" s="35"/>
      <c r="L79" s="38"/>
    </row>
    <row r="80" spans="2:12" s="1" customFormat="1" ht="10.35" customHeight="1">
      <c r="B80" s="34"/>
      <c r="C80" s="35"/>
      <c r="D80" s="35"/>
      <c r="E80" s="35"/>
      <c r="F80" s="35"/>
      <c r="G80" s="35"/>
      <c r="H80" s="35"/>
      <c r="I80" s="106"/>
      <c r="J80" s="35"/>
      <c r="K80" s="35"/>
      <c r="L80" s="38"/>
    </row>
    <row r="81" spans="2:20" s="10" customFormat="1" ht="29.25" customHeight="1">
      <c r="B81" s="152"/>
      <c r="C81" s="153" t="s">
        <v>3677</v>
      </c>
      <c r="D81" s="154" t="s">
        <v>3539</v>
      </c>
      <c r="E81" s="154" t="s">
        <v>3535</v>
      </c>
      <c r="F81" s="154" t="s">
        <v>3536</v>
      </c>
      <c r="G81" s="154" t="s">
        <v>3678</v>
      </c>
      <c r="H81" s="154" t="s">
        <v>3679</v>
      </c>
      <c r="I81" s="155" t="s">
        <v>3680</v>
      </c>
      <c r="J81" s="154" t="s">
        <v>3637</v>
      </c>
      <c r="K81" s="156" t="s">
        <v>3681</v>
      </c>
      <c r="L81" s="157"/>
      <c r="M81" s="66" t="s">
        <v>3501</v>
      </c>
      <c r="N81" s="67" t="s">
        <v>3524</v>
      </c>
      <c r="O81" s="67" t="s">
        <v>3682</v>
      </c>
      <c r="P81" s="67" t="s">
        <v>3683</v>
      </c>
      <c r="Q81" s="67" t="s">
        <v>3684</v>
      </c>
      <c r="R81" s="67" t="s">
        <v>3685</v>
      </c>
      <c r="S81" s="67" t="s">
        <v>3686</v>
      </c>
      <c r="T81" s="68" t="s">
        <v>3687</v>
      </c>
    </row>
    <row r="82" spans="2:63" s="1" customFormat="1" ht="22.9" customHeight="1">
      <c r="B82" s="34"/>
      <c r="C82" s="73" t="s">
        <v>3688</v>
      </c>
      <c r="D82" s="35"/>
      <c r="E82" s="35"/>
      <c r="F82" s="35"/>
      <c r="G82" s="35"/>
      <c r="H82" s="35"/>
      <c r="I82" s="106"/>
      <c r="J82" s="158">
        <f>BK82</f>
        <v>0</v>
      </c>
      <c r="K82" s="35"/>
      <c r="L82" s="38"/>
      <c r="M82" s="69"/>
      <c r="N82" s="70"/>
      <c r="O82" s="70"/>
      <c r="P82" s="159">
        <f>P83</f>
        <v>0</v>
      </c>
      <c r="Q82" s="70"/>
      <c r="R82" s="159">
        <f>R83</f>
        <v>0</v>
      </c>
      <c r="S82" s="70"/>
      <c r="T82" s="160">
        <f>T83</f>
        <v>0</v>
      </c>
      <c r="AT82" s="17" t="s">
        <v>3553</v>
      </c>
      <c r="AU82" s="17" t="s">
        <v>3638</v>
      </c>
      <c r="BK82" s="162">
        <f>BK83</f>
        <v>0</v>
      </c>
    </row>
    <row r="83" spans="2:63" s="11" customFormat="1" ht="25.9" customHeight="1">
      <c r="B83" s="163"/>
      <c r="C83" s="164"/>
      <c r="D83" s="165" t="s">
        <v>3553</v>
      </c>
      <c r="E83" s="166" t="s">
        <v>2004</v>
      </c>
      <c r="F83" s="166" t="s">
        <v>2005</v>
      </c>
      <c r="G83" s="164"/>
      <c r="H83" s="164"/>
      <c r="I83" s="167"/>
      <c r="J83" s="168">
        <f>BK83</f>
        <v>0</v>
      </c>
      <c r="K83" s="164"/>
      <c r="L83" s="169"/>
      <c r="M83" s="170"/>
      <c r="N83" s="171"/>
      <c r="O83" s="171"/>
      <c r="P83" s="172">
        <f>P84+P100</f>
        <v>0</v>
      </c>
      <c r="Q83" s="171"/>
      <c r="R83" s="172">
        <f>R84+R100</f>
        <v>0</v>
      </c>
      <c r="S83" s="171"/>
      <c r="T83" s="173">
        <f>T84+T100</f>
        <v>0</v>
      </c>
      <c r="AR83" s="174" t="s">
        <v>3562</v>
      </c>
      <c r="AT83" s="175" t="s">
        <v>3553</v>
      </c>
      <c r="AU83" s="175" t="s">
        <v>3554</v>
      </c>
      <c r="AY83" s="174" t="s">
        <v>3691</v>
      </c>
      <c r="BK83" s="176">
        <f>BK84+BK100</f>
        <v>0</v>
      </c>
    </row>
    <row r="84" spans="2:63" s="11" customFormat="1" ht="22.9" customHeight="1">
      <c r="B84" s="163"/>
      <c r="C84" s="164"/>
      <c r="D84" s="165" t="s">
        <v>3553</v>
      </c>
      <c r="E84" s="177" t="s">
        <v>1205</v>
      </c>
      <c r="F84" s="177" t="s">
        <v>1206</v>
      </c>
      <c r="G84" s="164"/>
      <c r="H84" s="164"/>
      <c r="I84" s="167"/>
      <c r="J84" s="178">
        <f>BK84</f>
        <v>0</v>
      </c>
      <c r="K84" s="164"/>
      <c r="L84" s="169"/>
      <c r="M84" s="170"/>
      <c r="N84" s="171"/>
      <c r="O84" s="171"/>
      <c r="P84" s="172">
        <f>SUM(P85:P99)</f>
        <v>0</v>
      </c>
      <c r="Q84" s="171"/>
      <c r="R84" s="172">
        <f>SUM(R85:R99)</f>
        <v>0</v>
      </c>
      <c r="S84" s="171"/>
      <c r="T84" s="173">
        <f>SUM(T85:T99)</f>
        <v>0</v>
      </c>
      <c r="AR84" s="174" t="s">
        <v>3562</v>
      </c>
      <c r="AT84" s="175" t="s">
        <v>3553</v>
      </c>
      <c r="AU84" s="175" t="s">
        <v>3562</v>
      </c>
      <c r="AY84" s="174" t="s">
        <v>3691</v>
      </c>
      <c r="BK84" s="176">
        <f>SUM(BK85:BK99)</f>
        <v>0</v>
      </c>
    </row>
    <row r="85" spans="2:65" s="1" customFormat="1" ht="16.5" customHeight="1">
      <c r="B85" s="34"/>
      <c r="C85" s="179" t="s">
        <v>3562</v>
      </c>
      <c r="D85" s="179" t="s">
        <v>3694</v>
      </c>
      <c r="E85" s="180" t="s">
        <v>1418</v>
      </c>
      <c r="F85" s="181" t="s">
        <v>1419</v>
      </c>
      <c r="G85" s="182" t="s">
        <v>3834</v>
      </c>
      <c r="H85" s="183">
        <v>8</v>
      </c>
      <c r="I85" s="184"/>
      <c r="J85" s="185">
        <f>ROUND(I85*H85,2)</f>
        <v>0</v>
      </c>
      <c r="K85" s="181" t="s">
        <v>1790</v>
      </c>
      <c r="L85" s="38"/>
      <c r="M85" s="186" t="s">
        <v>3501</v>
      </c>
      <c r="N85" s="187" t="s">
        <v>3525</v>
      </c>
      <c r="O85" s="63"/>
      <c r="P85" s="188">
        <f>O85*H85</f>
        <v>0</v>
      </c>
      <c r="Q85" s="188">
        <v>0</v>
      </c>
      <c r="R85" s="188">
        <f>Q85*H85</f>
        <v>0</v>
      </c>
      <c r="S85" s="188">
        <v>0</v>
      </c>
      <c r="T85" s="189">
        <f>S85*H85</f>
        <v>0</v>
      </c>
      <c r="AR85" s="190" t="s">
        <v>3699</v>
      </c>
      <c r="AT85" s="190" t="s">
        <v>3694</v>
      </c>
      <c r="AU85" s="190" t="s">
        <v>3565</v>
      </c>
      <c r="AY85" s="17" t="s">
        <v>3691</v>
      </c>
      <c r="BE85" s="191">
        <f>IF(N85="základní",J85,0)</f>
        <v>0</v>
      </c>
      <c r="BF85" s="191">
        <f>IF(N85="snížená",J85,0)</f>
        <v>0</v>
      </c>
      <c r="BG85" s="191">
        <f>IF(N85="zákl. přenesená",J85,0)</f>
        <v>0</v>
      </c>
      <c r="BH85" s="191">
        <f>IF(N85="sníž. přenesená",J85,0)</f>
        <v>0</v>
      </c>
      <c r="BI85" s="191">
        <f>IF(N85="nulová",J85,0)</f>
        <v>0</v>
      </c>
      <c r="BJ85" s="17" t="s">
        <v>3562</v>
      </c>
      <c r="BK85" s="191">
        <f>ROUND(I85*H85,2)</f>
        <v>0</v>
      </c>
      <c r="BL85" s="17" t="s">
        <v>3699</v>
      </c>
      <c r="BM85" s="190" t="s">
        <v>1420</v>
      </c>
    </row>
    <row r="86" spans="2:65" s="1" customFormat="1" ht="16.5" customHeight="1">
      <c r="B86" s="34"/>
      <c r="C86" s="225" t="s">
        <v>3565</v>
      </c>
      <c r="D86" s="225" t="s">
        <v>3806</v>
      </c>
      <c r="E86" s="226" t="s">
        <v>1421</v>
      </c>
      <c r="F86" s="227" t="s">
        <v>1422</v>
      </c>
      <c r="G86" s="228" t="s">
        <v>3834</v>
      </c>
      <c r="H86" s="229">
        <v>8</v>
      </c>
      <c r="I86" s="230"/>
      <c r="J86" s="231">
        <f>ROUND(I86*H86,2)</f>
        <v>0</v>
      </c>
      <c r="K86" s="227" t="s">
        <v>1790</v>
      </c>
      <c r="L86" s="232"/>
      <c r="M86" s="233" t="s">
        <v>3501</v>
      </c>
      <c r="N86" s="234" t="s">
        <v>3525</v>
      </c>
      <c r="O86" s="63"/>
      <c r="P86" s="188">
        <f>O86*H86</f>
        <v>0</v>
      </c>
      <c r="Q86" s="188">
        <v>0</v>
      </c>
      <c r="R86" s="188">
        <f>Q86*H86</f>
        <v>0</v>
      </c>
      <c r="S86" s="188">
        <v>0</v>
      </c>
      <c r="T86" s="189">
        <f>S86*H86</f>
        <v>0</v>
      </c>
      <c r="AR86" s="190" t="s">
        <v>3732</v>
      </c>
      <c r="AT86" s="190" t="s">
        <v>3806</v>
      </c>
      <c r="AU86" s="190" t="s">
        <v>3565</v>
      </c>
      <c r="AY86" s="17" t="s">
        <v>3691</v>
      </c>
      <c r="BE86" s="191">
        <f>IF(N86="základní",J86,0)</f>
        <v>0</v>
      </c>
      <c r="BF86" s="191">
        <f>IF(N86="snížená",J86,0)</f>
        <v>0</v>
      </c>
      <c r="BG86" s="191">
        <f>IF(N86="zákl. přenesená",J86,0)</f>
        <v>0</v>
      </c>
      <c r="BH86" s="191">
        <f>IF(N86="sníž. přenesená",J86,0)</f>
        <v>0</v>
      </c>
      <c r="BI86" s="191">
        <f>IF(N86="nulová",J86,0)</f>
        <v>0</v>
      </c>
      <c r="BJ86" s="17" t="s">
        <v>3562</v>
      </c>
      <c r="BK86" s="191">
        <f>ROUND(I86*H86,2)</f>
        <v>0</v>
      </c>
      <c r="BL86" s="17" t="s">
        <v>3699</v>
      </c>
      <c r="BM86" s="190" t="s">
        <v>1423</v>
      </c>
    </row>
    <row r="87" spans="2:65" s="1" customFormat="1" ht="24" customHeight="1">
      <c r="B87" s="34"/>
      <c r="C87" s="179" t="s">
        <v>3706</v>
      </c>
      <c r="D87" s="179" t="s">
        <v>3694</v>
      </c>
      <c r="E87" s="180" t="s">
        <v>1424</v>
      </c>
      <c r="F87" s="181" t="s">
        <v>1425</v>
      </c>
      <c r="G87" s="182" t="s">
        <v>4097</v>
      </c>
      <c r="H87" s="183">
        <v>120</v>
      </c>
      <c r="I87" s="184"/>
      <c r="J87" s="185">
        <f>ROUND(I87*H87,2)</f>
        <v>0</v>
      </c>
      <c r="K87" s="181" t="s">
        <v>1790</v>
      </c>
      <c r="L87" s="38"/>
      <c r="M87" s="186" t="s">
        <v>3501</v>
      </c>
      <c r="N87" s="187" t="s">
        <v>3525</v>
      </c>
      <c r="O87" s="63"/>
      <c r="P87" s="188">
        <f>O87*H87</f>
        <v>0</v>
      </c>
      <c r="Q87" s="188">
        <v>0</v>
      </c>
      <c r="R87" s="188">
        <f>Q87*H87</f>
        <v>0</v>
      </c>
      <c r="S87" s="188">
        <v>0</v>
      </c>
      <c r="T87" s="189">
        <f>S87*H87</f>
        <v>0</v>
      </c>
      <c r="AR87" s="190" t="s">
        <v>3699</v>
      </c>
      <c r="AT87" s="190" t="s">
        <v>3694</v>
      </c>
      <c r="AU87" s="190" t="s">
        <v>3565</v>
      </c>
      <c r="AY87" s="17" t="s">
        <v>3691</v>
      </c>
      <c r="BE87" s="191">
        <f>IF(N87="základní",J87,0)</f>
        <v>0</v>
      </c>
      <c r="BF87" s="191">
        <f>IF(N87="snížená",J87,0)</f>
        <v>0</v>
      </c>
      <c r="BG87" s="191">
        <f>IF(N87="zákl. přenesená",J87,0)</f>
        <v>0</v>
      </c>
      <c r="BH87" s="191">
        <f>IF(N87="sníž. přenesená",J87,0)</f>
        <v>0</v>
      </c>
      <c r="BI87" s="191">
        <f>IF(N87="nulová",J87,0)</f>
        <v>0</v>
      </c>
      <c r="BJ87" s="17" t="s">
        <v>3562</v>
      </c>
      <c r="BK87" s="191">
        <f>ROUND(I87*H87,2)</f>
        <v>0</v>
      </c>
      <c r="BL87" s="17" t="s">
        <v>3699</v>
      </c>
      <c r="BM87" s="190" t="s">
        <v>1426</v>
      </c>
    </row>
    <row r="88" spans="2:65" s="1" customFormat="1" ht="16.5" customHeight="1">
      <c r="B88" s="34"/>
      <c r="C88" s="225" t="s">
        <v>3699</v>
      </c>
      <c r="D88" s="225" t="s">
        <v>3806</v>
      </c>
      <c r="E88" s="226" t="s">
        <v>1427</v>
      </c>
      <c r="F88" s="227" t="s">
        <v>1428</v>
      </c>
      <c r="G88" s="228" t="s">
        <v>4097</v>
      </c>
      <c r="H88" s="229">
        <v>120</v>
      </c>
      <c r="I88" s="230"/>
      <c r="J88" s="231">
        <f>ROUND(I88*H88,2)</f>
        <v>0</v>
      </c>
      <c r="K88" s="227" t="s">
        <v>3501</v>
      </c>
      <c r="L88" s="232"/>
      <c r="M88" s="233" t="s">
        <v>3501</v>
      </c>
      <c r="N88" s="234" t="s">
        <v>3525</v>
      </c>
      <c r="O88" s="63"/>
      <c r="P88" s="188">
        <f>O88*H88</f>
        <v>0</v>
      </c>
      <c r="Q88" s="188">
        <v>0</v>
      </c>
      <c r="R88" s="188">
        <f>Q88*H88</f>
        <v>0</v>
      </c>
      <c r="S88" s="188">
        <v>0</v>
      </c>
      <c r="T88" s="189">
        <f>S88*H88</f>
        <v>0</v>
      </c>
      <c r="AR88" s="190" t="s">
        <v>3732</v>
      </c>
      <c r="AT88" s="190" t="s">
        <v>3806</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1429</v>
      </c>
    </row>
    <row r="89" spans="2:65" s="1" customFormat="1" ht="16.5" customHeight="1">
      <c r="B89" s="34"/>
      <c r="C89" s="179" t="s">
        <v>3716</v>
      </c>
      <c r="D89" s="179" t="s">
        <v>3694</v>
      </c>
      <c r="E89" s="180" t="s">
        <v>1430</v>
      </c>
      <c r="F89" s="181" t="s">
        <v>1431</v>
      </c>
      <c r="G89" s="182" t="s">
        <v>4097</v>
      </c>
      <c r="H89" s="183">
        <v>155</v>
      </c>
      <c r="I89" s="184"/>
      <c r="J89" s="185">
        <f>ROUND(I89*H89,2)</f>
        <v>0</v>
      </c>
      <c r="K89" s="181" t="s">
        <v>1790</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1432</v>
      </c>
    </row>
    <row r="90" spans="2:51" s="12" customFormat="1" ht="12">
      <c r="B90" s="192"/>
      <c r="C90" s="193"/>
      <c r="D90" s="194" t="s">
        <v>3710</v>
      </c>
      <c r="E90" s="195" t="s">
        <v>3501</v>
      </c>
      <c r="F90" s="196" t="s">
        <v>1433</v>
      </c>
      <c r="G90" s="193"/>
      <c r="H90" s="197">
        <v>155</v>
      </c>
      <c r="I90" s="198"/>
      <c r="J90" s="193"/>
      <c r="K90" s="193"/>
      <c r="L90" s="199"/>
      <c r="M90" s="200"/>
      <c r="N90" s="201"/>
      <c r="O90" s="201"/>
      <c r="P90" s="201"/>
      <c r="Q90" s="201"/>
      <c r="R90" s="201"/>
      <c r="S90" s="201"/>
      <c r="T90" s="202"/>
      <c r="AT90" s="203" t="s">
        <v>3710</v>
      </c>
      <c r="AU90" s="203" t="s">
        <v>3565</v>
      </c>
      <c r="AV90" s="12" t="s">
        <v>3565</v>
      </c>
      <c r="AW90" s="12" t="s">
        <v>3515</v>
      </c>
      <c r="AX90" s="12" t="s">
        <v>3554</v>
      </c>
      <c r="AY90" s="203" t="s">
        <v>3691</v>
      </c>
    </row>
    <row r="91" spans="2:51" s="13" customFormat="1" ht="12">
      <c r="B91" s="204"/>
      <c r="C91" s="205"/>
      <c r="D91" s="194" t="s">
        <v>3710</v>
      </c>
      <c r="E91" s="206" t="s">
        <v>3501</v>
      </c>
      <c r="F91" s="207" t="s">
        <v>3712</v>
      </c>
      <c r="G91" s="205"/>
      <c r="H91" s="208">
        <v>155</v>
      </c>
      <c r="I91" s="209"/>
      <c r="J91" s="205"/>
      <c r="K91" s="205"/>
      <c r="L91" s="210"/>
      <c r="M91" s="211"/>
      <c r="N91" s="212"/>
      <c r="O91" s="212"/>
      <c r="P91" s="212"/>
      <c r="Q91" s="212"/>
      <c r="R91" s="212"/>
      <c r="S91" s="212"/>
      <c r="T91" s="213"/>
      <c r="AT91" s="214" t="s">
        <v>3710</v>
      </c>
      <c r="AU91" s="214" t="s">
        <v>3565</v>
      </c>
      <c r="AV91" s="13" t="s">
        <v>3699</v>
      </c>
      <c r="AW91" s="13" t="s">
        <v>3515</v>
      </c>
      <c r="AX91" s="13" t="s">
        <v>3562</v>
      </c>
      <c r="AY91" s="214" t="s">
        <v>3691</v>
      </c>
    </row>
    <row r="92" spans="2:65" s="1" customFormat="1" ht="16.5" customHeight="1">
      <c r="B92" s="34"/>
      <c r="C92" s="225" t="s">
        <v>3721</v>
      </c>
      <c r="D92" s="225" t="s">
        <v>3806</v>
      </c>
      <c r="E92" s="226" t="s">
        <v>1434</v>
      </c>
      <c r="F92" s="227" t="s">
        <v>1435</v>
      </c>
      <c r="G92" s="228" t="s">
        <v>4097</v>
      </c>
      <c r="H92" s="229">
        <v>20</v>
      </c>
      <c r="I92" s="230"/>
      <c r="J92" s="231">
        <f>ROUND(I92*H92,2)</f>
        <v>0</v>
      </c>
      <c r="K92" s="227" t="s">
        <v>3501</v>
      </c>
      <c r="L92" s="232"/>
      <c r="M92" s="233" t="s">
        <v>3501</v>
      </c>
      <c r="N92" s="234" t="s">
        <v>3525</v>
      </c>
      <c r="O92" s="63"/>
      <c r="P92" s="188">
        <f>O92*H92</f>
        <v>0</v>
      </c>
      <c r="Q92" s="188">
        <v>0</v>
      </c>
      <c r="R92" s="188">
        <f>Q92*H92</f>
        <v>0</v>
      </c>
      <c r="S92" s="188">
        <v>0</v>
      </c>
      <c r="T92" s="189">
        <f>S92*H92</f>
        <v>0</v>
      </c>
      <c r="AR92" s="190" t="s">
        <v>3732</v>
      </c>
      <c r="AT92" s="190" t="s">
        <v>3806</v>
      </c>
      <c r="AU92" s="190" t="s">
        <v>3565</v>
      </c>
      <c r="AY92" s="17" t="s">
        <v>3691</v>
      </c>
      <c r="BE92" s="191">
        <f>IF(N92="základní",J92,0)</f>
        <v>0</v>
      </c>
      <c r="BF92" s="191">
        <f>IF(N92="snížená",J92,0)</f>
        <v>0</v>
      </c>
      <c r="BG92" s="191">
        <f>IF(N92="zákl. přenesená",J92,0)</f>
        <v>0</v>
      </c>
      <c r="BH92" s="191">
        <f>IF(N92="sníž. přenesená",J92,0)</f>
        <v>0</v>
      </c>
      <c r="BI92" s="191">
        <f>IF(N92="nulová",J92,0)</f>
        <v>0</v>
      </c>
      <c r="BJ92" s="17" t="s">
        <v>3562</v>
      </c>
      <c r="BK92" s="191">
        <f>ROUND(I92*H92,2)</f>
        <v>0</v>
      </c>
      <c r="BL92" s="17" t="s">
        <v>3699</v>
      </c>
      <c r="BM92" s="190" t="s">
        <v>1436</v>
      </c>
    </row>
    <row r="93" spans="2:65" s="1" customFormat="1" ht="16.5" customHeight="1">
      <c r="B93" s="34"/>
      <c r="C93" s="225" t="s">
        <v>3725</v>
      </c>
      <c r="D93" s="225" t="s">
        <v>3806</v>
      </c>
      <c r="E93" s="226" t="s">
        <v>1437</v>
      </c>
      <c r="F93" s="227" t="s">
        <v>1438</v>
      </c>
      <c r="G93" s="228" t="s">
        <v>1439</v>
      </c>
      <c r="H93" s="229">
        <v>54</v>
      </c>
      <c r="I93" s="230"/>
      <c r="J93" s="231">
        <f>ROUND(I93*H93,2)</f>
        <v>0</v>
      </c>
      <c r="K93" s="227" t="s">
        <v>3501</v>
      </c>
      <c r="L93" s="232"/>
      <c r="M93" s="233" t="s">
        <v>3501</v>
      </c>
      <c r="N93" s="234" t="s">
        <v>3525</v>
      </c>
      <c r="O93" s="63"/>
      <c r="P93" s="188">
        <f>O93*H93</f>
        <v>0</v>
      </c>
      <c r="Q93" s="188">
        <v>0</v>
      </c>
      <c r="R93" s="188">
        <f>Q93*H93</f>
        <v>0</v>
      </c>
      <c r="S93" s="188">
        <v>0</v>
      </c>
      <c r="T93" s="189">
        <f>S93*H93</f>
        <v>0</v>
      </c>
      <c r="AR93" s="190" t="s">
        <v>3732</v>
      </c>
      <c r="AT93" s="190" t="s">
        <v>3806</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1440</v>
      </c>
    </row>
    <row r="94" spans="2:47" s="1" customFormat="1" ht="19.5">
      <c r="B94" s="34"/>
      <c r="C94" s="35"/>
      <c r="D94" s="194" t="s">
        <v>4408</v>
      </c>
      <c r="E94" s="35"/>
      <c r="F94" s="235" t="s">
        <v>1441</v>
      </c>
      <c r="G94" s="35"/>
      <c r="H94" s="35"/>
      <c r="I94" s="106"/>
      <c r="J94" s="35"/>
      <c r="K94" s="35"/>
      <c r="L94" s="38"/>
      <c r="M94" s="236"/>
      <c r="N94" s="63"/>
      <c r="O94" s="63"/>
      <c r="P94" s="63"/>
      <c r="Q94" s="63"/>
      <c r="R94" s="63"/>
      <c r="S94" s="63"/>
      <c r="T94" s="64"/>
      <c r="AT94" s="17" t="s">
        <v>4408</v>
      </c>
      <c r="AU94" s="17" t="s">
        <v>3565</v>
      </c>
    </row>
    <row r="95" spans="2:51" s="12" customFormat="1" ht="12">
      <c r="B95" s="192"/>
      <c r="C95" s="193"/>
      <c r="D95" s="194" t="s">
        <v>3710</v>
      </c>
      <c r="E95" s="195" t="s">
        <v>3501</v>
      </c>
      <c r="F95" s="196" t="s">
        <v>1442</v>
      </c>
      <c r="G95" s="193"/>
      <c r="H95" s="197">
        <v>54</v>
      </c>
      <c r="I95" s="198"/>
      <c r="J95" s="193"/>
      <c r="K95" s="193"/>
      <c r="L95" s="199"/>
      <c r="M95" s="200"/>
      <c r="N95" s="201"/>
      <c r="O95" s="201"/>
      <c r="P95" s="201"/>
      <c r="Q95" s="201"/>
      <c r="R95" s="201"/>
      <c r="S95" s="201"/>
      <c r="T95" s="202"/>
      <c r="AT95" s="203" t="s">
        <v>3710</v>
      </c>
      <c r="AU95" s="203" t="s">
        <v>3565</v>
      </c>
      <c r="AV95" s="12" t="s">
        <v>3565</v>
      </c>
      <c r="AW95" s="12" t="s">
        <v>3515</v>
      </c>
      <c r="AX95" s="12" t="s">
        <v>3554</v>
      </c>
      <c r="AY95" s="203" t="s">
        <v>3691</v>
      </c>
    </row>
    <row r="96" spans="2:51" s="13" customFormat="1" ht="12">
      <c r="B96" s="204"/>
      <c r="C96" s="205"/>
      <c r="D96" s="194" t="s">
        <v>3710</v>
      </c>
      <c r="E96" s="206" t="s">
        <v>3501</v>
      </c>
      <c r="F96" s="207" t="s">
        <v>3712</v>
      </c>
      <c r="G96" s="205"/>
      <c r="H96" s="208">
        <v>54</v>
      </c>
      <c r="I96" s="209"/>
      <c r="J96" s="205"/>
      <c r="K96" s="205"/>
      <c r="L96" s="210"/>
      <c r="M96" s="211"/>
      <c r="N96" s="212"/>
      <c r="O96" s="212"/>
      <c r="P96" s="212"/>
      <c r="Q96" s="212"/>
      <c r="R96" s="212"/>
      <c r="S96" s="212"/>
      <c r="T96" s="213"/>
      <c r="AT96" s="214" t="s">
        <v>3710</v>
      </c>
      <c r="AU96" s="214" t="s">
        <v>3565</v>
      </c>
      <c r="AV96" s="13" t="s">
        <v>3699</v>
      </c>
      <c r="AW96" s="13" t="s">
        <v>3515</v>
      </c>
      <c r="AX96" s="13" t="s">
        <v>3562</v>
      </c>
      <c r="AY96" s="214" t="s">
        <v>3691</v>
      </c>
    </row>
    <row r="97" spans="2:65" s="1" customFormat="1" ht="16.5" customHeight="1">
      <c r="B97" s="34"/>
      <c r="C97" s="179" t="s">
        <v>3732</v>
      </c>
      <c r="D97" s="179" t="s">
        <v>3694</v>
      </c>
      <c r="E97" s="180" t="s">
        <v>1443</v>
      </c>
      <c r="F97" s="181" t="s">
        <v>1444</v>
      </c>
      <c r="G97" s="182" t="s">
        <v>3834</v>
      </c>
      <c r="H97" s="183">
        <v>8</v>
      </c>
      <c r="I97" s="184"/>
      <c r="J97" s="185">
        <f>ROUND(I97*H97,2)</f>
        <v>0</v>
      </c>
      <c r="K97" s="181" t="s">
        <v>1790</v>
      </c>
      <c r="L97" s="38"/>
      <c r="M97" s="186" t="s">
        <v>3501</v>
      </c>
      <c r="N97" s="187" t="s">
        <v>3525</v>
      </c>
      <c r="O97" s="63"/>
      <c r="P97" s="188">
        <f>O97*H97</f>
        <v>0</v>
      </c>
      <c r="Q97" s="188">
        <v>0</v>
      </c>
      <c r="R97" s="188">
        <f>Q97*H97</f>
        <v>0</v>
      </c>
      <c r="S97" s="188">
        <v>0</v>
      </c>
      <c r="T97" s="189">
        <f>S97*H97</f>
        <v>0</v>
      </c>
      <c r="AR97" s="190" t="s">
        <v>3699</v>
      </c>
      <c r="AT97" s="190" t="s">
        <v>3694</v>
      </c>
      <c r="AU97" s="190" t="s">
        <v>3565</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1445</v>
      </c>
    </row>
    <row r="98" spans="2:65" s="1" customFormat="1" ht="16.5" customHeight="1">
      <c r="B98" s="34"/>
      <c r="C98" s="225" t="s">
        <v>3737</v>
      </c>
      <c r="D98" s="225" t="s">
        <v>3806</v>
      </c>
      <c r="E98" s="226" t="s">
        <v>1446</v>
      </c>
      <c r="F98" s="227" t="s">
        <v>1447</v>
      </c>
      <c r="G98" s="228" t="s">
        <v>3834</v>
      </c>
      <c r="H98" s="229">
        <v>8</v>
      </c>
      <c r="I98" s="230"/>
      <c r="J98" s="231">
        <f>ROUND(I98*H98,2)</f>
        <v>0</v>
      </c>
      <c r="K98" s="227" t="s">
        <v>1790</v>
      </c>
      <c r="L98" s="232"/>
      <c r="M98" s="233" t="s">
        <v>3501</v>
      </c>
      <c r="N98" s="234" t="s">
        <v>3525</v>
      </c>
      <c r="O98" s="63"/>
      <c r="P98" s="188">
        <f>O98*H98</f>
        <v>0</v>
      </c>
      <c r="Q98" s="188">
        <v>0</v>
      </c>
      <c r="R98" s="188">
        <f>Q98*H98</f>
        <v>0</v>
      </c>
      <c r="S98" s="188">
        <v>0</v>
      </c>
      <c r="T98" s="189">
        <f>S98*H98</f>
        <v>0</v>
      </c>
      <c r="AR98" s="190" t="s">
        <v>3732</v>
      </c>
      <c r="AT98" s="190" t="s">
        <v>3806</v>
      </c>
      <c r="AU98" s="190" t="s">
        <v>3565</v>
      </c>
      <c r="AY98" s="17" t="s">
        <v>3691</v>
      </c>
      <c r="BE98" s="191">
        <f>IF(N98="základní",J98,0)</f>
        <v>0</v>
      </c>
      <c r="BF98" s="191">
        <f>IF(N98="snížená",J98,0)</f>
        <v>0</v>
      </c>
      <c r="BG98" s="191">
        <f>IF(N98="zákl. přenesená",J98,0)</f>
        <v>0</v>
      </c>
      <c r="BH98" s="191">
        <f>IF(N98="sníž. přenesená",J98,0)</f>
        <v>0</v>
      </c>
      <c r="BI98" s="191">
        <f>IF(N98="nulová",J98,0)</f>
        <v>0</v>
      </c>
      <c r="BJ98" s="17" t="s">
        <v>3562</v>
      </c>
      <c r="BK98" s="191">
        <f>ROUND(I98*H98,2)</f>
        <v>0</v>
      </c>
      <c r="BL98" s="17" t="s">
        <v>3699</v>
      </c>
      <c r="BM98" s="190" t="s">
        <v>1448</v>
      </c>
    </row>
    <row r="99" spans="2:65" s="1" customFormat="1" ht="24" customHeight="1">
      <c r="B99" s="34"/>
      <c r="C99" s="179" t="s">
        <v>3741</v>
      </c>
      <c r="D99" s="179" t="s">
        <v>3694</v>
      </c>
      <c r="E99" s="180" t="s">
        <v>1339</v>
      </c>
      <c r="F99" s="181" t="s">
        <v>1340</v>
      </c>
      <c r="G99" s="182" t="s">
        <v>3792</v>
      </c>
      <c r="H99" s="183">
        <v>0.268</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1449</v>
      </c>
    </row>
    <row r="100" spans="2:63" s="11" customFormat="1" ht="22.9" customHeight="1">
      <c r="B100" s="163"/>
      <c r="C100" s="164"/>
      <c r="D100" s="165" t="s">
        <v>3553</v>
      </c>
      <c r="E100" s="177" t="s">
        <v>1450</v>
      </c>
      <c r="F100" s="177" t="s">
        <v>1451</v>
      </c>
      <c r="G100" s="164"/>
      <c r="H100" s="164"/>
      <c r="I100" s="167"/>
      <c r="J100" s="178">
        <f>BK100</f>
        <v>0</v>
      </c>
      <c r="K100" s="164"/>
      <c r="L100" s="169"/>
      <c r="M100" s="170"/>
      <c r="N100" s="171"/>
      <c r="O100" s="171"/>
      <c r="P100" s="172">
        <f>SUM(P101:P115)</f>
        <v>0</v>
      </c>
      <c r="Q100" s="171"/>
      <c r="R100" s="172">
        <f>SUM(R101:R115)</f>
        <v>0</v>
      </c>
      <c r="S100" s="171"/>
      <c r="T100" s="173">
        <f>SUM(T101:T115)</f>
        <v>0</v>
      </c>
      <c r="AR100" s="174" t="s">
        <v>3562</v>
      </c>
      <c r="AT100" s="175" t="s">
        <v>3553</v>
      </c>
      <c r="AU100" s="175" t="s">
        <v>3562</v>
      </c>
      <c r="AY100" s="174" t="s">
        <v>3691</v>
      </c>
      <c r="BK100" s="176">
        <f>SUM(BK101:BK115)</f>
        <v>0</v>
      </c>
    </row>
    <row r="101" spans="2:65" s="1" customFormat="1" ht="16.5" customHeight="1">
      <c r="B101" s="34"/>
      <c r="C101" s="179" t="s">
        <v>3692</v>
      </c>
      <c r="D101" s="179" t="s">
        <v>3694</v>
      </c>
      <c r="E101" s="180" t="s">
        <v>1452</v>
      </c>
      <c r="F101" s="181" t="s">
        <v>1453</v>
      </c>
      <c r="G101" s="182" t="s">
        <v>3834</v>
      </c>
      <c r="H101" s="183">
        <v>71</v>
      </c>
      <c r="I101" s="184"/>
      <c r="J101" s="185">
        <f aca="true" t="shared" si="0" ref="J101:J108">ROUND(I101*H101,2)</f>
        <v>0</v>
      </c>
      <c r="K101" s="181" t="s">
        <v>3501</v>
      </c>
      <c r="L101" s="38"/>
      <c r="M101" s="186" t="s">
        <v>3501</v>
      </c>
      <c r="N101" s="187" t="s">
        <v>3525</v>
      </c>
      <c r="O101" s="63"/>
      <c r="P101" s="188">
        <f aca="true" t="shared" si="1" ref="P101:P108">O101*H101</f>
        <v>0</v>
      </c>
      <c r="Q101" s="188">
        <v>0</v>
      </c>
      <c r="R101" s="188">
        <f aca="true" t="shared" si="2" ref="R101:R108">Q101*H101</f>
        <v>0</v>
      </c>
      <c r="S101" s="188">
        <v>0</v>
      </c>
      <c r="T101" s="189">
        <f aca="true" t="shared" si="3" ref="T101:T108">S101*H101</f>
        <v>0</v>
      </c>
      <c r="AR101" s="190" t="s">
        <v>3699</v>
      </c>
      <c r="AT101" s="190" t="s">
        <v>3694</v>
      </c>
      <c r="AU101" s="190" t="s">
        <v>3565</v>
      </c>
      <c r="AY101" s="17" t="s">
        <v>3691</v>
      </c>
      <c r="BE101" s="191">
        <f aca="true" t="shared" si="4" ref="BE101:BE108">IF(N101="základní",J101,0)</f>
        <v>0</v>
      </c>
      <c r="BF101" s="191">
        <f aca="true" t="shared" si="5" ref="BF101:BF108">IF(N101="snížená",J101,0)</f>
        <v>0</v>
      </c>
      <c r="BG101" s="191">
        <f aca="true" t="shared" si="6" ref="BG101:BG108">IF(N101="zákl. přenesená",J101,0)</f>
        <v>0</v>
      </c>
      <c r="BH101" s="191">
        <f aca="true" t="shared" si="7" ref="BH101:BH108">IF(N101="sníž. přenesená",J101,0)</f>
        <v>0</v>
      </c>
      <c r="BI101" s="191">
        <f aca="true" t="shared" si="8" ref="BI101:BI108">IF(N101="nulová",J101,0)</f>
        <v>0</v>
      </c>
      <c r="BJ101" s="17" t="s">
        <v>3562</v>
      </c>
      <c r="BK101" s="191">
        <f aca="true" t="shared" si="9" ref="BK101:BK108">ROUND(I101*H101,2)</f>
        <v>0</v>
      </c>
      <c r="BL101" s="17" t="s">
        <v>3699</v>
      </c>
      <c r="BM101" s="190" t="s">
        <v>1454</v>
      </c>
    </row>
    <row r="102" spans="2:65" s="1" customFormat="1" ht="16.5" customHeight="1">
      <c r="B102" s="34"/>
      <c r="C102" s="225" t="s">
        <v>3701</v>
      </c>
      <c r="D102" s="225" t="s">
        <v>3806</v>
      </c>
      <c r="E102" s="226" t="s">
        <v>1455</v>
      </c>
      <c r="F102" s="227" t="s">
        <v>1456</v>
      </c>
      <c r="G102" s="228" t="s">
        <v>3834</v>
      </c>
      <c r="H102" s="229">
        <v>8</v>
      </c>
      <c r="I102" s="230"/>
      <c r="J102" s="231">
        <f t="shared" si="0"/>
        <v>0</v>
      </c>
      <c r="K102" s="227" t="s">
        <v>3501</v>
      </c>
      <c r="L102" s="232"/>
      <c r="M102" s="233" t="s">
        <v>3501</v>
      </c>
      <c r="N102" s="234" t="s">
        <v>3525</v>
      </c>
      <c r="O102" s="63"/>
      <c r="P102" s="188">
        <f t="shared" si="1"/>
        <v>0</v>
      </c>
      <c r="Q102" s="188">
        <v>0</v>
      </c>
      <c r="R102" s="188">
        <f t="shared" si="2"/>
        <v>0</v>
      </c>
      <c r="S102" s="188">
        <v>0</v>
      </c>
      <c r="T102" s="189">
        <f t="shared" si="3"/>
        <v>0</v>
      </c>
      <c r="AR102" s="190" t="s">
        <v>3732</v>
      </c>
      <c r="AT102" s="190" t="s">
        <v>3806</v>
      </c>
      <c r="AU102" s="190" t="s">
        <v>3565</v>
      </c>
      <c r="AY102" s="17" t="s">
        <v>3691</v>
      </c>
      <c r="BE102" s="191">
        <f t="shared" si="4"/>
        <v>0</v>
      </c>
      <c r="BF102" s="191">
        <f t="shared" si="5"/>
        <v>0</v>
      </c>
      <c r="BG102" s="191">
        <f t="shared" si="6"/>
        <v>0</v>
      </c>
      <c r="BH102" s="191">
        <f t="shared" si="7"/>
        <v>0</v>
      </c>
      <c r="BI102" s="191">
        <f t="shared" si="8"/>
        <v>0</v>
      </c>
      <c r="BJ102" s="17" t="s">
        <v>3562</v>
      </c>
      <c r="BK102" s="191">
        <f t="shared" si="9"/>
        <v>0</v>
      </c>
      <c r="BL102" s="17" t="s">
        <v>3699</v>
      </c>
      <c r="BM102" s="190" t="s">
        <v>1457</v>
      </c>
    </row>
    <row r="103" spans="2:65" s="1" customFormat="1" ht="16.5" customHeight="1">
      <c r="B103" s="34"/>
      <c r="C103" s="225" t="s">
        <v>3723</v>
      </c>
      <c r="D103" s="225" t="s">
        <v>3806</v>
      </c>
      <c r="E103" s="226" t="s">
        <v>1458</v>
      </c>
      <c r="F103" s="227" t="s">
        <v>1459</v>
      </c>
      <c r="G103" s="228" t="s">
        <v>3834</v>
      </c>
      <c r="H103" s="229">
        <v>8</v>
      </c>
      <c r="I103" s="230"/>
      <c r="J103" s="231">
        <f t="shared" si="0"/>
        <v>0</v>
      </c>
      <c r="K103" s="227" t="s">
        <v>3501</v>
      </c>
      <c r="L103" s="232"/>
      <c r="M103" s="233" t="s">
        <v>3501</v>
      </c>
      <c r="N103" s="234" t="s">
        <v>3525</v>
      </c>
      <c r="O103" s="63"/>
      <c r="P103" s="188">
        <f t="shared" si="1"/>
        <v>0</v>
      </c>
      <c r="Q103" s="188">
        <v>0</v>
      </c>
      <c r="R103" s="188">
        <f t="shared" si="2"/>
        <v>0</v>
      </c>
      <c r="S103" s="188">
        <v>0</v>
      </c>
      <c r="T103" s="189">
        <f t="shared" si="3"/>
        <v>0</v>
      </c>
      <c r="AR103" s="190" t="s">
        <v>3732</v>
      </c>
      <c r="AT103" s="190" t="s">
        <v>3806</v>
      </c>
      <c r="AU103" s="190" t="s">
        <v>3565</v>
      </c>
      <c r="AY103" s="17" t="s">
        <v>3691</v>
      </c>
      <c r="BE103" s="191">
        <f t="shared" si="4"/>
        <v>0</v>
      </c>
      <c r="BF103" s="191">
        <f t="shared" si="5"/>
        <v>0</v>
      </c>
      <c r="BG103" s="191">
        <f t="shared" si="6"/>
        <v>0</v>
      </c>
      <c r="BH103" s="191">
        <f t="shared" si="7"/>
        <v>0</v>
      </c>
      <c r="BI103" s="191">
        <f t="shared" si="8"/>
        <v>0</v>
      </c>
      <c r="BJ103" s="17" t="s">
        <v>3562</v>
      </c>
      <c r="BK103" s="191">
        <f t="shared" si="9"/>
        <v>0</v>
      </c>
      <c r="BL103" s="17" t="s">
        <v>3699</v>
      </c>
      <c r="BM103" s="190" t="s">
        <v>1460</v>
      </c>
    </row>
    <row r="104" spans="2:65" s="1" customFormat="1" ht="16.5" customHeight="1">
      <c r="B104" s="34"/>
      <c r="C104" s="225" t="s">
        <v>3756</v>
      </c>
      <c r="D104" s="225" t="s">
        <v>3806</v>
      </c>
      <c r="E104" s="226" t="s">
        <v>1461</v>
      </c>
      <c r="F104" s="227" t="s">
        <v>1462</v>
      </c>
      <c r="G104" s="228" t="s">
        <v>3834</v>
      </c>
      <c r="H104" s="229">
        <v>10</v>
      </c>
      <c r="I104" s="230"/>
      <c r="J104" s="231">
        <f t="shared" si="0"/>
        <v>0</v>
      </c>
      <c r="K104" s="227" t="s">
        <v>1790</v>
      </c>
      <c r="L104" s="232"/>
      <c r="M104" s="233" t="s">
        <v>3501</v>
      </c>
      <c r="N104" s="234" t="s">
        <v>3525</v>
      </c>
      <c r="O104" s="63"/>
      <c r="P104" s="188">
        <f t="shared" si="1"/>
        <v>0</v>
      </c>
      <c r="Q104" s="188">
        <v>0</v>
      </c>
      <c r="R104" s="188">
        <f t="shared" si="2"/>
        <v>0</v>
      </c>
      <c r="S104" s="188">
        <v>0</v>
      </c>
      <c r="T104" s="189">
        <f t="shared" si="3"/>
        <v>0</v>
      </c>
      <c r="AR104" s="190" t="s">
        <v>3732</v>
      </c>
      <c r="AT104" s="190" t="s">
        <v>3806</v>
      </c>
      <c r="AU104" s="190" t="s">
        <v>3565</v>
      </c>
      <c r="AY104" s="17" t="s">
        <v>3691</v>
      </c>
      <c r="BE104" s="191">
        <f t="shared" si="4"/>
        <v>0</v>
      </c>
      <c r="BF104" s="191">
        <f t="shared" si="5"/>
        <v>0</v>
      </c>
      <c r="BG104" s="191">
        <f t="shared" si="6"/>
        <v>0</v>
      </c>
      <c r="BH104" s="191">
        <f t="shared" si="7"/>
        <v>0</v>
      </c>
      <c r="BI104" s="191">
        <f t="shared" si="8"/>
        <v>0</v>
      </c>
      <c r="BJ104" s="17" t="s">
        <v>3562</v>
      </c>
      <c r="BK104" s="191">
        <f t="shared" si="9"/>
        <v>0</v>
      </c>
      <c r="BL104" s="17" t="s">
        <v>3699</v>
      </c>
      <c r="BM104" s="190" t="s">
        <v>1463</v>
      </c>
    </row>
    <row r="105" spans="2:65" s="1" customFormat="1" ht="16.5" customHeight="1">
      <c r="B105" s="34"/>
      <c r="C105" s="225" t="s">
        <v>3490</v>
      </c>
      <c r="D105" s="225" t="s">
        <v>3806</v>
      </c>
      <c r="E105" s="226" t="s">
        <v>1464</v>
      </c>
      <c r="F105" s="227" t="s">
        <v>1465</v>
      </c>
      <c r="G105" s="228" t="s">
        <v>3834</v>
      </c>
      <c r="H105" s="229">
        <v>9</v>
      </c>
      <c r="I105" s="230"/>
      <c r="J105" s="231">
        <f t="shared" si="0"/>
        <v>0</v>
      </c>
      <c r="K105" s="227" t="s">
        <v>1790</v>
      </c>
      <c r="L105" s="232"/>
      <c r="M105" s="233" t="s">
        <v>3501</v>
      </c>
      <c r="N105" s="234" t="s">
        <v>3525</v>
      </c>
      <c r="O105" s="63"/>
      <c r="P105" s="188">
        <f t="shared" si="1"/>
        <v>0</v>
      </c>
      <c r="Q105" s="188">
        <v>0</v>
      </c>
      <c r="R105" s="188">
        <f t="shared" si="2"/>
        <v>0</v>
      </c>
      <c r="S105" s="188">
        <v>0</v>
      </c>
      <c r="T105" s="189">
        <f t="shared" si="3"/>
        <v>0</v>
      </c>
      <c r="AR105" s="190" t="s">
        <v>3732</v>
      </c>
      <c r="AT105" s="190" t="s">
        <v>3806</v>
      </c>
      <c r="AU105" s="190" t="s">
        <v>3565</v>
      </c>
      <c r="AY105" s="17" t="s">
        <v>3691</v>
      </c>
      <c r="BE105" s="191">
        <f t="shared" si="4"/>
        <v>0</v>
      </c>
      <c r="BF105" s="191">
        <f t="shared" si="5"/>
        <v>0</v>
      </c>
      <c r="BG105" s="191">
        <f t="shared" si="6"/>
        <v>0</v>
      </c>
      <c r="BH105" s="191">
        <f t="shared" si="7"/>
        <v>0</v>
      </c>
      <c r="BI105" s="191">
        <f t="shared" si="8"/>
        <v>0</v>
      </c>
      <c r="BJ105" s="17" t="s">
        <v>3562</v>
      </c>
      <c r="BK105" s="191">
        <f t="shared" si="9"/>
        <v>0</v>
      </c>
      <c r="BL105" s="17" t="s">
        <v>3699</v>
      </c>
      <c r="BM105" s="190" t="s">
        <v>1466</v>
      </c>
    </row>
    <row r="106" spans="2:65" s="1" customFormat="1" ht="16.5" customHeight="1">
      <c r="B106" s="34"/>
      <c r="C106" s="225" t="s">
        <v>3761</v>
      </c>
      <c r="D106" s="225" t="s">
        <v>3806</v>
      </c>
      <c r="E106" s="226" t="s">
        <v>1467</v>
      </c>
      <c r="F106" s="227" t="s">
        <v>1468</v>
      </c>
      <c r="G106" s="228" t="s">
        <v>3834</v>
      </c>
      <c r="H106" s="229">
        <v>36</v>
      </c>
      <c r="I106" s="230"/>
      <c r="J106" s="231">
        <f t="shared" si="0"/>
        <v>0</v>
      </c>
      <c r="K106" s="227" t="s">
        <v>1790</v>
      </c>
      <c r="L106" s="232"/>
      <c r="M106" s="233" t="s">
        <v>3501</v>
      </c>
      <c r="N106" s="234" t="s">
        <v>3525</v>
      </c>
      <c r="O106" s="63"/>
      <c r="P106" s="188">
        <f t="shared" si="1"/>
        <v>0</v>
      </c>
      <c r="Q106" s="188">
        <v>0</v>
      </c>
      <c r="R106" s="188">
        <f t="shared" si="2"/>
        <v>0</v>
      </c>
      <c r="S106" s="188">
        <v>0</v>
      </c>
      <c r="T106" s="189">
        <f t="shared" si="3"/>
        <v>0</v>
      </c>
      <c r="AR106" s="190" t="s">
        <v>3732</v>
      </c>
      <c r="AT106" s="190" t="s">
        <v>3806</v>
      </c>
      <c r="AU106" s="190" t="s">
        <v>3565</v>
      </c>
      <c r="AY106" s="17" t="s">
        <v>3691</v>
      </c>
      <c r="BE106" s="191">
        <f t="shared" si="4"/>
        <v>0</v>
      </c>
      <c r="BF106" s="191">
        <f t="shared" si="5"/>
        <v>0</v>
      </c>
      <c r="BG106" s="191">
        <f t="shared" si="6"/>
        <v>0</v>
      </c>
      <c r="BH106" s="191">
        <f t="shared" si="7"/>
        <v>0</v>
      </c>
      <c r="BI106" s="191">
        <f t="shared" si="8"/>
        <v>0</v>
      </c>
      <c r="BJ106" s="17" t="s">
        <v>3562</v>
      </c>
      <c r="BK106" s="191">
        <f t="shared" si="9"/>
        <v>0</v>
      </c>
      <c r="BL106" s="17" t="s">
        <v>3699</v>
      </c>
      <c r="BM106" s="190" t="s">
        <v>1469</v>
      </c>
    </row>
    <row r="107" spans="2:65" s="1" customFormat="1" ht="16.5" customHeight="1">
      <c r="B107" s="34"/>
      <c r="C107" s="179" t="s">
        <v>3767</v>
      </c>
      <c r="D107" s="179" t="s">
        <v>3694</v>
      </c>
      <c r="E107" s="180" t="s">
        <v>1470</v>
      </c>
      <c r="F107" s="181" t="s">
        <v>1471</v>
      </c>
      <c r="G107" s="182" t="s">
        <v>3834</v>
      </c>
      <c r="H107" s="183">
        <v>1</v>
      </c>
      <c r="I107" s="184"/>
      <c r="J107" s="185">
        <f t="shared" si="0"/>
        <v>0</v>
      </c>
      <c r="K107" s="181" t="s">
        <v>3501</v>
      </c>
      <c r="L107" s="38"/>
      <c r="M107" s="186" t="s">
        <v>3501</v>
      </c>
      <c r="N107" s="187" t="s">
        <v>3525</v>
      </c>
      <c r="O107" s="63"/>
      <c r="P107" s="188">
        <f t="shared" si="1"/>
        <v>0</v>
      </c>
      <c r="Q107" s="188">
        <v>0</v>
      </c>
      <c r="R107" s="188">
        <f t="shared" si="2"/>
        <v>0</v>
      </c>
      <c r="S107" s="188">
        <v>0</v>
      </c>
      <c r="T107" s="189">
        <f t="shared" si="3"/>
        <v>0</v>
      </c>
      <c r="AR107" s="190" t="s">
        <v>3699</v>
      </c>
      <c r="AT107" s="190" t="s">
        <v>3694</v>
      </c>
      <c r="AU107" s="190" t="s">
        <v>3565</v>
      </c>
      <c r="AY107" s="17" t="s">
        <v>3691</v>
      </c>
      <c r="BE107" s="191">
        <f t="shared" si="4"/>
        <v>0</v>
      </c>
      <c r="BF107" s="191">
        <f t="shared" si="5"/>
        <v>0</v>
      </c>
      <c r="BG107" s="191">
        <f t="shared" si="6"/>
        <v>0</v>
      </c>
      <c r="BH107" s="191">
        <f t="shared" si="7"/>
        <v>0</v>
      </c>
      <c r="BI107" s="191">
        <f t="shared" si="8"/>
        <v>0</v>
      </c>
      <c r="BJ107" s="17" t="s">
        <v>3562</v>
      </c>
      <c r="BK107" s="191">
        <f t="shared" si="9"/>
        <v>0</v>
      </c>
      <c r="BL107" s="17" t="s">
        <v>3699</v>
      </c>
      <c r="BM107" s="190" t="s">
        <v>1472</v>
      </c>
    </row>
    <row r="108" spans="2:65" s="1" customFormat="1" ht="16.5" customHeight="1">
      <c r="B108" s="34"/>
      <c r="C108" s="225" t="s">
        <v>3772</v>
      </c>
      <c r="D108" s="225" t="s">
        <v>3806</v>
      </c>
      <c r="E108" s="226" t="s">
        <v>1473</v>
      </c>
      <c r="F108" s="227" t="s">
        <v>1474</v>
      </c>
      <c r="G108" s="228" t="s">
        <v>1184</v>
      </c>
      <c r="H108" s="229">
        <v>1</v>
      </c>
      <c r="I108" s="230"/>
      <c r="J108" s="231">
        <f t="shared" si="0"/>
        <v>0</v>
      </c>
      <c r="K108" s="227" t="s">
        <v>3501</v>
      </c>
      <c r="L108" s="232"/>
      <c r="M108" s="233" t="s">
        <v>3501</v>
      </c>
      <c r="N108" s="234" t="s">
        <v>3525</v>
      </c>
      <c r="O108" s="63"/>
      <c r="P108" s="188">
        <f t="shared" si="1"/>
        <v>0</v>
      </c>
      <c r="Q108" s="188">
        <v>0</v>
      </c>
      <c r="R108" s="188">
        <f t="shared" si="2"/>
        <v>0</v>
      </c>
      <c r="S108" s="188">
        <v>0</v>
      </c>
      <c r="T108" s="189">
        <f t="shared" si="3"/>
        <v>0</v>
      </c>
      <c r="AR108" s="190" t="s">
        <v>3732</v>
      </c>
      <c r="AT108" s="190" t="s">
        <v>3806</v>
      </c>
      <c r="AU108" s="190" t="s">
        <v>3565</v>
      </c>
      <c r="AY108" s="17" t="s">
        <v>3691</v>
      </c>
      <c r="BE108" s="191">
        <f t="shared" si="4"/>
        <v>0</v>
      </c>
      <c r="BF108" s="191">
        <f t="shared" si="5"/>
        <v>0</v>
      </c>
      <c r="BG108" s="191">
        <f t="shared" si="6"/>
        <v>0</v>
      </c>
      <c r="BH108" s="191">
        <f t="shared" si="7"/>
        <v>0</v>
      </c>
      <c r="BI108" s="191">
        <f t="shared" si="8"/>
        <v>0</v>
      </c>
      <c r="BJ108" s="17" t="s">
        <v>3562</v>
      </c>
      <c r="BK108" s="191">
        <f t="shared" si="9"/>
        <v>0</v>
      </c>
      <c r="BL108" s="17" t="s">
        <v>3699</v>
      </c>
      <c r="BM108" s="190" t="s">
        <v>1475</v>
      </c>
    </row>
    <row r="109" spans="2:47" s="1" customFormat="1" ht="19.5">
      <c r="B109" s="34"/>
      <c r="C109" s="35"/>
      <c r="D109" s="194" t="s">
        <v>4408</v>
      </c>
      <c r="E109" s="35"/>
      <c r="F109" s="235" t="s">
        <v>1476</v>
      </c>
      <c r="G109" s="35"/>
      <c r="H109" s="35"/>
      <c r="I109" s="106"/>
      <c r="J109" s="35"/>
      <c r="K109" s="35"/>
      <c r="L109" s="38"/>
      <c r="M109" s="236"/>
      <c r="N109" s="63"/>
      <c r="O109" s="63"/>
      <c r="P109" s="63"/>
      <c r="Q109" s="63"/>
      <c r="R109" s="63"/>
      <c r="S109" s="63"/>
      <c r="T109" s="64"/>
      <c r="AT109" s="17" t="s">
        <v>4408</v>
      </c>
      <c r="AU109" s="17" t="s">
        <v>3565</v>
      </c>
    </row>
    <row r="110" spans="2:65" s="1" customFormat="1" ht="16.5" customHeight="1">
      <c r="B110" s="34"/>
      <c r="C110" s="179" t="s">
        <v>3776</v>
      </c>
      <c r="D110" s="179" t="s">
        <v>3694</v>
      </c>
      <c r="E110" s="180" t="s">
        <v>1477</v>
      </c>
      <c r="F110" s="181" t="s">
        <v>1478</v>
      </c>
      <c r="G110" s="182" t="s">
        <v>3834</v>
      </c>
      <c r="H110" s="183">
        <v>138</v>
      </c>
      <c r="I110" s="184"/>
      <c r="J110" s="185">
        <f>ROUND(I110*H110,2)</f>
        <v>0</v>
      </c>
      <c r="K110" s="181" t="s">
        <v>3501</v>
      </c>
      <c r="L110" s="38"/>
      <c r="M110" s="186" t="s">
        <v>3501</v>
      </c>
      <c r="N110" s="187" t="s">
        <v>3525</v>
      </c>
      <c r="O110" s="63"/>
      <c r="P110" s="188">
        <f>O110*H110</f>
        <v>0</v>
      </c>
      <c r="Q110" s="188">
        <v>0</v>
      </c>
      <c r="R110" s="188">
        <f>Q110*H110</f>
        <v>0</v>
      </c>
      <c r="S110" s="188">
        <v>0</v>
      </c>
      <c r="T110" s="189">
        <f>S110*H110</f>
        <v>0</v>
      </c>
      <c r="AR110" s="190" t="s">
        <v>3699</v>
      </c>
      <c r="AT110" s="190" t="s">
        <v>3694</v>
      </c>
      <c r="AU110" s="190" t="s">
        <v>3565</v>
      </c>
      <c r="AY110" s="17" t="s">
        <v>3691</v>
      </c>
      <c r="BE110" s="191">
        <f>IF(N110="základní",J110,0)</f>
        <v>0</v>
      </c>
      <c r="BF110" s="191">
        <f>IF(N110="snížená",J110,0)</f>
        <v>0</v>
      </c>
      <c r="BG110" s="191">
        <f>IF(N110="zákl. přenesená",J110,0)</f>
        <v>0</v>
      </c>
      <c r="BH110" s="191">
        <f>IF(N110="sníž. přenesená",J110,0)</f>
        <v>0</v>
      </c>
      <c r="BI110" s="191">
        <f>IF(N110="nulová",J110,0)</f>
        <v>0</v>
      </c>
      <c r="BJ110" s="17" t="s">
        <v>3562</v>
      </c>
      <c r="BK110" s="191">
        <f>ROUND(I110*H110,2)</f>
        <v>0</v>
      </c>
      <c r="BL110" s="17" t="s">
        <v>3699</v>
      </c>
      <c r="BM110" s="190" t="s">
        <v>1479</v>
      </c>
    </row>
    <row r="111" spans="2:51" s="12" customFormat="1" ht="12">
      <c r="B111" s="192"/>
      <c r="C111" s="193"/>
      <c r="D111" s="194" t="s">
        <v>3710</v>
      </c>
      <c r="E111" s="195" t="s">
        <v>3501</v>
      </c>
      <c r="F111" s="196" t="s">
        <v>1480</v>
      </c>
      <c r="G111" s="193"/>
      <c r="H111" s="197">
        <v>138</v>
      </c>
      <c r="I111" s="198"/>
      <c r="J111" s="193"/>
      <c r="K111" s="193"/>
      <c r="L111" s="199"/>
      <c r="M111" s="200"/>
      <c r="N111" s="201"/>
      <c r="O111" s="201"/>
      <c r="P111" s="201"/>
      <c r="Q111" s="201"/>
      <c r="R111" s="201"/>
      <c r="S111" s="201"/>
      <c r="T111" s="202"/>
      <c r="AT111" s="203" t="s">
        <v>3710</v>
      </c>
      <c r="AU111" s="203" t="s">
        <v>3565</v>
      </c>
      <c r="AV111" s="12" t="s">
        <v>3565</v>
      </c>
      <c r="AW111" s="12" t="s">
        <v>3515</v>
      </c>
      <c r="AX111" s="12" t="s">
        <v>3554</v>
      </c>
      <c r="AY111" s="203" t="s">
        <v>3691</v>
      </c>
    </row>
    <row r="112" spans="2:51" s="13" customFormat="1" ht="12">
      <c r="B112" s="204"/>
      <c r="C112" s="205"/>
      <c r="D112" s="194" t="s">
        <v>3710</v>
      </c>
      <c r="E112" s="206" t="s">
        <v>3501</v>
      </c>
      <c r="F112" s="207" t="s">
        <v>3712</v>
      </c>
      <c r="G112" s="205"/>
      <c r="H112" s="208">
        <v>138</v>
      </c>
      <c r="I112" s="209"/>
      <c r="J112" s="205"/>
      <c r="K112" s="205"/>
      <c r="L112" s="210"/>
      <c r="M112" s="211"/>
      <c r="N112" s="212"/>
      <c r="O112" s="212"/>
      <c r="P112" s="212"/>
      <c r="Q112" s="212"/>
      <c r="R112" s="212"/>
      <c r="S112" s="212"/>
      <c r="T112" s="213"/>
      <c r="AT112" s="214" t="s">
        <v>3710</v>
      </c>
      <c r="AU112" s="214" t="s">
        <v>3565</v>
      </c>
      <c r="AV112" s="13" t="s">
        <v>3699</v>
      </c>
      <c r="AW112" s="13" t="s">
        <v>3515</v>
      </c>
      <c r="AX112" s="13" t="s">
        <v>3562</v>
      </c>
      <c r="AY112" s="214" t="s">
        <v>3691</v>
      </c>
    </row>
    <row r="113" spans="2:65" s="1" customFormat="1" ht="16.5" customHeight="1">
      <c r="B113" s="34"/>
      <c r="C113" s="225" t="s">
        <v>3781</v>
      </c>
      <c r="D113" s="225" t="s">
        <v>3806</v>
      </c>
      <c r="E113" s="226" t="s">
        <v>1481</v>
      </c>
      <c r="F113" s="227" t="s">
        <v>1482</v>
      </c>
      <c r="G113" s="228" t="s">
        <v>3834</v>
      </c>
      <c r="H113" s="229">
        <v>38</v>
      </c>
      <c r="I113" s="230"/>
      <c r="J113" s="231">
        <f>ROUND(I113*H113,2)</f>
        <v>0</v>
      </c>
      <c r="K113" s="227" t="s">
        <v>3501</v>
      </c>
      <c r="L113" s="232"/>
      <c r="M113" s="233" t="s">
        <v>3501</v>
      </c>
      <c r="N113" s="234" t="s">
        <v>3525</v>
      </c>
      <c r="O113" s="63"/>
      <c r="P113" s="188">
        <f>O113*H113</f>
        <v>0</v>
      </c>
      <c r="Q113" s="188">
        <v>0</v>
      </c>
      <c r="R113" s="188">
        <f>Q113*H113</f>
        <v>0</v>
      </c>
      <c r="S113" s="188">
        <v>0</v>
      </c>
      <c r="T113" s="189">
        <f>S113*H113</f>
        <v>0</v>
      </c>
      <c r="AR113" s="190" t="s">
        <v>3732</v>
      </c>
      <c r="AT113" s="190" t="s">
        <v>3806</v>
      </c>
      <c r="AU113" s="190" t="s">
        <v>3565</v>
      </c>
      <c r="AY113" s="17" t="s">
        <v>3691</v>
      </c>
      <c r="BE113" s="191">
        <f>IF(N113="základní",J113,0)</f>
        <v>0</v>
      </c>
      <c r="BF113" s="191">
        <f>IF(N113="snížená",J113,0)</f>
        <v>0</v>
      </c>
      <c r="BG113" s="191">
        <f>IF(N113="zákl. přenesená",J113,0)</f>
        <v>0</v>
      </c>
      <c r="BH113" s="191">
        <f>IF(N113="sníž. přenesená",J113,0)</f>
        <v>0</v>
      </c>
      <c r="BI113" s="191">
        <f>IF(N113="nulová",J113,0)</f>
        <v>0</v>
      </c>
      <c r="BJ113" s="17" t="s">
        <v>3562</v>
      </c>
      <c r="BK113" s="191">
        <f>ROUND(I113*H113,2)</f>
        <v>0</v>
      </c>
      <c r="BL113" s="17" t="s">
        <v>3699</v>
      </c>
      <c r="BM113" s="190" t="s">
        <v>1483</v>
      </c>
    </row>
    <row r="114" spans="2:65" s="1" customFormat="1" ht="16.5" customHeight="1">
      <c r="B114" s="34"/>
      <c r="C114" s="225" t="s">
        <v>3489</v>
      </c>
      <c r="D114" s="225" t="s">
        <v>3806</v>
      </c>
      <c r="E114" s="226" t="s">
        <v>1484</v>
      </c>
      <c r="F114" s="227" t="s">
        <v>1485</v>
      </c>
      <c r="G114" s="228" t="s">
        <v>3834</v>
      </c>
      <c r="H114" s="229">
        <v>56</v>
      </c>
      <c r="I114" s="230"/>
      <c r="J114" s="231">
        <f>ROUND(I114*H114,2)</f>
        <v>0</v>
      </c>
      <c r="K114" s="227" t="s">
        <v>1790</v>
      </c>
      <c r="L114" s="232"/>
      <c r="M114" s="233" t="s">
        <v>3501</v>
      </c>
      <c r="N114" s="234" t="s">
        <v>3525</v>
      </c>
      <c r="O114" s="63"/>
      <c r="P114" s="188">
        <f>O114*H114</f>
        <v>0</v>
      </c>
      <c r="Q114" s="188">
        <v>0</v>
      </c>
      <c r="R114" s="188">
        <f>Q114*H114</f>
        <v>0</v>
      </c>
      <c r="S114" s="188">
        <v>0</v>
      </c>
      <c r="T114" s="189">
        <f>S114*H114</f>
        <v>0</v>
      </c>
      <c r="AR114" s="190" t="s">
        <v>3732</v>
      </c>
      <c r="AT114" s="190" t="s">
        <v>3806</v>
      </c>
      <c r="AU114" s="190" t="s">
        <v>3565</v>
      </c>
      <c r="AY114" s="17" t="s">
        <v>3691</v>
      </c>
      <c r="BE114" s="191">
        <f>IF(N114="základní",J114,0)</f>
        <v>0</v>
      </c>
      <c r="BF114" s="191">
        <f>IF(N114="snížená",J114,0)</f>
        <v>0</v>
      </c>
      <c r="BG114" s="191">
        <f>IF(N114="zákl. přenesená",J114,0)</f>
        <v>0</v>
      </c>
      <c r="BH114" s="191">
        <f>IF(N114="sníž. přenesená",J114,0)</f>
        <v>0</v>
      </c>
      <c r="BI114" s="191">
        <f>IF(N114="nulová",J114,0)</f>
        <v>0</v>
      </c>
      <c r="BJ114" s="17" t="s">
        <v>3562</v>
      </c>
      <c r="BK114" s="191">
        <f>ROUND(I114*H114,2)</f>
        <v>0</v>
      </c>
      <c r="BL114" s="17" t="s">
        <v>3699</v>
      </c>
      <c r="BM114" s="190" t="s">
        <v>1486</v>
      </c>
    </row>
    <row r="115" spans="2:65" s="1" customFormat="1" ht="16.5" customHeight="1">
      <c r="B115" s="34"/>
      <c r="C115" s="225" t="s">
        <v>3789</v>
      </c>
      <c r="D115" s="225" t="s">
        <v>3806</v>
      </c>
      <c r="E115" s="226" t="s">
        <v>1487</v>
      </c>
      <c r="F115" s="227" t="s">
        <v>1488</v>
      </c>
      <c r="G115" s="228" t="s">
        <v>3834</v>
      </c>
      <c r="H115" s="229">
        <v>44</v>
      </c>
      <c r="I115" s="230"/>
      <c r="J115" s="231">
        <f>ROUND(I115*H115,2)</f>
        <v>0</v>
      </c>
      <c r="K115" s="227" t="s">
        <v>1790</v>
      </c>
      <c r="L115" s="232"/>
      <c r="M115" s="246" t="s">
        <v>3501</v>
      </c>
      <c r="N115" s="247" t="s">
        <v>3525</v>
      </c>
      <c r="O115" s="239"/>
      <c r="P115" s="240">
        <f>O115*H115</f>
        <v>0</v>
      </c>
      <c r="Q115" s="240">
        <v>0</v>
      </c>
      <c r="R115" s="240">
        <f>Q115*H115</f>
        <v>0</v>
      </c>
      <c r="S115" s="240">
        <v>0</v>
      </c>
      <c r="T115" s="241">
        <f>S115*H115</f>
        <v>0</v>
      </c>
      <c r="AR115" s="190" t="s">
        <v>3732</v>
      </c>
      <c r="AT115" s="190" t="s">
        <v>3806</v>
      </c>
      <c r="AU115" s="190" t="s">
        <v>3565</v>
      </c>
      <c r="AY115" s="17" t="s">
        <v>3691</v>
      </c>
      <c r="BE115" s="191">
        <f>IF(N115="základní",J115,0)</f>
        <v>0</v>
      </c>
      <c r="BF115" s="191">
        <f>IF(N115="snížená",J115,0)</f>
        <v>0</v>
      </c>
      <c r="BG115" s="191">
        <f>IF(N115="zákl. přenesená",J115,0)</f>
        <v>0</v>
      </c>
      <c r="BH115" s="191">
        <f>IF(N115="sníž. přenesená",J115,0)</f>
        <v>0</v>
      </c>
      <c r="BI115" s="191">
        <f>IF(N115="nulová",J115,0)</f>
        <v>0</v>
      </c>
      <c r="BJ115" s="17" t="s">
        <v>3562</v>
      </c>
      <c r="BK115" s="191">
        <f>ROUND(I115*H115,2)</f>
        <v>0</v>
      </c>
      <c r="BL115" s="17" t="s">
        <v>3699</v>
      </c>
      <c r="BM115" s="190" t="s">
        <v>1489</v>
      </c>
    </row>
    <row r="116" spans="2:12" s="1" customFormat="1" ht="6.95" customHeight="1">
      <c r="B116" s="46"/>
      <c r="C116" s="47"/>
      <c r="D116" s="47"/>
      <c r="E116" s="47"/>
      <c r="F116" s="47"/>
      <c r="G116" s="47"/>
      <c r="H116" s="47"/>
      <c r="I116" s="130"/>
      <c r="J116" s="47"/>
      <c r="K116" s="47"/>
      <c r="L116" s="38"/>
    </row>
  </sheetData>
  <sheetProtection sheet="1" objects="1" scenarios="1" formatColumns="0" formatRows="0" autoFilter="0"/>
  <autoFilter ref="C81:K115"/>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1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3592</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1490</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ROUND(J82,2)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ROUND((SUM(BE82:BE112)),2)</f>
        <v>0</v>
      </c>
      <c r="I33" s="119">
        <v>0.21</v>
      </c>
      <c r="J33" s="118">
        <f>ROUND(((SUM(BE82:BE112))*I33),2)</f>
        <v>0</v>
      </c>
      <c r="L33" s="38"/>
    </row>
    <row r="34" spans="2:12" s="1" customFormat="1" ht="14.45" customHeight="1">
      <c r="B34" s="38"/>
      <c r="E34" s="105" t="s">
        <v>3526</v>
      </c>
      <c r="F34" s="118">
        <f>ROUND((SUM(BF82:BF112)),2)</f>
        <v>0</v>
      </c>
      <c r="I34" s="119">
        <v>0.15</v>
      </c>
      <c r="J34" s="118">
        <f>ROUND(((SUM(BF82:BF112))*I34),2)</f>
        <v>0</v>
      </c>
      <c r="L34" s="38"/>
    </row>
    <row r="35" spans="2:12" s="1" customFormat="1" ht="14.45" customHeight="1" hidden="1">
      <c r="B35" s="38"/>
      <c r="E35" s="105" t="s">
        <v>3527</v>
      </c>
      <c r="F35" s="118">
        <f>ROUND((SUM(BG82:BG112)),2)</f>
        <v>0</v>
      </c>
      <c r="I35" s="119">
        <v>0.21</v>
      </c>
      <c r="J35" s="118">
        <f>0</f>
        <v>0</v>
      </c>
      <c r="L35" s="38"/>
    </row>
    <row r="36" spans="2:12" s="1" customFormat="1" ht="14.45" customHeight="1" hidden="1">
      <c r="B36" s="38"/>
      <c r="E36" s="105" t="s">
        <v>3528</v>
      </c>
      <c r="F36" s="118">
        <f>ROUND((SUM(BH82:BH112)),2)</f>
        <v>0</v>
      </c>
      <c r="I36" s="119">
        <v>0.15</v>
      </c>
      <c r="J36" s="118">
        <f>0</f>
        <v>0</v>
      </c>
      <c r="L36" s="38"/>
    </row>
    <row r="37" spans="2:12" s="1" customFormat="1" ht="14.45" customHeight="1" hidden="1">
      <c r="B37" s="38"/>
      <c r="E37" s="105" t="s">
        <v>3529</v>
      </c>
      <c r="F37" s="118">
        <f>ROUND((SUM(BI82:BI112)),2)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01_D.1.4.4b - Ochrana před bleskem</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J82</f>
        <v>0</v>
      </c>
      <c r="K59" s="35"/>
      <c r="L59" s="38"/>
      <c r="AU59" s="17" t="s">
        <v>3638</v>
      </c>
    </row>
    <row r="60" spans="2:12" s="8" customFormat="1" ht="24.95" customHeight="1">
      <c r="B60" s="138"/>
      <c r="C60" s="139"/>
      <c r="D60" s="140" t="s">
        <v>1911</v>
      </c>
      <c r="E60" s="141"/>
      <c r="F60" s="141"/>
      <c r="G60" s="141"/>
      <c r="H60" s="141"/>
      <c r="I60" s="142"/>
      <c r="J60" s="143">
        <f>J83</f>
        <v>0</v>
      </c>
      <c r="K60" s="139"/>
      <c r="L60" s="144"/>
    </row>
    <row r="61" spans="2:12" s="9" customFormat="1" ht="19.9" customHeight="1">
      <c r="B61" s="145"/>
      <c r="C61" s="146"/>
      <c r="D61" s="147" t="s">
        <v>1191</v>
      </c>
      <c r="E61" s="148"/>
      <c r="F61" s="148"/>
      <c r="G61" s="148"/>
      <c r="H61" s="148"/>
      <c r="I61" s="149"/>
      <c r="J61" s="150">
        <f>J84</f>
        <v>0</v>
      </c>
      <c r="K61" s="146"/>
      <c r="L61" s="151"/>
    </row>
    <row r="62" spans="2:12" s="9" customFormat="1" ht="19.9" customHeight="1">
      <c r="B62" s="145"/>
      <c r="C62" s="146"/>
      <c r="D62" s="147" t="s">
        <v>1417</v>
      </c>
      <c r="E62" s="148"/>
      <c r="F62" s="148"/>
      <c r="G62" s="148"/>
      <c r="H62" s="148"/>
      <c r="I62" s="149"/>
      <c r="J62" s="150">
        <f>J100</f>
        <v>0</v>
      </c>
      <c r="K62" s="146"/>
      <c r="L62" s="151"/>
    </row>
    <row r="63" spans="2:12" s="1" customFormat="1" ht="21.75" customHeight="1">
      <c r="B63" s="34"/>
      <c r="C63" s="35"/>
      <c r="D63" s="35"/>
      <c r="E63" s="35"/>
      <c r="F63" s="35"/>
      <c r="G63" s="35"/>
      <c r="H63" s="35"/>
      <c r="I63" s="106"/>
      <c r="J63" s="35"/>
      <c r="K63" s="35"/>
      <c r="L63" s="38"/>
    </row>
    <row r="64" spans="2:12" s="1" customFormat="1" ht="6.95" customHeight="1">
      <c r="B64" s="46"/>
      <c r="C64" s="47"/>
      <c r="D64" s="47"/>
      <c r="E64" s="47"/>
      <c r="F64" s="47"/>
      <c r="G64" s="47"/>
      <c r="H64" s="47"/>
      <c r="I64" s="130"/>
      <c r="J64" s="47"/>
      <c r="K64" s="47"/>
      <c r="L64" s="38"/>
    </row>
    <row r="68" spans="2:12" s="1" customFormat="1" ht="6.95" customHeight="1">
      <c r="B68" s="48"/>
      <c r="C68" s="49"/>
      <c r="D68" s="49"/>
      <c r="E68" s="49"/>
      <c r="F68" s="49"/>
      <c r="G68" s="49"/>
      <c r="H68" s="49"/>
      <c r="I68" s="133"/>
      <c r="J68" s="49"/>
      <c r="K68" s="49"/>
      <c r="L68" s="38"/>
    </row>
    <row r="69" spans="2:12" s="1" customFormat="1" ht="24.95" customHeight="1">
      <c r="B69" s="34"/>
      <c r="C69" s="23" t="s">
        <v>3676</v>
      </c>
      <c r="D69" s="35"/>
      <c r="E69" s="35"/>
      <c r="F69" s="35"/>
      <c r="G69" s="35"/>
      <c r="H69" s="35"/>
      <c r="I69" s="106"/>
      <c r="J69" s="35"/>
      <c r="K69" s="35"/>
      <c r="L69" s="38"/>
    </row>
    <row r="70" spans="2:12" s="1" customFormat="1" ht="6.95" customHeight="1">
      <c r="B70" s="34"/>
      <c r="C70" s="35"/>
      <c r="D70" s="35"/>
      <c r="E70" s="35"/>
      <c r="F70" s="35"/>
      <c r="G70" s="35"/>
      <c r="H70" s="35"/>
      <c r="I70" s="106"/>
      <c r="J70" s="35"/>
      <c r="K70" s="35"/>
      <c r="L70" s="38"/>
    </row>
    <row r="71" spans="2:12" s="1" customFormat="1" ht="12" customHeight="1">
      <c r="B71" s="34"/>
      <c r="C71" s="29" t="s">
        <v>3498</v>
      </c>
      <c r="D71" s="35"/>
      <c r="E71" s="35"/>
      <c r="F71" s="35"/>
      <c r="G71" s="35"/>
      <c r="H71" s="35"/>
      <c r="I71" s="106"/>
      <c r="J71" s="35"/>
      <c r="K71" s="35"/>
      <c r="L71" s="38"/>
    </row>
    <row r="72" spans="2:12" s="1" customFormat="1" ht="16.5" customHeight="1">
      <c r="B72" s="34"/>
      <c r="C72" s="35"/>
      <c r="D72" s="35"/>
      <c r="E72" s="553" t="str">
        <f>E7</f>
        <v>Světlá nad Sázavou - Managment</v>
      </c>
      <c r="F72" s="554"/>
      <c r="G72" s="554"/>
      <c r="H72" s="554"/>
      <c r="I72" s="106"/>
      <c r="J72" s="35"/>
      <c r="K72" s="35"/>
      <c r="L72" s="38"/>
    </row>
    <row r="73" spans="2:12" s="1" customFormat="1" ht="12" customHeight="1">
      <c r="B73" s="34"/>
      <c r="C73" s="29" t="s">
        <v>3633</v>
      </c>
      <c r="D73" s="35"/>
      <c r="E73" s="35"/>
      <c r="F73" s="35"/>
      <c r="G73" s="35"/>
      <c r="H73" s="35"/>
      <c r="I73" s="106"/>
      <c r="J73" s="35"/>
      <c r="K73" s="35"/>
      <c r="L73" s="38"/>
    </row>
    <row r="74" spans="2:12" s="1" customFormat="1" ht="16.5" customHeight="1">
      <c r="B74" s="34"/>
      <c r="C74" s="35"/>
      <c r="D74" s="35"/>
      <c r="E74" s="537" t="str">
        <f>E9</f>
        <v>SO 01_D.1.4.4b - Ochrana před bleskem</v>
      </c>
      <c r="F74" s="552"/>
      <c r="G74" s="552"/>
      <c r="H74" s="552"/>
      <c r="I74" s="106"/>
      <c r="J74" s="35"/>
      <c r="K74" s="35"/>
      <c r="L74" s="38"/>
    </row>
    <row r="75" spans="2:12" s="1" customFormat="1" ht="6.95" customHeight="1">
      <c r="B75" s="34"/>
      <c r="C75" s="35"/>
      <c r="D75" s="35"/>
      <c r="E75" s="35"/>
      <c r="F75" s="35"/>
      <c r="G75" s="35"/>
      <c r="H75" s="35"/>
      <c r="I75" s="106"/>
      <c r="J75" s="35"/>
      <c r="K75" s="35"/>
      <c r="L75" s="38"/>
    </row>
    <row r="76" spans="2:12" s="1" customFormat="1" ht="12" customHeight="1">
      <c r="B76" s="34"/>
      <c r="C76" s="29" t="s">
        <v>3503</v>
      </c>
      <c r="D76" s="35"/>
      <c r="E76" s="35"/>
      <c r="F76" s="27" t="str">
        <f>F12</f>
        <v>Světlá nad Sázavou</v>
      </c>
      <c r="G76" s="35"/>
      <c r="H76" s="35"/>
      <c r="I76" s="108" t="s">
        <v>3505</v>
      </c>
      <c r="J76" s="58" t="str">
        <f>IF(J12="","",J12)</f>
        <v>6. 2. 2019</v>
      </c>
      <c r="K76" s="35"/>
      <c r="L76" s="38"/>
    </row>
    <row r="77" spans="2:12" s="1" customFormat="1" ht="6.95" customHeight="1">
      <c r="B77" s="34"/>
      <c r="C77" s="35"/>
      <c r="D77" s="35"/>
      <c r="E77" s="35"/>
      <c r="F77" s="35"/>
      <c r="G77" s="35"/>
      <c r="H77" s="35"/>
      <c r="I77" s="106"/>
      <c r="J77" s="35"/>
      <c r="K77" s="35"/>
      <c r="L77" s="38"/>
    </row>
    <row r="78" spans="2:12" s="1" customFormat="1" ht="15.2" customHeight="1">
      <c r="B78" s="34"/>
      <c r="C78" s="29" t="s">
        <v>3507</v>
      </c>
      <c r="D78" s="35"/>
      <c r="E78" s="35"/>
      <c r="F78" s="27" t="str">
        <f>E15</f>
        <v>Kraj Vysočina</v>
      </c>
      <c r="G78" s="35"/>
      <c r="H78" s="35"/>
      <c r="I78" s="108" t="s">
        <v>3513</v>
      </c>
      <c r="J78" s="32" t="str">
        <f>E21</f>
        <v xml:space="preserve"> </v>
      </c>
      <c r="K78" s="35"/>
      <c r="L78" s="38"/>
    </row>
    <row r="79" spans="2:12" s="1" customFormat="1" ht="27.95" customHeight="1">
      <c r="B79" s="34"/>
      <c r="C79" s="29" t="s">
        <v>3511</v>
      </c>
      <c r="D79" s="35"/>
      <c r="E79" s="35"/>
      <c r="F79" s="27" t="str">
        <f>IF(E18="","",E18)</f>
        <v>Vyplň údaj</v>
      </c>
      <c r="G79" s="35"/>
      <c r="H79" s="35"/>
      <c r="I79" s="108" t="s">
        <v>3516</v>
      </c>
      <c r="J79" s="32" t="str">
        <f>E24</f>
        <v>Ing. arch. Martin Jirovský</v>
      </c>
      <c r="K79" s="35"/>
      <c r="L79" s="38"/>
    </row>
    <row r="80" spans="2:12" s="1" customFormat="1" ht="10.35" customHeight="1">
      <c r="B80" s="34"/>
      <c r="C80" s="35"/>
      <c r="D80" s="35"/>
      <c r="E80" s="35"/>
      <c r="F80" s="35"/>
      <c r="G80" s="35"/>
      <c r="H80" s="35"/>
      <c r="I80" s="106"/>
      <c r="J80" s="35"/>
      <c r="K80" s="35"/>
      <c r="L80" s="38"/>
    </row>
    <row r="81" spans="2:20" s="10" customFormat="1" ht="29.25" customHeight="1">
      <c r="B81" s="152"/>
      <c r="C81" s="153" t="s">
        <v>3677</v>
      </c>
      <c r="D81" s="154" t="s">
        <v>3539</v>
      </c>
      <c r="E81" s="154" t="s">
        <v>3535</v>
      </c>
      <c r="F81" s="154" t="s">
        <v>3536</v>
      </c>
      <c r="G81" s="154" t="s">
        <v>3678</v>
      </c>
      <c r="H81" s="154" t="s">
        <v>3679</v>
      </c>
      <c r="I81" s="155" t="s">
        <v>3680</v>
      </c>
      <c r="J81" s="154" t="s">
        <v>3637</v>
      </c>
      <c r="K81" s="156" t="s">
        <v>3681</v>
      </c>
      <c r="L81" s="157"/>
      <c r="M81" s="66" t="s">
        <v>3501</v>
      </c>
      <c r="N81" s="67" t="s">
        <v>3524</v>
      </c>
      <c r="O81" s="67" t="s">
        <v>3682</v>
      </c>
      <c r="P81" s="67" t="s">
        <v>3683</v>
      </c>
      <c r="Q81" s="67" t="s">
        <v>3684</v>
      </c>
      <c r="R81" s="67" t="s">
        <v>3685</v>
      </c>
      <c r="S81" s="67" t="s">
        <v>3686</v>
      </c>
      <c r="T81" s="68" t="s">
        <v>3687</v>
      </c>
    </row>
    <row r="82" spans="2:63" s="1" customFormat="1" ht="22.9" customHeight="1">
      <c r="B82" s="34"/>
      <c r="C82" s="73" t="s">
        <v>3688</v>
      </c>
      <c r="D82" s="35"/>
      <c r="E82" s="35"/>
      <c r="F82" s="35"/>
      <c r="G82" s="35"/>
      <c r="H82" s="35"/>
      <c r="I82" s="106"/>
      <c r="J82" s="158">
        <f>BK82</f>
        <v>0</v>
      </c>
      <c r="K82" s="35"/>
      <c r="L82" s="38"/>
      <c r="M82" s="69"/>
      <c r="N82" s="70"/>
      <c r="O82" s="70"/>
      <c r="P82" s="159">
        <f>P83</f>
        <v>0</v>
      </c>
      <c r="Q82" s="70"/>
      <c r="R82" s="159">
        <f>R83</f>
        <v>0</v>
      </c>
      <c r="S82" s="70"/>
      <c r="T82" s="160">
        <f>T83</f>
        <v>0</v>
      </c>
      <c r="AT82" s="17" t="s">
        <v>3553</v>
      </c>
      <c r="AU82" s="17" t="s">
        <v>3638</v>
      </c>
      <c r="BK82" s="162">
        <f>BK83</f>
        <v>0</v>
      </c>
    </row>
    <row r="83" spans="2:63" s="11" customFormat="1" ht="25.9" customHeight="1">
      <c r="B83" s="163"/>
      <c r="C83" s="164"/>
      <c r="D83" s="165" t="s">
        <v>3553</v>
      </c>
      <c r="E83" s="166" t="s">
        <v>2004</v>
      </c>
      <c r="F83" s="166" t="s">
        <v>2005</v>
      </c>
      <c r="G83" s="164"/>
      <c r="H83" s="164"/>
      <c r="I83" s="167"/>
      <c r="J83" s="168">
        <f>BK83</f>
        <v>0</v>
      </c>
      <c r="K83" s="164"/>
      <c r="L83" s="169"/>
      <c r="M83" s="170"/>
      <c r="N83" s="171"/>
      <c r="O83" s="171"/>
      <c r="P83" s="172">
        <f>P84+P100</f>
        <v>0</v>
      </c>
      <c r="Q83" s="171"/>
      <c r="R83" s="172">
        <f>R84+R100</f>
        <v>0</v>
      </c>
      <c r="S83" s="171"/>
      <c r="T83" s="173">
        <f>T84+T100</f>
        <v>0</v>
      </c>
      <c r="AR83" s="174" t="s">
        <v>3562</v>
      </c>
      <c r="AT83" s="175" t="s">
        <v>3553</v>
      </c>
      <c r="AU83" s="175" t="s">
        <v>3554</v>
      </c>
      <c r="AY83" s="174" t="s">
        <v>3691</v>
      </c>
      <c r="BK83" s="176">
        <f>BK84+BK100</f>
        <v>0</v>
      </c>
    </row>
    <row r="84" spans="2:63" s="11" customFormat="1" ht="22.9" customHeight="1">
      <c r="B84" s="163"/>
      <c r="C84" s="164"/>
      <c r="D84" s="165" t="s">
        <v>3553</v>
      </c>
      <c r="E84" s="177" t="s">
        <v>1205</v>
      </c>
      <c r="F84" s="177" t="s">
        <v>1206</v>
      </c>
      <c r="G84" s="164"/>
      <c r="H84" s="164"/>
      <c r="I84" s="167"/>
      <c r="J84" s="178">
        <f>BK84</f>
        <v>0</v>
      </c>
      <c r="K84" s="164"/>
      <c r="L84" s="169"/>
      <c r="M84" s="170"/>
      <c r="N84" s="171"/>
      <c r="O84" s="171"/>
      <c r="P84" s="172">
        <f>SUM(P85:P99)</f>
        <v>0</v>
      </c>
      <c r="Q84" s="171"/>
      <c r="R84" s="172">
        <f>SUM(R85:R99)</f>
        <v>0</v>
      </c>
      <c r="S84" s="171"/>
      <c r="T84" s="173">
        <f>SUM(T85:T99)</f>
        <v>0</v>
      </c>
      <c r="AR84" s="174" t="s">
        <v>3562</v>
      </c>
      <c r="AT84" s="175" t="s">
        <v>3553</v>
      </c>
      <c r="AU84" s="175" t="s">
        <v>3562</v>
      </c>
      <c r="AY84" s="174" t="s">
        <v>3691</v>
      </c>
      <c r="BK84" s="176">
        <f>SUM(BK85:BK99)</f>
        <v>0</v>
      </c>
    </row>
    <row r="85" spans="2:65" s="1" customFormat="1" ht="16.5" customHeight="1">
      <c r="B85" s="34"/>
      <c r="C85" s="179" t="s">
        <v>3562</v>
      </c>
      <c r="D85" s="179" t="s">
        <v>3694</v>
      </c>
      <c r="E85" s="180" t="s">
        <v>1418</v>
      </c>
      <c r="F85" s="181" t="s">
        <v>1419</v>
      </c>
      <c r="G85" s="182" t="s">
        <v>3834</v>
      </c>
      <c r="H85" s="183">
        <v>4</v>
      </c>
      <c r="I85" s="184"/>
      <c r="J85" s="185">
        <f>ROUND(I85*H85,2)</f>
        <v>0</v>
      </c>
      <c r="K85" s="181" t="s">
        <v>1790</v>
      </c>
      <c r="L85" s="38"/>
      <c r="M85" s="186" t="s">
        <v>3501</v>
      </c>
      <c r="N85" s="187" t="s">
        <v>3525</v>
      </c>
      <c r="O85" s="63"/>
      <c r="P85" s="188">
        <f>O85*H85</f>
        <v>0</v>
      </c>
      <c r="Q85" s="188">
        <v>0</v>
      </c>
      <c r="R85" s="188">
        <f>Q85*H85</f>
        <v>0</v>
      </c>
      <c r="S85" s="188">
        <v>0</v>
      </c>
      <c r="T85" s="189">
        <f>S85*H85</f>
        <v>0</v>
      </c>
      <c r="AR85" s="190" t="s">
        <v>3699</v>
      </c>
      <c r="AT85" s="190" t="s">
        <v>3694</v>
      </c>
      <c r="AU85" s="190" t="s">
        <v>3565</v>
      </c>
      <c r="AY85" s="17" t="s">
        <v>3691</v>
      </c>
      <c r="BE85" s="191">
        <f>IF(N85="základní",J85,0)</f>
        <v>0</v>
      </c>
      <c r="BF85" s="191">
        <f>IF(N85="snížená",J85,0)</f>
        <v>0</v>
      </c>
      <c r="BG85" s="191">
        <f>IF(N85="zákl. přenesená",J85,0)</f>
        <v>0</v>
      </c>
      <c r="BH85" s="191">
        <f>IF(N85="sníž. přenesená",J85,0)</f>
        <v>0</v>
      </c>
      <c r="BI85" s="191">
        <f>IF(N85="nulová",J85,0)</f>
        <v>0</v>
      </c>
      <c r="BJ85" s="17" t="s">
        <v>3562</v>
      </c>
      <c r="BK85" s="191">
        <f>ROUND(I85*H85,2)</f>
        <v>0</v>
      </c>
      <c r="BL85" s="17" t="s">
        <v>3699</v>
      </c>
      <c r="BM85" s="190" t="s">
        <v>1491</v>
      </c>
    </row>
    <row r="86" spans="2:65" s="1" customFormat="1" ht="16.5" customHeight="1">
      <c r="B86" s="34"/>
      <c r="C86" s="225" t="s">
        <v>3565</v>
      </c>
      <c r="D86" s="225" t="s">
        <v>3806</v>
      </c>
      <c r="E86" s="226" t="s">
        <v>1421</v>
      </c>
      <c r="F86" s="227" t="s">
        <v>1422</v>
      </c>
      <c r="G86" s="228" t="s">
        <v>3834</v>
      </c>
      <c r="H86" s="229">
        <v>4</v>
      </c>
      <c r="I86" s="230"/>
      <c r="J86" s="231">
        <f>ROUND(I86*H86,2)</f>
        <v>0</v>
      </c>
      <c r="K86" s="227" t="s">
        <v>1790</v>
      </c>
      <c r="L86" s="232"/>
      <c r="M86" s="233" t="s">
        <v>3501</v>
      </c>
      <c r="N86" s="234" t="s">
        <v>3525</v>
      </c>
      <c r="O86" s="63"/>
      <c r="P86" s="188">
        <f>O86*H86</f>
        <v>0</v>
      </c>
      <c r="Q86" s="188">
        <v>0</v>
      </c>
      <c r="R86" s="188">
        <f>Q86*H86</f>
        <v>0</v>
      </c>
      <c r="S86" s="188">
        <v>0</v>
      </c>
      <c r="T86" s="189">
        <f>S86*H86</f>
        <v>0</v>
      </c>
      <c r="AR86" s="190" t="s">
        <v>3732</v>
      </c>
      <c r="AT86" s="190" t="s">
        <v>3806</v>
      </c>
      <c r="AU86" s="190" t="s">
        <v>3565</v>
      </c>
      <c r="AY86" s="17" t="s">
        <v>3691</v>
      </c>
      <c r="BE86" s="191">
        <f>IF(N86="základní",J86,0)</f>
        <v>0</v>
      </c>
      <c r="BF86" s="191">
        <f>IF(N86="snížená",J86,0)</f>
        <v>0</v>
      </c>
      <c r="BG86" s="191">
        <f>IF(N86="zákl. přenesená",J86,0)</f>
        <v>0</v>
      </c>
      <c r="BH86" s="191">
        <f>IF(N86="sníž. přenesená",J86,0)</f>
        <v>0</v>
      </c>
      <c r="BI86" s="191">
        <f>IF(N86="nulová",J86,0)</f>
        <v>0</v>
      </c>
      <c r="BJ86" s="17" t="s">
        <v>3562</v>
      </c>
      <c r="BK86" s="191">
        <f>ROUND(I86*H86,2)</f>
        <v>0</v>
      </c>
      <c r="BL86" s="17" t="s">
        <v>3699</v>
      </c>
      <c r="BM86" s="190" t="s">
        <v>1492</v>
      </c>
    </row>
    <row r="87" spans="2:65" s="1" customFormat="1" ht="24" customHeight="1">
      <c r="B87" s="34"/>
      <c r="C87" s="179" t="s">
        <v>3706</v>
      </c>
      <c r="D87" s="179" t="s">
        <v>3694</v>
      </c>
      <c r="E87" s="180" t="s">
        <v>1424</v>
      </c>
      <c r="F87" s="181" t="s">
        <v>1425</v>
      </c>
      <c r="G87" s="182" t="s">
        <v>4097</v>
      </c>
      <c r="H87" s="183">
        <v>40</v>
      </c>
      <c r="I87" s="184"/>
      <c r="J87" s="185">
        <f>ROUND(I87*H87,2)</f>
        <v>0</v>
      </c>
      <c r="K87" s="181" t="s">
        <v>1790</v>
      </c>
      <c r="L87" s="38"/>
      <c r="M87" s="186" t="s">
        <v>3501</v>
      </c>
      <c r="N87" s="187" t="s">
        <v>3525</v>
      </c>
      <c r="O87" s="63"/>
      <c r="P87" s="188">
        <f>O87*H87</f>
        <v>0</v>
      </c>
      <c r="Q87" s="188">
        <v>0</v>
      </c>
      <c r="R87" s="188">
        <f>Q87*H87</f>
        <v>0</v>
      </c>
      <c r="S87" s="188">
        <v>0</v>
      </c>
      <c r="T87" s="189">
        <f>S87*H87</f>
        <v>0</v>
      </c>
      <c r="AR87" s="190" t="s">
        <v>3699</v>
      </c>
      <c r="AT87" s="190" t="s">
        <v>3694</v>
      </c>
      <c r="AU87" s="190" t="s">
        <v>3565</v>
      </c>
      <c r="AY87" s="17" t="s">
        <v>3691</v>
      </c>
      <c r="BE87" s="191">
        <f>IF(N87="základní",J87,0)</f>
        <v>0</v>
      </c>
      <c r="BF87" s="191">
        <f>IF(N87="snížená",J87,0)</f>
        <v>0</v>
      </c>
      <c r="BG87" s="191">
        <f>IF(N87="zákl. přenesená",J87,0)</f>
        <v>0</v>
      </c>
      <c r="BH87" s="191">
        <f>IF(N87="sníž. přenesená",J87,0)</f>
        <v>0</v>
      </c>
      <c r="BI87" s="191">
        <f>IF(N87="nulová",J87,0)</f>
        <v>0</v>
      </c>
      <c r="BJ87" s="17" t="s">
        <v>3562</v>
      </c>
      <c r="BK87" s="191">
        <f>ROUND(I87*H87,2)</f>
        <v>0</v>
      </c>
      <c r="BL87" s="17" t="s">
        <v>3699</v>
      </c>
      <c r="BM87" s="190" t="s">
        <v>1493</v>
      </c>
    </row>
    <row r="88" spans="2:65" s="1" customFormat="1" ht="16.5" customHeight="1">
      <c r="B88" s="34"/>
      <c r="C88" s="225" t="s">
        <v>3699</v>
      </c>
      <c r="D88" s="225" t="s">
        <v>3806</v>
      </c>
      <c r="E88" s="226" t="s">
        <v>1427</v>
      </c>
      <c r="F88" s="227" t="s">
        <v>1428</v>
      </c>
      <c r="G88" s="228" t="s">
        <v>4097</v>
      </c>
      <c r="H88" s="229">
        <v>40</v>
      </c>
      <c r="I88" s="230"/>
      <c r="J88" s="231">
        <f>ROUND(I88*H88,2)</f>
        <v>0</v>
      </c>
      <c r="K88" s="227" t="s">
        <v>3501</v>
      </c>
      <c r="L88" s="232"/>
      <c r="M88" s="233" t="s">
        <v>3501</v>
      </c>
      <c r="N88" s="234" t="s">
        <v>3525</v>
      </c>
      <c r="O88" s="63"/>
      <c r="P88" s="188">
        <f>O88*H88</f>
        <v>0</v>
      </c>
      <c r="Q88" s="188">
        <v>0</v>
      </c>
      <c r="R88" s="188">
        <f>Q88*H88</f>
        <v>0</v>
      </c>
      <c r="S88" s="188">
        <v>0</v>
      </c>
      <c r="T88" s="189">
        <f>S88*H88</f>
        <v>0</v>
      </c>
      <c r="AR88" s="190" t="s">
        <v>3732</v>
      </c>
      <c r="AT88" s="190" t="s">
        <v>3806</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1494</v>
      </c>
    </row>
    <row r="89" spans="2:65" s="1" customFormat="1" ht="16.5" customHeight="1">
      <c r="B89" s="34"/>
      <c r="C89" s="179" t="s">
        <v>3716</v>
      </c>
      <c r="D89" s="179" t="s">
        <v>3694</v>
      </c>
      <c r="E89" s="180" t="s">
        <v>1430</v>
      </c>
      <c r="F89" s="181" t="s">
        <v>1431</v>
      </c>
      <c r="G89" s="182" t="s">
        <v>4097</v>
      </c>
      <c r="H89" s="183">
        <v>66</v>
      </c>
      <c r="I89" s="184"/>
      <c r="J89" s="185">
        <f>ROUND(I89*H89,2)</f>
        <v>0</v>
      </c>
      <c r="K89" s="181" t="s">
        <v>1790</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1495</v>
      </c>
    </row>
    <row r="90" spans="2:51" s="12" customFormat="1" ht="12">
      <c r="B90" s="192"/>
      <c r="C90" s="193"/>
      <c r="D90" s="194" t="s">
        <v>3710</v>
      </c>
      <c r="E90" s="195" t="s">
        <v>3501</v>
      </c>
      <c r="F90" s="196" t="s">
        <v>1496</v>
      </c>
      <c r="G90" s="193"/>
      <c r="H90" s="197">
        <v>66</v>
      </c>
      <c r="I90" s="198"/>
      <c r="J90" s="193"/>
      <c r="K90" s="193"/>
      <c r="L90" s="199"/>
      <c r="M90" s="200"/>
      <c r="N90" s="201"/>
      <c r="O90" s="201"/>
      <c r="P90" s="201"/>
      <c r="Q90" s="201"/>
      <c r="R90" s="201"/>
      <c r="S90" s="201"/>
      <c r="T90" s="202"/>
      <c r="AT90" s="203" t="s">
        <v>3710</v>
      </c>
      <c r="AU90" s="203" t="s">
        <v>3565</v>
      </c>
      <c r="AV90" s="12" t="s">
        <v>3565</v>
      </c>
      <c r="AW90" s="12" t="s">
        <v>3515</v>
      </c>
      <c r="AX90" s="12" t="s">
        <v>3554</v>
      </c>
      <c r="AY90" s="203" t="s">
        <v>3691</v>
      </c>
    </row>
    <row r="91" spans="2:51" s="13" customFormat="1" ht="12">
      <c r="B91" s="204"/>
      <c r="C91" s="205"/>
      <c r="D91" s="194" t="s">
        <v>3710</v>
      </c>
      <c r="E91" s="206" t="s">
        <v>3501</v>
      </c>
      <c r="F91" s="207" t="s">
        <v>3712</v>
      </c>
      <c r="G91" s="205"/>
      <c r="H91" s="208">
        <v>66</v>
      </c>
      <c r="I91" s="209"/>
      <c r="J91" s="205"/>
      <c r="K91" s="205"/>
      <c r="L91" s="210"/>
      <c r="M91" s="211"/>
      <c r="N91" s="212"/>
      <c r="O91" s="212"/>
      <c r="P91" s="212"/>
      <c r="Q91" s="212"/>
      <c r="R91" s="212"/>
      <c r="S91" s="212"/>
      <c r="T91" s="213"/>
      <c r="AT91" s="214" t="s">
        <v>3710</v>
      </c>
      <c r="AU91" s="214" t="s">
        <v>3565</v>
      </c>
      <c r="AV91" s="13" t="s">
        <v>3699</v>
      </c>
      <c r="AW91" s="13" t="s">
        <v>3515</v>
      </c>
      <c r="AX91" s="13" t="s">
        <v>3562</v>
      </c>
      <c r="AY91" s="214" t="s">
        <v>3691</v>
      </c>
    </row>
    <row r="92" spans="2:65" s="1" customFormat="1" ht="16.5" customHeight="1">
      <c r="B92" s="34"/>
      <c r="C92" s="225" t="s">
        <v>3721</v>
      </c>
      <c r="D92" s="225" t="s">
        <v>3806</v>
      </c>
      <c r="E92" s="226" t="s">
        <v>1434</v>
      </c>
      <c r="F92" s="227" t="s">
        <v>1435</v>
      </c>
      <c r="G92" s="228" t="s">
        <v>4097</v>
      </c>
      <c r="H92" s="229">
        <v>18</v>
      </c>
      <c r="I92" s="230"/>
      <c r="J92" s="231">
        <f>ROUND(I92*H92,2)</f>
        <v>0</v>
      </c>
      <c r="K92" s="227" t="s">
        <v>3501</v>
      </c>
      <c r="L92" s="232"/>
      <c r="M92" s="233" t="s">
        <v>3501</v>
      </c>
      <c r="N92" s="234" t="s">
        <v>3525</v>
      </c>
      <c r="O92" s="63"/>
      <c r="P92" s="188">
        <f>O92*H92</f>
        <v>0</v>
      </c>
      <c r="Q92" s="188">
        <v>0</v>
      </c>
      <c r="R92" s="188">
        <f>Q92*H92</f>
        <v>0</v>
      </c>
      <c r="S92" s="188">
        <v>0</v>
      </c>
      <c r="T92" s="189">
        <f>S92*H92</f>
        <v>0</v>
      </c>
      <c r="AR92" s="190" t="s">
        <v>3732</v>
      </c>
      <c r="AT92" s="190" t="s">
        <v>3806</v>
      </c>
      <c r="AU92" s="190" t="s">
        <v>3565</v>
      </c>
      <c r="AY92" s="17" t="s">
        <v>3691</v>
      </c>
      <c r="BE92" s="191">
        <f>IF(N92="základní",J92,0)</f>
        <v>0</v>
      </c>
      <c r="BF92" s="191">
        <f>IF(N92="snížená",J92,0)</f>
        <v>0</v>
      </c>
      <c r="BG92" s="191">
        <f>IF(N92="zákl. přenesená",J92,0)</f>
        <v>0</v>
      </c>
      <c r="BH92" s="191">
        <f>IF(N92="sníž. přenesená",J92,0)</f>
        <v>0</v>
      </c>
      <c r="BI92" s="191">
        <f>IF(N92="nulová",J92,0)</f>
        <v>0</v>
      </c>
      <c r="BJ92" s="17" t="s">
        <v>3562</v>
      </c>
      <c r="BK92" s="191">
        <f>ROUND(I92*H92,2)</f>
        <v>0</v>
      </c>
      <c r="BL92" s="17" t="s">
        <v>3699</v>
      </c>
      <c r="BM92" s="190" t="s">
        <v>1497</v>
      </c>
    </row>
    <row r="93" spans="2:65" s="1" customFormat="1" ht="16.5" customHeight="1">
      <c r="B93" s="34"/>
      <c r="C93" s="225" t="s">
        <v>3725</v>
      </c>
      <c r="D93" s="225" t="s">
        <v>3806</v>
      </c>
      <c r="E93" s="226" t="s">
        <v>1437</v>
      </c>
      <c r="F93" s="227" t="s">
        <v>1438</v>
      </c>
      <c r="G93" s="228" t="s">
        <v>1439</v>
      </c>
      <c r="H93" s="229">
        <v>19.2</v>
      </c>
      <c r="I93" s="230"/>
      <c r="J93" s="231">
        <f>ROUND(I93*H93,2)</f>
        <v>0</v>
      </c>
      <c r="K93" s="227" t="s">
        <v>3501</v>
      </c>
      <c r="L93" s="232"/>
      <c r="M93" s="233" t="s">
        <v>3501</v>
      </c>
      <c r="N93" s="234" t="s">
        <v>3525</v>
      </c>
      <c r="O93" s="63"/>
      <c r="P93" s="188">
        <f>O93*H93</f>
        <v>0</v>
      </c>
      <c r="Q93" s="188">
        <v>0</v>
      </c>
      <c r="R93" s="188">
        <f>Q93*H93</f>
        <v>0</v>
      </c>
      <c r="S93" s="188">
        <v>0</v>
      </c>
      <c r="T93" s="189">
        <f>S93*H93</f>
        <v>0</v>
      </c>
      <c r="AR93" s="190" t="s">
        <v>3732</v>
      </c>
      <c r="AT93" s="190" t="s">
        <v>3806</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1498</v>
      </c>
    </row>
    <row r="94" spans="2:47" s="1" customFormat="1" ht="19.5">
      <c r="B94" s="34"/>
      <c r="C94" s="35"/>
      <c r="D94" s="194" t="s">
        <v>4408</v>
      </c>
      <c r="E94" s="35"/>
      <c r="F94" s="235" t="s">
        <v>1441</v>
      </c>
      <c r="G94" s="35"/>
      <c r="H94" s="35"/>
      <c r="I94" s="106"/>
      <c r="J94" s="35"/>
      <c r="K94" s="35"/>
      <c r="L94" s="38"/>
      <c r="M94" s="236"/>
      <c r="N94" s="63"/>
      <c r="O94" s="63"/>
      <c r="P94" s="63"/>
      <c r="Q94" s="63"/>
      <c r="R94" s="63"/>
      <c r="S94" s="63"/>
      <c r="T94" s="64"/>
      <c r="AT94" s="17" t="s">
        <v>4408</v>
      </c>
      <c r="AU94" s="17" t="s">
        <v>3565</v>
      </c>
    </row>
    <row r="95" spans="2:51" s="12" customFormat="1" ht="12">
      <c r="B95" s="192"/>
      <c r="C95" s="193"/>
      <c r="D95" s="194" t="s">
        <v>3710</v>
      </c>
      <c r="E95" s="195" t="s">
        <v>3501</v>
      </c>
      <c r="F95" s="196" t="s">
        <v>1499</v>
      </c>
      <c r="G95" s="193"/>
      <c r="H95" s="197">
        <v>19.2</v>
      </c>
      <c r="I95" s="198"/>
      <c r="J95" s="193"/>
      <c r="K95" s="193"/>
      <c r="L95" s="199"/>
      <c r="M95" s="200"/>
      <c r="N95" s="201"/>
      <c r="O95" s="201"/>
      <c r="P95" s="201"/>
      <c r="Q95" s="201"/>
      <c r="R95" s="201"/>
      <c r="S95" s="201"/>
      <c r="T95" s="202"/>
      <c r="AT95" s="203" t="s">
        <v>3710</v>
      </c>
      <c r="AU95" s="203" t="s">
        <v>3565</v>
      </c>
      <c r="AV95" s="12" t="s">
        <v>3565</v>
      </c>
      <c r="AW95" s="12" t="s">
        <v>3515</v>
      </c>
      <c r="AX95" s="12" t="s">
        <v>3554</v>
      </c>
      <c r="AY95" s="203" t="s">
        <v>3691</v>
      </c>
    </row>
    <row r="96" spans="2:51" s="13" customFormat="1" ht="12">
      <c r="B96" s="204"/>
      <c r="C96" s="205"/>
      <c r="D96" s="194" t="s">
        <v>3710</v>
      </c>
      <c r="E96" s="206" t="s">
        <v>3501</v>
      </c>
      <c r="F96" s="207" t="s">
        <v>3712</v>
      </c>
      <c r="G96" s="205"/>
      <c r="H96" s="208">
        <v>19.2</v>
      </c>
      <c r="I96" s="209"/>
      <c r="J96" s="205"/>
      <c r="K96" s="205"/>
      <c r="L96" s="210"/>
      <c r="M96" s="211"/>
      <c r="N96" s="212"/>
      <c r="O96" s="212"/>
      <c r="P96" s="212"/>
      <c r="Q96" s="212"/>
      <c r="R96" s="212"/>
      <c r="S96" s="212"/>
      <c r="T96" s="213"/>
      <c r="AT96" s="214" t="s">
        <v>3710</v>
      </c>
      <c r="AU96" s="214" t="s">
        <v>3565</v>
      </c>
      <c r="AV96" s="13" t="s">
        <v>3699</v>
      </c>
      <c r="AW96" s="13" t="s">
        <v>3515</v>
      </c>
      <c r="AX96" s="13" t="s">
        <v>3562</v>
      </c>
      <c r="AY96" s="214" t="s">
        <v>3691</v>
      </c>
    </row>
    <row r="97" spans="2:65" s="1" customFormat="1" ht="16.5" customHeight="1">
      <c r="B97" s="34"/>
      <c r="C97" s="179" t="s">
        <v>3732</v>
      </c>
      <c r="D97" s="179" t="s">
        <v>3694</v>
      </c>
      <c r="E97" s="180" t="s">
        <v>1443</v>
      </c>
      <c r="F97" s="181" t="s">
        <v>1444</v>
      </c>
      <c r="G97" s="182" t="s">
        <v>3834</v>
      </c>
      <c r="H97" s="183">
        <v>4</v>
      </c>
      <c r="I97" s="184"/>
      <c r="J97" s="185">
        <f>ROUND(I97*H97,2)</f>
        <v>0</v>
      </c>
      <c r="K97" s="181" t="s">
        <v>1790</v>
      </c>
      <c r="L97" s="38"/>
      <c r="M97" s="186" t="s">
        <v>3501</v>
      </c>
      <c r="N97" s="187" t="s">
        <v>3525</v>
      </c>
      <c r="O97" s="63"/>
      <c r="P97" s="188">
        <f>O97*H97</f>
        <v>0</v>
      </c>
      <c r="Q97" s="188">
        <v>0</v>
      </c>
      <c r="R97" s="188">
        <f>Q97*H97</f>
        <v>0</v>
      </c>
      <c r="S97" s="188">
        <v>0</v>
      </c>
      <c r="T97" s="189">
        <f>S97*H97</f>
        <v>0</v>
      </c>
      <c r="AR97" s="190" t="s">
        <v>3699</v>
      </c>
      <c r="AT97" s="190" t="s">
        <v>3694</v>
      </c>
      <c r="AU97" s="190" t="s">
        <v>3565</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1500</v>
      </c>
    </row>
    <row r="98" spans="2:65" s="1" customFormat="1" ht="16.5" customHeight="1">
      <c r="B98" s="34"/>
      <c r="C98" s="225" t="s">
        <v>3737</v>
      </c>
      <c r="D98" s="225" t="s">
        <v>3806</v>
      </c>
      <c r="E98" s="226" t="s">
        <v>1446</v>
      </c>
      <c r="F98" s="227" t="s">
        <v>1447</v>
      </c>
      <c r="G98" s="228" t="s">
        <v>3834</v>
      </c>
      <c r="H98" s="229">
        <v>4</v>
      </c>
      <c r="I98" s="230"/>
      <c r="J98" s="231">
        <f>ROUND(I98*H98,2)</f>
        <v>0</v>
      </c>
      <c r="K98" s="227" t="s">
        <v>1790</v>
      </c>
      <c r="L98" s="232"/>
      <c r="M98" s="233" t="s">
        <v>3501</v>
      </c>
      <c r="N98" s="234" t="s">
        <v>3525</v>
      </c>
      <c r="O98" s="63"/>
      <c r="P98" s="188">
        <f>O98*H98</f>
        <v>0</v>
      </c>
      <c r="Q98" s="188">
        <v>0</v>
      </c>
      <c r="R98" s="188">
        <f>Q98*H98</f>
        <v>0</v>
      </c>
      <c r="S98" s="188">
        <v>0</v>
      </c>
      <c r="T98" s="189">
        <f>S98*H98</f>
        <v>0</v>
      </c>
      <c r="AR98" s="190" t="s">
        <v>3732</v>
      </c>
      <c r="AT98" s="190" t="s">
        <v>3806</v>
      </c>
      <c r="AU98" s="190" t="s">
        <v>3565</v>
      </c>
      <c r="AY98" s="17" t="s">
        <v>3691</v>
      </c>
      <c r="BE98" s="191">
        <f>IF(N98="základní",J98,0)</f>
        <v>0</v>
      </c>
      <c r="BF98" s="191">
        <f>IF(N98="snížená",J98,0)</f>
        <v>0</v>
      </c>
      <c r="BG98" s="191">
        <f>IF(N98="zákl. přenesená",J98,0)</f>
        <v>0</v>
      </c>
      <c r="BH98" s="191">
        <f>IF(N98="sníž. přenesená",J98,0)</f>
        <v>0</v>
      </c>
      <c r="BI98" s="191">
        <f>IF(N98="nulová",J98,0)</f>
        <v>0</v>
      </c>
      <c r="BJ98" s="17" t="s">
        <v>3562</v>
      </c>
      <c r="BK98" s="191">
        <f>ROUND(I98*H98,2)</f>
        <v>0</v>
      </c>
      <c r="BL98" s="17" t="s">
        <v>3699</v>
      </c>
      <c r="BM98" s="190" t="s">
        <v>1501</v>
      </c>
    </row>
    <row r="99" spans="2:65" s="1" customFormat="1" ht="24" customHeight="1">
      <c r="B99" s="34"/>
      <c r="C99" s="179" t="s">
        <v>3741</v>
      </c>
      <c r="D99" s="179" t="s">
        <v>3694</v>
      </c>
      <c r="E99" s="180" t="s">
        <v>1339</v>
      </c>
      <c r="F99" s="181" t="s">
        <v>1340</v>
      </c>
      <c r="G99" s="182" t="s">
        <v>3792</v>
      </c>
      <c r="H99" s="183">
        <v>0.151</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1502</v>
      </c>
    </row>
    <row r="100" spans="2:63" s="11" customFormat="1" ht="22.9" customHeight="1">
      <c r="B100" s="163"/>
      <c r="C100" s="164"/>
      <c r="D100" s="165" t="s">
        <v>3553</v>
      </c>
      <c r="E100" s="177" t="s">
        <v>1450</v>
      </c>
      <c r="F100" s="177" t="s">
        <v>1451</v>
      </c>
      <c r="G100" s="164"/>
      <c r="H100" s="164"/>
      <c r="I100" s="167"/>
      <c r="J100" s="178">
        <f>BK100</f>
        <v>0</v>
      </c>
      <c r="K100" s="164"/>
      <c r="L100" s="169"/>
      <c r="M100" s="170"/>
      <c r="N100" s="171"/>
      <c r="O100" s="171"/>
      <c r="P100" s="172">
        <f>SUM(P101:P112)</f>
        <v>0</v>
      </c>
      <c r="Q100" s="171"/>
      <c r="R100" s="172">
        <f>SUM(R101:R112)</f>
        <v>0</v>
      </c>
      <c r="S100" s="171"/>
      <c r="T100" s="173">
        <f>SUM(T101:T112)</f>
        <v>0</v>
      </c>
      <c r="AR100" s="174" t="s">
        <v>3562</v>
      </c>
      <c r="AT100" s="175" t="s">
        <v>3553</v>
      </c>
      <c r="AU100" s="175" t="s">
        <v>3562</v>
      </c>
      <c r="AY100" s="174" t="s">
        <v>3691</v>
      </c>
      <c r="BK100" s="176">
        <f>SUM(BK101:BK112)</f>
        <v>0</v>
      </c>
    </row>
    <row r="101" spans="2:65" s="1" customFormat="1" ht="16.5" customHeight="1">
      <c r="B101" s="34"/>
      <c r="C101" s="179" t="s">
        <v>3692</v>
      </c>
      <c r="D101" s="179" t="s">
        <v>3694</v>
      </c>
      <c r="E101" s="180" t="s">
        <v>1452</v>
      </c>
      <c r="F101" s="181" t="s">
        <v>1453</v>
      </c>
      <c r="G101" s="182" t="s">
        <v>3834</v>
      </c>
      <c r="H101" s="183">
        <v>35</v>
      </c>
      <c r="I101" s="184"/>
      <c r="J101" s="185">
        <f aca="true" t="shared" si="0" ref="J101:J107">ROUND(I101*H101,2)</f>
        <v>0</v>
      </c>
      <c r="K101" s="181" t="s">
        <v>3501</v>
      </c>
      <c r="L101" s="38"/>
      <c r="M101" s="186" t="s">
        <v>3501</v>
      </c>
      <c r="N101" s="187" t="s">
        <v>3525</v>
      </c>
      <c r="O101" s="63"/>
      <c r="P101" s="188">
        <f aca="true" t="shared" si="1" ref="P101:P107">O101*H101</f>
        <v>0</v>
      </c>
      <c r="Q101" s="188">
        <v>0</v>
      </c>
      <c r="R101" s="188">
        <f aca="true" t="shared" si="2" ref="R101:R107">Q101*H101</f>
        <v>0</v>
      </c>
      <c r="S101" s="188">
        <v>0</v>
      </c>
      <c r="T101" s="189">
        <f aca="true" t="shared" si="3" ref="T101:T107">S101*H101</f>
        <v>0</v>
      </c>
      <c r="AR101" s="190" t="s">
        <v>3699</v>
      </c>
      <c r="AT101" s="190" t="s">
        <v>3694</v>
      </c>
      <c r="AU101" s="190" t="s">
        <v>3565</v>
      </c>
      <c r="AY101" s="17" t="s">
        <v>3691</v>
      </c>
      <c r="BE101" s="191">
        <f aca="true" t="shared" si="4" ref="BE101:BE107">IF(N101="základní",J101,0)</f>
        <v>0</v>
      </c>
      <c r="BF101" s="191">
        <f aca="true" t="shared" si="5" ref="BF101:BF107">IF(N101="snížená",J101,0)</f>
        <v>0</v>
      </c>
      <c r="BG101" s="191">
        <f aca="true" t="shared" si="6" ref="BG101:BG107">IF(N101="zákl. přenesená",J101,0)</f>
        <v>0</v>
      </c>
      <c r="BH101" s="191">
        <f aca="true" t="shared" si="7" ref="BH101:BH107">IF(N101="sníž. přenesená",J101,0)</f>
        <v>0</v>
      </c>
      <c r="BI101" s="191">
        <f aca="true" t="shared" si="8" ref="BI101:BI107">IF(N101="nulová",J101,0)</f>
        <v>0</v>
      </c>
      <c r="BJ101" s="17" t="s">
        <v>3562</v>
      </c>
      <c r="BK101" s="191">
        <f aca="true" t="shared" si="9" ref="BK101:BK107">ROUND(I101*H101,2)</f>
        <v>0</v>
      </c>
      <c r="BL101" s="17" t="s">
        <v>3699</v>
      </c>
      <c r="BM101" s="190" t="s">
        <v>1503</v>
      </c>
    </row>
    <row r="102" spans="2:65" s="1" customFormat="1" ht="16.5" customHeight="1">
      <c r="B102" s="34"/>
      <c r="C102" s="225" t="s">
        <v>3701</v>
      </c>
      <c r="D102" s="225" t="s">
        <v>3806</v>
      </c>
      <c r="E102" s="226" t="s">
        <v>1455</v>
      </c>
      <c r="F102" s="227" t="s">
        <v>1456</v>
      </c>
      <c r="G102" s="228" t="s">
        <v>3834</v>
      </c>
      <c r="H102" s="229">
        <v>4</v>
      </c>
      <c r="I102" s="230"/>
      <c r="J102" s="231">
        <f t="shared" si="0"/>
        <v>0</v>
      </c>
      <c r="K102" s="227" t="s">
        <v>3501</v>
      </c>
      <c r="L102" s="232"/>
      <c r="M102" s="233" t="s">
        <v>3501</v>
      </c>
      <c r="N102" s="234" t="s">
        <v>3525</v>
      </c>
      <c r="O102" s="63"/>
      <c r="P102" s="188">
        <f t="shared" si="1"/>
        <v>0</v>
      </c>
      <c r="Q102" s="188">
        <v>0</v>
      </c>
      <c r="R102" s="188">
        <f t="shared" si="2"/>
        <v>0</v>
      </c>
      <c r="S102" s="188">
        <v>0</v>
      </c>
      <c r="T102" s="189">
        <f t="shared" si="3"/>
        <v>0</v>
      </c>
      <c r="AR102" s="190" t="s">
        <v>3732</v>
      </c>
      <c r="AT102" s="190" t="s">
        <v>3806</v>
      </c>
      <c r="AU102" s="190" t="s">
        <v>3565</v>
      </c>
      <c r="AY102" s="17" t="s">
        <v>3691</v>
      </c>
      <c r="BE102" s="191">
        <f t="shared" si="4"/>
        <v>0</v>
      </c>
      <c r="BF102" s="191">
        <f t="shared" si="5"/>
        <v>0</v>
      </c>
      <c r="BG102" s="191">
        <f t="shared" si="6"/>
        <v>0</v>
      </c>
      <c r="BH102" s="191">
        <f t="shared" si="7"/>
        <v>0</v>
      </c>
      <c r="BI102" s="191">
        <f t="shared" si="8"/>
        <v>0</v>
      </c>
      <c r="BJ102" s="17" t="s">
        <v>3562</v>
      </c>
      <c r="BK102" s="191">
        <f t="shared" si="9"/>
        <v>0</v>
      </c>
      <c r="BL102" s="17" t="s">
        <v>3699</v>
      </c>
      <c r="BM102" s="190" t="s">
        <v>1504</v>
      </c>
    </row>
    <row r="103" spans="2:65" s="1" customFormat="1" ht="16.5" customHeight="1">
      <c r="B103" s="34"/>
      <c r="C103" s="225" t="s">
        <v>3723</v>
      </c>
      <c r="D103" s="225" t="s">
        <v>3806</v>
      </c>
      <c r="E103" s="226" t="s">
        <v>1458</v>
      </c>
      <c r="F103" s="227" t="s">
        <v>1459</v>
      </c>
      <c r="G103" s="228" t="s">
        <v>3834</v>
      </c>
      <c r="H103" s="229">
        <v>4</v>
      </c>
      <c r="I103" s="230"/>
      <c r="J103" s="231">
        <f t="shared" si="0"/>
        <v>0</v>
      </c>
      <c r="K103" s="227" t="s">
        <v>3501</v>
      </c>
      <c r="L103" s="232"/>
      <c r="M103" s="233" t="s">
        <v>3501</v>
      </c>
      <c r="N103" s="234" t="s">
        <v>3525</v>
      </c>
      <c r="O103" s="63"/>
      <c r="P103" s="188">
        <f t="shared" si="1"/>
        <v>0</v>
      </c>
      <c r="Q103" s="188">
        <v>0</v>
      </c>
      <c r="R103" s="188">
        <f t="shared" si="2"/>
        <v>0</v>
      </c>
      <c r="S103" s="188">
        <v>0</v>
      </c>
      <c r="T103" s="189">
        <f t="shared" si="3"/>
        <v>0</v>
      </c>
      <c r="AR103" s="190" t="s">
        <v>3732</v>
      </c>
      <c r="AT103" s="190" t="s">
        <v>3806</v>
      </c>
      <c r="AU103" s="190" t="s">
        <v>3565</v>
      </c>
      <c r="AY103" s="17" t="s">
        <v>3691</v>
      </c>
      <c r="BE103" s="191">
        <f t="shared" si="4"/>
        <v>0</v>
      </c>
      <c r="BF103" s="191">
        <f t="shared" si="5"/>
        <v>0</v>
      </c>
      <c r="BG103" s="191">
        <f t="shared" si="6"/>
        <v>0</v>
      </c>
      <c r="BH103" s="191">
        <f t="shared" si="7"/>
        <v>0</v>
      </c>
      <c r="BI103" s="191">
        <f t="shared" si="8"/>
        <v>0</v>
      </c>
      <c r="BJ103" s="17" t="s">
        <v>3562</v>
      </c>
      <c r="BK103" s="191">
        <f t="shared" si="9"/>
        <v>0</v>
      </c>
      <c r="BL103" s="17" t="s">
        <v>3699</v>
      </c>
      <c r="BM103" s="190" t="s">
        <v>1505</v>
      </c>
    </row>
    <row r="104" spans="2:65" s="1" customFormat="1" ht="16.5" customHeight="1">
      <c r="B104" s="34"/>
      <c r="C104" s="225" t="s">
        <v>3756</v>
      </c>
      <c r="D104" s="225" t="s">
        <v>3806</v>
      </c>
      <c r="E104" s="226" t="s">
        <v>1461</v>
      </c>
      <c r="F104" s="227" t="s">
        <v>1462</v>
      </c>
      <c r="G104" s="228" t="s">
        <v>3834</v>
      </c>
      <c r="H104" s="229">
        <v>1</v>
      </c>
      <c r="I104" s="230"/>
      <c r="J104" s="231">
        <f t="shared" si="0"/>
        <v>0</v>
      </c>
      <c r="K104" s="227" t="s">
        <v>1790</v>
      </c>
      <c r="L104" s="232"/>
      <c r="M104" s="233" t="s">
        <v>3501</v>
      </c>
      <c r="N104" s="234" t="s">
        <v>3525</v>
      </c>
      <c r="O104" s="63"/>
      <c r="P104" s="188">
        <f t="shared" si="1"/>
        <v>0</v>
      </c>
      <c r="Q104" s="188">
        <v>0</v>
      </c>
      <c r="R104" s="188">
        <f t="shared" si="2"/>
        <v>0</v>
      </c>
      <c r="S104" s="188">
        <v>0</v>
      </c>
      <c r="T104" s="189">
        <f t="shared" si="3"/>
        <v>0</v>
      </c>
      <c r="AR104" s="190" t="s">
        <v>3732</v>
      </c>
      <c r="AT104" s="190" t="s">
        <v>3806</v>
      </c>
      <c r="AU104" s="190" t="s">
        <v>3565</v>
      </c>
      <c r="AY104" s="17" t="s">
        <v>3691</v>
      </c>
      <c r="BE104" s="191">
        <f t="shared" si="4"/>
        <v>0</v>
      </c>
      <c r="BF104" s="191">
        <f t="shared" si="5"/>
        <v>0</v>
      </c>
      <c r="BG104" s="191">
        <f t="shared" si="6"/>
        <v>0</v>
      </c>
      <c r="BH104" s="191">
        <f t="shared" si="7"/>
        <v>0</v>
      </c>
      <c r="BI104" s="191">
        <f t="shared" si="8"/>
        <v>0</v>
      </c>
      <c r="BJ104" s="17" t="s">
        <v>3562</v>
      </c>
      <c r="BK104" s="191">
        <f t="shared" si="9"/>
        <v>0</v>
      </c>
      <c r="BL104" s="17" t="s">
        <v>3699</v>
      </c>
      <c r="BM104" s="190" t="s">
        <v>1506</v>
      </c>
    </row>
    <row r="105" spans="2:65" s="1" customFormat="1" ht="16.5" customHeight="1">
      <c r="B105" s="34"/>
      <c r="C105" s="225" t="s">
        <v>3490</v>
      </c>
      <c r="D105" s="225" t="s">
        <v>3806</v>
      </c>
      <c r="E105" s="226" t="s">
        <v>1464</v>
      </c>
      <c r="F105" s="227" t="s">
        <v>1465</v>
      </c>
      <c r="G105" s="228" t="s">
        <v>3834</v>
      </c>
      <c r="H105" s="229">
        <v>4</v>
      </c>
      <c r="I105" s="230"/>
      <c r="J105" s="231">
        <f t="shared" si="0"/>
        <v>0</v>
      </c>
      <c r="K105" s="227" t="s">
        <v>1790</v>
      </c>
      <c r="L105" s="232"/>
      <c r="M105" s="233" t="s">
        <v>3501</v>
      </c>
      <c r="N105" s="234" t="s">
        <v>3525</v>
      </c>
      <c r="O105" s="63"/>
      <c r="P105" s="188">
        <f t="shared" si="1"/>
        <v>0</v>
      </c>
      <c r="Q105" s="188">
        <v>0</v>
      </c>
      <c r="R105" s="188">
        <f t="shared" si="2"/>
        <v>0</v>
      </c>
      <c r="S105" s="188">
        <v>0</v>
      </c>
      <c r="T105" s="189">
        <f t="shared" si="3"/>
        <v>0</v>
      </c>
      <c r="AR105" s="190" t="s">
        <v>3732</v>
      </c>
      <c r="AT105" s="190" t="s">
        <v>3806</v>
      </c>
      <c r="AU105" s="190" t="s">
        <v>3565</v>
      </c>
      <c r="AY105" s="17" t="s">
        <v>3691</v>
      </c>
      <c r="BE105" s="191">
        <f t="shared" si="4"/>
        <v>0</v>
      </c>
      <c r="BF105" s="191">
        <f t="shared" si="5"/>
        <v>0</v>
      </c>
      <c r="BG105" s="191">
        <f t="shared" si="6"/>
        <v>0</v>
      </c>
      <c r="BH105" s="191">
        <f t="shared" si="7"/>
        <v>0</v>
      </c>
      <c r="BI105" s="191">
        <f t="shared" si="8"/>
        <v>0</v>
      </c>
      <c r="BJ105" s="17" t="s">
        <v>3562</v>
      </c>
      <c r="BK105" s="191">
        <f t="shared" si="9"/>
        <v>0</v>
      </c>
      <c r="BL105" s="17" t="s">
        <v>3699</v>
      </c>
      <c r="BM105" s="190" t="s">
        <v>1507</v>
      </c>
    </row>
    <row r="106" spans="2:65" s="1" customFormat="1" ht="16.5" customHeight="1">
      <c r="B106" s="34"/>
      <c r="C106" s="225" t="s">
        <v>3761</v>
      </c>
      <c r="D106" s="225" t="s">
        <v>3806</v>
      </c>
      <c r="E106" s="226" t="s">
        <v>1467</v>
      </c>
      <c r="F106" s="227" t="s">
        <v>1468</v>
      </c>
      <c r="G106" s="228" t="s">
        <v>3834</v>
      </c>
      <c r="H106" s="229">
        <v>22</v>
      </c>
      <c r="I106" s="230"/>
      <c r="J106" s="231">
        <f t="shared" si="0"/>
        <v>0</v>
      </c>
      <c r="K106" s="227" t="s">
        <v>1790</v>
      </c>
      <c r="L106" s="232"/>
      <c r="M106" s="233" t="s">
        <v>3501</v>
      </c>
      <c r="N106" s="234" t="s">
        <v>3525</v>
      </c>
      <c r="O106" s="63"/>
      <c r="P106" s="188">
        <f t="shared" si="1"/>
        <v>0</v>
      </c>
      <c r="Q106" s="188">
        <v>0</v>
      </c>
      <c r="R106" s="188">
        <f t="shared" si="2"/>
        <v>0</v>
      </c>
      <c r="S106" s="188">
        <v>0</v>
      </c>
      <c r="T106" s="189">
        <f t="shared" si="3"/>
        <v>0</v>
      </c>
      <c r="AR106" s="190" t="s">
        <v>3732</v>
      </c>
      <c r="AT106" s="190" t="s">
        <v>3806</v>
      </c>
      <c r="AU106" s="190" t="s">
        <v>3565</v>
      </c>
      <c r="AY106" s="17" t="s">
        <v>3691</v>
      </c>
      <c r="BE106" s="191">
        <f t="shared" si="4"/>
        <v>0</v>
      </c>
      <c r="BF106" s="191">
        <f t="shared" si="5"/>
        <v>0</v>
      </c>
      <c r="BG106" s="191">
        <f t="shared" si="6"/>
        <v>0</v>
      </c>
      <c r="BH106" s="191">
        <f t="shared" si="7"/>
        <v>0</v>
      </c>
      <c r="BI106" s="191">
        <f t="shared" si="8"/>
        <v>0</v>
      </c>
      <c r="BJ106" s="17" t="s">
        <v>3562</v>
      </c>
      <c r="BK106" s="191">
        <f t="shared" si="9"/>
        <v>0</v>
      </c>
      <c r="BL106" s="17" t="s">
        <v>3699</v>
      </c>
      <c r="BM106" s="190" t="s">
        <v>1508</v>
      </c>
    </row>
    <row r="107" spans="2:65" s="1" customFormat="1" ht="16.5" customHeight="1">
      <c r="B107" s="34"/>
      <c r="C107" s="179" t="s">
        <v>3767</v>
      </c>
      <c r="D107" s="179" t="s">
        <v>3694</v>
      </c>
      <c r="E107" s="180" t="s">
        <v>1477</v>
      </c>
      <c r="F107" s="181" t="s">
        <v>1478</v>
      </c>
      <c r="G107" s="182" t="s">
        <v>3834</v>
      </c>
      <c r="H107" s="183">
        <v>52</v>
      </c>
      <c r="I107" s="184"/>
      <c r="J107" s="185">
        <f t="shared" si="0"/>
        <v>0</v>
      </c>
      <c r="K107" s="181" t="s">
        <v>3501</v>
      </c>
      <c r="L107" s="38"/>
      <c r="M107" s="186" t="s">
        <v>3501</v>
      </c>
      <c r="N107" s="187" t="s">
        <v>3525</v>
      </c>
      <c r="O107" s="63"/>
      <c r="P107" s="188">
        <f t="shared" si="1"/>
        <v>0</v>
      </c>
      <c r="Q107" s="188">
        <v>0</v>
      </c>
      <c r="R107" s="188">
        <f t="shared" si="2"/>
        <v>0</v>
      </c>
      <c r="S107" s="188">
        <v>0</v>
      </c>
      <c r="T107" s="189">
        <f t="shared" si="3"/>
        <v>0</v>
      </c>
      <c r="AR107" s="190" t="s">
        <v>3699</v>
      </c>
      <c r="AT107" s="190" t="s">
        <v>3694</v>
      </c>
      <c r="AU107" s="190" t="s">
        <v>3565</v>
      </c>
      <c r="AY107" s="17" t="s">
        <v>3691</v>
      </c>
      <c r="BE107" s="191">
        <f t="shared" si="4"/>
        <v>0</v>
      </c>
      <c r="BF107" s="191">
        <f t="shared" si="5"/>
        <v>0</v>
      </c>
      <c r="BG107" s="191">
        <f t="shared" si="6"/>
        <v>0</v>
      </c>
      <c r="BH107" s="191">
        <f t="shared" si="7"/>
        <v>0</v>
      </c>
      <c r="BI107" s="191">
        <f t="shared" si="8"/>
        <v>0</v>
      </c>
      <c r="BJ107" s="17" t="s">
        <v>3562</v>
      </c>
      <c r="BK107" s="191">
        <f t="shared" si="9"/>
        <v>0</v>
      </c>
      <c r="BL107" s="17" t="s">
        <v>3699</v>
      </c>
      <c r="BM107" s="190" t="s">
        <v>1509</v>
      </c>
    </row>
    <row r="108" spans="2:51" s="12" customFormat="1" ht="12">
      <c r="B108" s="192"/>
      <c r="C108" s="193"/>
      <c r="D108" s="194" t="s">
        <v>3710</v>
      </c>
      <c r="E108" s="195" t="s">
        <v>3501</v>
      </c>
      <c r="F108" s="196" t="s">
        <v>1510</v>
      </c>
      <c r="G108" s="193"/>
      <c r="H108" s="197">
        <v>52</v>
      </c>
      <c r="I108" s="198"/>
      <c r="J108" s="193"/>
      <c r="K108" s="193"/>
      <c r="L108" s="199"/>
      <c r="M108" s="200"/>
      <c r="N108" s="201"/>
      <c r="O108" s="201"/>
      <c r="P108" s="201"/>
      <c r="Q108" s="201"/>
      <c r="R108" s="201"/>
      <c r="S108" s="201"/>
      <c r="T108" s="202"/>
      <c r="AT108" s="203" t="s">
        <v>3710</v>
      </c>
      <c r="AU108" s="203" t="s">
        <v>3565</v>
      </c>
      <c r="AV108" s="12" t="s">
        <v>3565</v>
      </c>
      <c r="AW108" s="12" t="s">
        <v>3515</v>
      </c>
      <c r="AX108" s="12" t="s">
        <v>3554</v>
      </c>
      <c r="AY108" s="203" t="s">
        <v>3691</v>
      </c>
    </row>
    <row r="109" spans="2:51" s="13" customFormat="1" ht="12">
      <c r="B109" s="204"/>
      <c r="C109" s="205"/>
      <c r="D109" s="194" t="s">
        <v>3710</v>
      </c>
      <c r="E109" s="206" t="s">
        <v>3501</v>
      </c>
      <c r="F109" s="207" t="s">
        <v>3712</v>
      </c>
      <c r="G109" s="205"/>
      <c r="H109" s="208">
        <v>52</v>
      </c>
      <c r="I109" s="209"/>
      <c r="J109" s="205"/>
      <c r="K109" s="205"/>
      <c r="L109" s="210"/>
      <c r="M109" s="211"/>
      <c r="N109" s="212"/>
      <c r="O109" s="212"/>
      <c r="P109" s="212"/>
      <c r="Q109" s="212"/>
      <c r="R109" s="212"/>
      <c r="S109" s="212"/>
      <c r="T109" s="213"/>
      <c r="AT109" s="214" t="s">
        <v>3710</v>
      </c>
      <c r="AU109" s="214" t="s">
        <v>3565</v>
      </c>
      <c r="AV109" s="13" t="s">
        <v>3699</v>
      </c>
      <c r="AW109" s="13" t="s">
        <v>3515</v>
      </c>
      <c r="AX109" s="13" t="s">
        <v>3562</v>
      </c>
      <c r="AY109" s="214" t="s">
        <v>3691</v>
      </c>
    </row>
    <row r="110" spans="2:65" s="1" customFormat="1" ht="16.5" customHeight="1">
      <c r="B110" s="34"/>
      <c r="C110" s="225" t="s">
        <v>3772</v>
      </c>
      <c r="D110" s="225" t="s">
        <v>3806</v>
      </c>
      <c r="E110" s="226" t="s">
        <v>1481</v>
      </c>
      <c r="F110" s="227" t="s">
        <v>1482</v>
      </c>
      <c r="G110" s="228" t="s">
        <v>3834</v>
      </c>
      <c r="H110" s="229">
        <v>16</v>
      </c>
      <c r="I110" s="230"/>
      <c r="J110" s="231">
        <f>ROUND(I110*H110,2)</f>
        <v>0</v>
      </c>
      <c r="K110" s="227" t="s">
        <v>3501</v>
      </c>
      <c r="L110" s="232"/>
      <c r="M110" s="233" t="s">
        <v>3501</v>
      </c>
      <c r="N110" s="234" t="s">
        <v>3525</v>
      </c>
      <c r="O110" s="63"/>
      <c r="P110" s="188">
        <f>O110*H110</f>
        <v>0</v>
      </c>
      <c r="Q110" s="188">
        <v>0</v>
      </c>
      <c r="R110" s="188">
        <f>Q110*H110</f>
        <v>0</v>
      </c>
      <c r="S110" s="188">
        <v>0</v>
      </c>
      <c r="T110" s="189">
        <f>S110*H110</f>
        <v>0</v>
      </c>
      <c r="AR110" s="190" t="s">
        <v>3732</v>
      </c>
      <c r="AT110" s="190" t="s">
        <v>3806</v>
      </c>
      <c r="AU110" s="190" t="s">
        <v>3565</v>
      </c>
      <c r="AY110" s="17" t="s">
        <v>3691</v>
      </c>
      <c r="BE110" s="191">
        <f>IF(N110="základní",J110,0)</f>
        <v>0</v>
      </c>
      <c r="BF110" s="191">
        <f>IF(N110="snížená",J110,0)</f>
        <v>0</v>
      </c>
      <c r="BG110" s="191">
        <f>IF(N110="zákl. přenesená",J110,0)</f>
        <v>0</v>
      </c>
      <c r="BH110" s="191">
        <f>IF(N110="sníž. přenesená",J110,0)</f>
        <v>0</v>
      </c>
      <c r="BI110" s="191">
        <f>IF(N110="nulová",J110,0)</f>
        <v>0</v>
      </c>
      <c r="BJ110" s="17" t="s">
        <v>3562</v>
      </c>
      <c r="BK110" s="191">
        <f>ROUND(I110*H110,2)</f>
        <v>0</v>
      </c>
      <c r="BL110" s="17" t="s">
        <v>3699</v>
      </c>
      <c r="BM110" s="190" t="s">
        <v>1511</v>
      </c>
    </row>
    <row r="111" spans="2:65" s="1" customFormat="1" ht="16.5" customHeight="1">
      <c r="B111" s="34"/>
      <c r="C111" s="225" t="s">
        <v>3776</v>
      </c>
      <c r="D111" s="225" t="s">
        <v>3806</v>
      </c>
      <c r="E111" s="226" t="s">
        <v>1484</v>
      </c>
      <c r="F111" s="227" t="s">
        <v>1485</v>
      </c>
      <c r="G111" s="228" t="s">
        <v>3834</v>
      </c>
      <c r="H111" s="229">
        <v>16</v>
      </c>
      <c r="I111" s="230"/>
      <c r="J111" s="231">
        <f>ROUND(I111*H111,2)</f>
        <v>0</v>
      </c>
      <c r="K111" s="227" t="s">
        <v>1790</v>
      </c>
      <c r="L111" s="232"/>
      <c r="M111" s="233" t="s">
        <v>3501</v>
      </c>
      <c r="N111" s="234" t="s">
        <v>3525</v>
      </c>
      <c r="O111" s="63"/>
      <c r="P111" s="188">
        <f>O111*H111</f>
        <v>0</v>
      </c>
      <c r="Q111" s="188">
        <v>0</v>
      </c>
      <c r="R111" s="188">
        <f>Q111*H111</f>
        <v>0</v>
      </c>
      <c r="S111" s="188">
        <v>0</v>
      </c>
      <c r="T111" s="189">
        <f>S111*H111</f>
        <v>0</v>
      </c>
      <c r="AR111" s="190" t="s">
        <v>3732</v>
      </c>
      <c r="AT111" s="190" t="s">
        <v>3806</v>
      </c>
      <c r="AU111" s="190" t="s">
        <v>3565</v>
      </c>
      <c r="AY111" s="17" t="s">
        <v>3691</v>
      </c>
      <c r="BE111" s="191">
        <f>IF(N111="základní",J111,0)</f>
        <v>0</v>
      </c>
      <c r="BF111" s="191">
        <f>IF(N111="snížená",J111,0)</f>
        <v>0</v>
      </c>
      <c r="BG111" s="191">
        <f>IF(N111="zákl. přenesená",J111,0)</f>
        <v>0</v>
      </c>
      <c r="BH111" s="191">
        <f>IF(N111="sníž. přenesená",J111,0)</f>
        <v>0</v>
      </c>
      <c r="BI111" s="191">
        <f>IF(N111="nulová",J111,0)</f>
        <v>0</v>
      </c>
      <c r="BJ111" s="17" t="s">
        <v>3562</v>
      </c>
      <c r="BK111" s="191">
        <f>ROUND(I111*H111,2)</f>
        <v>0</v>
      </c>
      <c r="BL111" s="17" t="s">
        <v>3699</v>
      </c>
      <c r="BM111" s="190" t="s">
        <v>1512</v>
      </c>
    </row>
    <row r="112" spans="2:65" s="1" customFormat="1" ht="16.5" customHeight="1">
      <c r="B112" s="34"/>
      <c r="C112" s="225" t="s">
        <v>3781</v>
      </c>
      <c r="D112" s="225" t="s">
        <v>3806</v>
      </c>
      <c r="E112" s="226" t="s">
        <v>1487</v>
      </c>
      <c r="F112" s="227" t="s">
        <v>1488</v>
      </c>
      <c r="G112" s="228" t="s">
        <v>3834</v>
      </c>
      <c r="H112" s="229">
        <v>20</v>
      </c>
      <c r="I112" s="230"/>
      <c r="J112" s="231">
        <f>ROUND(I112*H112,2)</f>
        <v>0</v>
      </c>
      <c r="K112" s="227" t="s">
        <v>1790</v>
      </c>
      <c r="L112" s="232"/>
      <c r="M112" s="246" t="s">
        <v>3501</v>
      </c>
      <c r="N112" s="247" t="s">
        <v>3525</v>
      </c>
      <c r="O112" s="239"/>
      <c r="P112" s="240">
        <f>O112*H112</f>
        <v>0</v>
      </c>
      <c r="Q112" s="240">
        <v>0</v>
      </c>
      <c r="R112" s="240">
        <f>Q112*H112</f>
        <v>0</v>
      </c>
      <c r="S112" s="240">
        <v>0</v>
      </c>
      <c r="T112" s="241">
        <f>S112*H112</f>
        <v>0</v>
      </c>
      <c r="AR112" s="190" t="s">
        <v>3732</v>
      </c>
      <c r="AT112" s="190" t="s">
        <v>3806</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1513</v>
      </c>
    </row>
    <row r="113" spans="2:12" s="1" customFormat="1" ht="6.95" customHeight="1">
      <c r="B113" s="46"/>
      <c r="C113" s="47"/>
      <c r="D113" s="47"/>
      <c r="E113" s="47"/>
      <c r="F113" s="47"/>
      <c r="G113" s="47"/>
      <c r="H113" s="47"/>
      <c r="I113" s="130"/>
      <c r="J113" s="47"/>
      <c r="K113" s="47"/>
      <c r="L113" s="38"/>
    </row>
  </sheetData>
  <sheetProtection sheet="1" objects="1" scenarios="1" formatColumns="0" formatRows="0" autoFilter="0"/>
  <autoFilter ref="C81:K11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3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3595</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1514</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ROUND(J87,2)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ROUND((SUM(BE87:BE129)),2)</f>
        <v>0</v>
      </c>
      <c r="I33" s="119">
        <v>0.21</v>
      </c>
      <c r="J33" s="118">
        <f>ROUND(((SUM(BE87:BE129))*I33),2)</f>
        <v>0</v>
      </c>
      <c r="L33" s="38"/>
    </row>
    <row r="34" spans="2:12" s="1" customFormat="1" ht="14.45" customHeight="1">
      <c r="B34" s="38"/>
      <c r="E34" s="105" t="s">
        <v>3526</v>
      </c>
      <c r="F34" s="118">
        <f>ROUND((SUM(BF87:BF129)),2)</f>
        <v>0</v>
      </c>
      <c r="I34" s="119">
        <v>0.15</v>
      </c>
      <c r="J34" s="118">
        <f>ROUND(((SUM(BF87:BF129))*I34),2)</f>
        <v>0</v>
      </c>
      <c r="L34" s="38"/>
    </row>
    <row r="35" spans="2:12" s="1" customFormat="1" ht="14.45" customHeight="1" hidden="1">
      <c r="B35" s="38"/>
      <c r="E35" s="105" t="s">
        <v>3527</v>
      </c>
      <c r="F35" s="118">
        <f>ROUND((SUM(BG87:BG129)),2)</f>
        <v>0</v>
      </c>
      <c r="I35" s="119">
        <v>0.21</v>
      </c>
      <c r="J35" s="118">
        <f>0</f>
        <v>0</v>
      </c>
      <c r="L35" s="38"/>
    </row>
    <row r="36" spans="2:12" s="1" customFormat="1" ht="14.45" customHeight="1" hidden="1">
      <c r="B36" s="38"/>
      <c r="E36" s="105" t="s">
        <v>3528</v>
      </c>
      <c r="F36" s="118">
        <f>ROUND((SUM(BH87:BH129)),2)</f>
        <v>0</v>
      </c>
      <c r="I36" s="119">
        <v>0.15</v>
      </c>
      <c r="J36" s="118">
        <f>0</f>
        <v>0</v>
      </c>
      <c r="L36" s="38"/>
    </row>
    <row r="37" spans="2:12" s="1" customFormat="1" ht="14.45" customHeight="1" hidden="1">
      <c r="B37" s="38"/>
      <c r="E37" s="105" t="s">
        <v>3529</v>
      </c>
      <c r="F37" s="118">
        <f>ROUND((SUM(BI87:BI129)),2)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01_D.1.4.5a - Hlavní domovní vedení</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J87</f>
        <v>0</v>
      </c>
      <c r="K59" s="35"/>
      <c r="L59" s="38"/>
      <c r="AU59" s="17" t="s">
        <v>3638</v>
      </c>
    </row>
    <row r="60" spans="2:12" s="8" customFormat="1" ht="24.95" customHeight="1">
      <c r="B60" s="138"/>
      <c r="C60" s="139"/>
      <c r="D60" s="140" t="s">
        <v>1780</v>
      </c>
      <c r="E60" s="141"/>
      <c r="F60" s="141"/>
      <c r="G60" s="141"/>
      <c r="H60" s="141"/>
      <c r="I60" s="142"/>
      <c r="J60" s="143">
        <f>J88</f>
        <v>0</v>
      </c>
      <c r="K60" s="139"/>
      <c r="L60" s="144"/>
    </row>
    <row r="61" spans="2:12" s="9" customFormat="1" ht="19.9" customHeight="1">
      <c r="B61" s="145"/>
      <c r="C61" s="146"/>
      <c r="D61" s="147" t="s">
        <v>1781</v>
      </c>
      <c r="E61" s="148"/>
      <c r="F61" s="148"/>
      <c r="G61" s="148"/>
      <c r="H61" s="148"/>
      <c r="I61" s="149"/>
      <c r="J61" s="150">
        <f>J89</f>
        <v>0</v>
      </c>
      <c r="K61" s="146"/>
      <c r="L61" s="151"/>
    </row>
    <row r="62" spans="2:12" s="9" customFormat="1" ht="19.9" customHeight="1">
      <c r="B62" s="145"/>
      <c r="C62" s="146"/>
      <c r="D62" s="147" t="s">
        <v>1782</v>
      </c>
      <c r="E62" s="148"/>
      <c r="F62" s="148"/>
      <c r="G62" s="148"/>
      <c r="H62" s="148"/>
      <c r="I62" s="149"/>
      <c r="J62" s="150">
        <f>J99</f>
        <v>0</v>
      </c>
      <c r="K62" s="146"/>
      <c r="L62" s="151"/>
    </row>
    <row r="63" spans="2:12" s="9" customFormat="1" ht="19.9" customHeight="1">
      <c r="B63" s="145"/>
      <c r="C63" s="146"/>
      <c r="D63" s="147" t="s">
        <v>1910</v>
      </c>
      <c r="E63" s="148"/>
      <c r="F63" s="148"/>
      <c r="G63" s="148"/>
      <c r="H63" s="148"/>
      <c r="I63" s="149"/>
      <c r="J63" s="150">
        <f>J103</f>
        <v>0</v>
      </c>
      <c r="K63" s="146"/>
      <c r="L63" s="151"/>
    </row>
    <row r="64" spans="2:12" s="9" customFormat="1" ht="19.9" customHeight="1">
      <c r="B64" s="145"/>
      <c r="C64" s="146"/>
      <c r="D64" s="147" t="s">
        <v>1783</v>
      </c>
      <c r="E64" s="148"/>
      <c r="F64" s="148"/>
      <c r="G64" s="148"/>
      <c r="H64" s="148"/>
      <c r="I64" s="149"/>
      <c r="J64" s="150">
        <f>J105</f>
        <v>0</v>
      </c>
      <c r="K64" s="146"/>
      <c r="L64" s="151"/>
    </row>
    <row r="65" spans="2:12" s="9" customFormat="1" ht="19.9" customHeight="1">
      <c r="B65" s="145"/>
      <c r="C65" s="146"/>
      <c r="D65" s="147" t="s">
        <v>1784</v>
      </c>
      <c r="E65" s="148"/>
      <c r="F65" s="148"/>
      <c r="G65" s="148"/>
      <c r="H65" s="148"/>
      <c r="I65" s="149"/>
      <c r="J65" s="150">
        <f>J107</f>
        <v>0</v>
      </c>
      <c r="K65" s="146"/>
      <c r="L65" s="151"/>
    </row>
    <row r="66" spans="2:12" s="8" customFormat="1" ht="24.95" customHeight="1">
      <c r="B66" s="138"/>
      <c r="C66" s="139"/>
      <c r="D66" s="140" t="s">
        <v>1911</v>
      </c>
      <c r="E66" s="141"/>
      <c r="F66" s="141"/>
      <c r="G66" s="141"/>
      <c r="H66" s="141"/>
      <c r="I66" s="142"/>
      <c r="J66" s="143">
        <f>J115</f>
        <v>0</v>
      </c>
      <c r="K66" s="139"/>
      <c r="L66" s="144"/>
    </row>
    <row r="67" spans="2:12" s="9" customFormat="1" ht="19.9" customHeight="1">
      <c r="B67" s="145"/>
      <c r="C67" s="146"/>
      <c r="D67" s="147" t="s">
        <v>1191</v>
      </c>
      <c r="E67" s="148"/>
      <c r="F67" s="148"/>
      <c r="G67" s="148"/>
      <c r="H67" s="148"/>
      <c r="I67" s="149"/>
      <c r="J67" s="150">
        <f>J116</f>
        <v>0</v>
      </c>
      <c r="K67" s="146"/>
      <c r="L67" s="151"/>
    </row>
    <row r="68" spans="2:12" s="1" customFormat="1" ht="21.75" customHeight="1">
      <c r="B68" s="34"/>
      <c r="C68" s="35"/>
      <c r="D68" s="35"/>
      <c r="E68" s="35"/>
      <c r="F68" s="35"/>
      <c r="G68" s="35"/>
      <c r="H68" s="35"/>
      <c r="I68" s="106"/>
      <c r="J68" s="35"/>
      <c r="K68" s="35"/>
      <c r="L68" s="38"/>
    </row>
    <row r="69" spans="2:12" s="1" customFormat="1" ht="6.95" customHeight="1">
      <c r="B69" s="46"/>
      <c r="C69" s="47"/>
      <c r="D69" s="47"/>
      <c r="E69" s="47"/>
      <c r="F69" s="47"/>
      <c r="G69" s="47"/>
      <c r="H69" s="47"/>
      <c r="I69" s="130"/>
      <c r="J69" s="47"/>
      <c r="K69" s="47"/>
      <c r="L69" s="38"/>
    </row>
    <row r="73" spans="2:12" s="1" customFormat="1" ht="6.95" customHeight="1">
      <c r="B73" s="48"/>
      <c r="C73" s="49"/>
      <c r="D73" s="49"/>
      <c r="E73" s="49"/>
      <c r="F73" s="49"/>
      <c r="G73" s="49"/>
      <c r="H73" s="49"/>
      <c r="I73" s="133"/>
      <c r="J73" s="49"/>
      <c r="K73" s="49"/>
      <c r="L73" s="38"/>
    </row>
    <row r="74" spans="2:12" s="1" customFormat="1" ht="24.95" customHeight="1">
      <c r="B74" s="34"/>
      <c r="C74" s="23" t="s">
        <v>3676</v>
      </c>
      <c r="D74" s="35"/>
      <c r="E74" s="35"/>
      <c r="F74" s="35"/>
      <c r="G74" s="35"/>
      <c r="H74" s="35"/>
      <c r="I74" s="106"/>
      <c r="J74" s="35"/>
      <c r="K74" s="35"/>
      <c r="L74" s="38"/>
    </row>
    <row r="75" spans="2:12" s="1" customFormat="1" ht="6.95" customHeight="1">
      <c r="B75" s="34"/>
      <c r="C75" s="35"/>
      <c r="D75" s="35"/>
      <c r="E75" s="35"/>
      <c r="F75" s="35"/>
      <c r="G75" s="35"/>
      <c r="H75" s="35"/>
      <c r="I75" s="106"/>
      <c r="J75" s="35"/>
      <c r="K75" s="35"/>
      <c r="L75" s="38"/>
    </row>
    <row r="76" spans="2:12" s="1" customFormat="1" ht="12" customHeight="1">
      <c r="B76" s="34"/>
      <c r="C76" s="29" t="s">
        <v>3498</v>
      </c>
      <c r="D76" s="35"/>
      <c r="E76" s="35"/>
      <c r="F76" s="35"/>
      <c r="G76" s="35"/>
      <c r="H76" s="35"/>
      <c r="I76" s="106"/>
      <c r="J76" s="35"/>
      <c r="K76" s="35"/>
      <c r="L76" s="38"/>
    </row>
    <row r="77" spans="2:12" s="1" customFormat="1" ht="16.5" customHeight="1">
      <c r="B77" s="34"/>
      <c r="C77" s="35"/>
      <c r="D77" s="35"/>
      <c r="E77" s="553" t="str">
        <f>E7</f>
        <v>Světlá nad Sázavou - Managment</v>
      </c>
      <c r="F77" s="554"/>
      <c r="G77" s="554"/>
      <c r="H77" s="554"/>
      <c r="I77" s="106"/>
      <c r="J77" s="35"/>
      <c r="K77" s="35"/>
      <c r="L77" s="38"/>
    </row>
    <row r="78" spans="2:12" s="1" customFormat="1" ht="12" customHeight="1">
      <c r="B78" s="34"/>
      <c r="C78" s="29" t="s">
        <v>3633</v>
      </c>
      <c r="D78" s="35"/>
      <c r="E78" s="35"/>
      <c r="F78" s="35"/>
      <c r="G78" s="35"/>
      <c r="H78" s="35"/>
      <c r="I78" s="106"/>
      <c r="J78" s="35"/>
      <c r="K78" s="35"/>
      <c r="L78" s="38"/>
    </row>
    <row r="79" spans="2:12" s="1" customFormat="1" ht="16.5" customHeight="1">
      <c r="B79" s="34"/>
      <c r="C79" s="35"/>
      <c r="D79" s="35"/>
      <c r="E79" s="537" t="str">
        <f>E9</f>
        <v>SO 01_D.1.4.5a - Hlavní domovní vedení</v>
      </c>
      <c r="F79" s="552"/>
      <c r="G79" s="552"/>
      <c r="H79" s="552"/>
      <c r="I79" s="106"/>
      <c r="J79" s="35"/>
      <c r="K79" s="35"/>
      <c r="L79" s="38"/>
    </row>
    <row r="80" spans="2:12" s="1" customFormat="1" ht="6.95" customHeight="1">
      <c r="B80" s="34"/>
      <c r="C80" s="35"/>
      <c r="D80" s="35"/>
      <c r="E80" s="35"/>
      <c r="F80" s="35"/>
      <c r="G80" s="35"/>
      <c r="H80" s="35"/>
      <c r="I80" s="106"/>
      <c r="J80" s="35"/>
      <c r="K80" s="35"/>
      <c r="L80" s="38"/>
    </row>
    <row r="81" spans="2:12" s="1" customFormat="1" ht="12" customHeight="1">
      <c r="B81" s="34"/>
      <c r="C81" s="29" t="s">
        <v>3503</v>
      </c>
      <c r="D81" s="35"/>
      <c r="E81" s="35"/>
      <c r="F81" s="27" t="str">
        <f>F12</f>
        <v>Světlá nad Sázavou</v>
      </c>
      <c r="G81" s="35"/>
      <c r="H81" s="35"/>
      <c r="I81" s="108" t="s">
        <v>3505</v>
      </c>
      <c r="J81" s="58" t="str">
        <f>IF(J12="","",J12)</f>
        <v>6. 2. 2019</v>
      </c>
      <c r="K81" s="35"/>
      <c r="L81" s="38"/>
    </row>
    <row r="82" spans="2:12" s="1" customFormat="1" ht="6.95" customHeight="1">
      <c r="B82" s="34"/>
      <c r="C82" s="35"/>
      <c r="D82" s="35"/>
      <c r="E82" s="35"/>
      <c r="F82" s="35"/>
      <c r="G82" s="35"/>
      <c r="H82" s="35"/>
      <c r="I82" s="106"/>
      <c r="J82" s="35"/>
      <c r="K82" s="35"/>
      <c r="L82" s="38"/>
    </row>
    <row r="83" spans="2:12" s="1" customFormat="1" ht="15.2" customHeight="1">
      <c r="B83" s="34"/>
      <c r="C83" s="29" t="s">
        <v>3507</v>
      </c>
      <c r="D83" s="35"/>
      <c r="E83" s="35"/>
      <c r="F83" s="27" t="str">
        <f>E15</f>
        <v>Kraj Vysočina</v>
      </c>
      <c r="G83" s="35"/>
      <c r="H83" s="35"/>
      <c r="I83" s="108" t="s">
        <v>3513</v>
      </c>
      <c r="J83" s="32" t="str">
        <f>E21</f>
        <v xml:space="preserve"> </v>
      </c>
      <c r="K83" s="35"/>
      <c r="L83" s="38"/>
    </row>
    <row r="84" spans="2:12" s="1" customFormat="1" ht="27.95" customHeight="1">
      <c r="B84" s="34"/>
      <c r="C84" s="29" t="s">
        <v>3511</v>
      </c>
      <c r="D84" s="35"/>
      <c r="E84" s="35"/>
      <c r="F84" s="27" t="str">
        <f>IF(E18="","",E18)</f>
        <v>Vyplň údaj</v>
      </c>
      <c r="G84" s="35"/>
      <c r="H84" s="35"/>
      <c r="I84" s="108" t="s">
        <v>3516</v>
      </c>
      <c r="J84" s="32" t="str">
        <f>E24</f>
        <v>Ing. arch. Martin Jirovský</v>
      </c>
      <c r="K84" s="35"/>
      <c r="L84" s="38"/>
    </row>
    <row r="85" spans="2:12" s="1" customFormat="1" ht="10.35" customHeight="1">
      <c r="B85" s="34"/>
      <c r="C85" s="35"/>
      <c r="D85" s="35"/>
      <c r="E85" s="35"/>
      <c r="F85" s="35"/>
      <c r="G85" s="35"/>
      <c r="H85" s="35"/>
      <c r="I85" s="106"/>
      <c r="J85" s="35"/>
      <c r="K85" s="35"/>
      <c r="L85" s="38"/>
    </row>
    <row r="86" spans="2:20" s="10" customFormat="1" ht="29.25" customHeight="1">
      <c r="B86" s="152"/>
      <c r="C86" s="153" t="s">
        <v>3677</v>
      </c>
      <c r="D86" s="154" t="s">
        <v>3539</v>
      </c>
      <c r="E86" s="154" t="s">
        <v>3535</v>
      </c>
      <c r="F86" s="154" t="s">
        <v>3536</v>
      </c>
      <c r="G86" s="154" t="s">
        <v>3678</v>
      </c>
      <c r="H86" s="154" t="s">
        <v>3679</v>
      </c>
      <c r="I86" s="155" t="s">
        <v>3680</v>
      </c>
      <c r="J86" s="154" t="s">
        <v>3637</v>
      </c>
      <c r="K86" s="156" t="s">
        <v>3681</v>
      </c>
      <c r="L86" s="157"/>
      <c r="M86" s="66" t="s">
        <v>3501</v>
      </c>
      <c r="N86" s="67" t="s">
        <v>3524</v>
      </c>
      <c r="O86" s="67" t="s">
        <v>3682</v>
      </c>
      <c r="P86" s="67" t="s">
        <v>3683</v>
      </c>
      <c r="Q86" s="67" t="s">
        <v>3684</v>
      </c>
      <c r="R86" s="67" t="s">
        <v>3685</v>
      </c>
      <c r="S86" s="67" t="s">
        <v>3686</v>
      </c>
      <c r="T86" s="68" t="s">
        <v>3687</v>
      </c>
    </row>
    <row r="87" spans="2:63" s="1" customFormat="1" ht="22.9" customHeight="1">
      <c r="B87" s="34"/>
      <c r="C87" s="73" t="s">
        <v>3688</v>
      </c>
      <c r="D87" s="35"/>
      <c r="E87" s="35"/>
      <c r="F87" s="35"/>
      <c r="G87" s="35"/>
      <c r="H87" s="35"/>
      <c r="I87" s="106"/>
      <c r="J87" s="158">
        <f>BK87</f>
        <v>0</v>
      </c>
      <c r="K87" s="35"/>
      <c r="L87" s="38"/>
      <c r="M87" s="69"/>
      <c r="N87" s="70"/>
      <c r="O87" s="70"/>
      <c r="P87" s="159">
        <f>P88+P115</f>
        <v>0</v>
      </c>
      <c r="Q87" s="70"/>
      <c r="R87" s="159">
        <f>R88+R115</f>
        <v>0</v>
      </c>
      <c r="S87" s="70"/>
      <c r="T87" s="160">
        <f>T88+T115</f>
        <v>0</v>
      </c>
      <c r="AT87" s="17" t="s">
        <v>3553</v>
      </c>
      <c r="AU87" s="17" t="s">
        <v>3638</v>
      </c>
      <c r="BK87" s="162">
        <f>BK88+BK115</f>
        <v>0</v>
      </c>
    </row>
    <row r="88" spans="2:63" s="11" customFormat="1" ht="25.9" customHeight="1">
      <c r="B88" s="163"/>
      <c r="C88" s="164"/>
      <c r="D88" s="165" t="s">
        <v>3553</v>
      </c>
      <c r="E88" s="166" t="s">
        <v>1785</v>
      </c>
      <c r="F88" s="166" t="s">
        <v>1786</v>
      </c>
      <c r="G88" s="164"/>
      <c r="H88" s="164"/>
      <c r="I88" s="167"/>
      <c r="J88" s="168">
        <f>BK88</f>
        <v>0</v>
      </c>
      <c r="K88" s="164"/>
      <c r="L88" s="169"/>
      <c r="M88" s="170"/>
      <c r="N88" s="171"/>
      <c r="O88" s="171"/>
      <c r="P88" s="172">
        <f>P89+P99+P103+P105+P107</f>
        <v>0</v>
      </c>
      <c r="Q88" s="171"/>
      <c r="R88" s="172">
        <f>R89+R99+R103+R105+R107</f>
        <v>0</v>
      </c>
      <c r="S88" s="171"/>
      <c r="T88" s="173">
        <f>T89+T99+T103+T105+T107</f>
        <v>0</v>
      </c>
      <c r="AR88" s="174" t="s">
        <v>3562</v>
      </c>
      <c r="AT88" s="175" t="s">
        <v>3553</v>
      </c>
      <c r="AU88" s="175" t="s">
        <v>3554</v>
      </c>
      <c r="AY88" s="174" t="s">
        <v>3691</v>
      </c>
      <c r="BK88" s="176">
        <f>BK89+BK99+BK103+BK105+BK107</f>
        <v>0</v>
      </c>
    </row>
    <row r="89" spans="2:63" s="11" customFormat="1" ht="22.9" customHeight="1">
      <c r="B89" s="163"/>
      <c r="C89" s="164"/>
      <c r="D89" s="165" t="s">
        <v>3553</v>
      </c>
      <c r="E89" s="177" t="s">
        <v>3562</v>
      </c>
      <c r="F89" s="177" t="s">
        <v>1787</v>
      </c>
      <c r="G89" s="164"/>
      <c r="H89" s="164"/>
      <c r="I89" s="167"/>
      <c r="J89" s="178">
        <f>BK89</f>
        <v>0</v>
      </c>
      <c r="K89" s="164"/>
      <c r="L89" s="169"/>
      <c r="M89" s="170"/>
      <c r="N89" s="171"/>
      <c r="O89" s="171"/>
      <c r="P89" s="172">
        <f>SUM(P90:P98)</f>
        <v>0</v>
      </c>
      <c r="Q89" s="171"/>
      <c r="R89" s="172">
        <f>SUM(R90:R98)</f>
        <v>0</v>
      </c>
      <c r="S89" s="171"/>
      <c r="T89" s="173">
        <f>SUM(T90:T98)</f>
        <v>0</v>
      </c>
      <c r="AR89" s="174" t="s">
        <v>3562</v>
      </c>
      <c r="AT89" s="175" t="s">
        <v>3553</v>
      </c>
      <c r="AU89" s="175" t="s">
        <v>3562</v>
      </c>
      <c r="AY89" s="174" t="s">
        <v>3691</v>
      </c>
      <c r="BK89" s="176">
        <f>SUM(BK90:BK98)</f>
        <v>0</v>
      </c>
    </row>
    <row r="90" spans="2:65" s="1" customFormat="1" ht="24" customHeight="1">
      <c r="B90" s="34"/>
      <c r="C90" s="179" t="s">
        <v>3562</v>
      </c>
      <c r="D90" s="179" t="s">
        <v>3694</v>
      </c>
      <c r="E90" s="180" t="s">
        <v>3726</v>
      </c>
      <c r="F90" s="181" t="s">
        <v>3727</v>
      </c>
      <c r="G90" s="182" t="s">
        <v>3697</v>
      </c>
      <c r="H90" s="183">
        <v>8.4</v>
      </c>
      <c r="I90" s="184"/>
      <c r="J90" s="185">
        <f>ROUND(I90*H90,2)</f>
        <v>0</v>
      </c>
      <c r="K90" s="181" t="s">
        <v>1790</v>
      </c>
      <c r="L90" s="38"/>
      <c r="M90" s="186" t="s">
        <v>3501</v>
      </c>
      <c r="N90" s="187" t="s">
        <v>3525</v>
      </c>
      <c r="O90" s="63"/>
      <c r="P90" s="188">
        <f>O90*H90</f>
        <v>0</v>
      </c>
      <c r="Q90" s="188">
        <v>0</v>
      </c>
      <c r="R90" s="188">
        <f>Q90*H90</f>
        <v>0</v>
      </c>
      <c r="S90" s="188">
        <v>0</v>
      </c>
      <c r="T90" s="189">
        <f>S90*H90</f>
        <v>0</v>
      </c>
      <c r="AR90" s="190" t="s">
        <v>3699</v>
      </c>
      <c r="AT90" s="190" t="s">
        <v>3694</v>
      </c>
      <c r="AU90" s="190" t="s">
        <v>3565</v>
      </c>
      <c r="AY90" s="17" t="s">
        <v>3691</v>
      </c>
      <c r="BE90" s="191">
        <f>IF(N90="základní",J90,0)</f>
        <v>0</v>
      </c>
      <c r="BF90" s="191">
        <f>IF(N90="snížená",J90,0)</f>
        <v>0</v>
      </c>
      <c r="BG90" s="191">
        <f>IF(N90="zákl. přenesená",J90,0)</f>
        <v>0</v>
      </c>
      <c r="BH90" s="191">
        <f>IF(N90="sníž. přenesená",J90,0)</f>
        <v>0</v>
      </c>
      <c r="BI90" s="191">
        <f>IF(N90="nulová",J90,0)</f>
        <v>0</v>
      </c>
      <c r="BJ90" s="17" t="s">
        <v>3562</v>
      </c>
      <c r="BK90" s="191">
        <f>ROUND(I90*H90,2)</f>
        <v>0</v>
      </c>
      <c r="BL90" s="17" t="s">
        <v>3699</v>
      </c>
      <c r="BM90" s="190" t="s">
        <v>1515</v>
      </c>
    </row>
    <row r="91" spans="2:51" s="12" customFormat="1" ht="12">
      <c r="B91" s="192"/>
      <c r="C91" s="193"/>
      <c r="D91" s="194" t="s">
        <v>3710</v>
      </c>
      <c r="E91" s="195" t="s">
        <v>3501</v>
      </c>
      <c r="F91" s="196" t="s">
        <v>1516</v>
      </c>
      <c r="G91" s="193"/>
      <c r="H91" s="197">
        <v>8.4</v>
      </c>
      <c r="I91" s="198"/>
      <c r="J91" s="193"/>
      <c r="K91" s="193"/>
      <c r="L91" s="199"/>
      <c r="M91" s="200"/>
      <c r="N91" s="201"/>
      <c r="O91" s="201"/>
      <c r="P91" s="201"/>
      <c r="Q91" s="201"/>
      <c r="R91" s="201"/>
      <c r="S91" s="201"/>
      <c r="T91" s="202"/>
      <c r="AT91" s="203" t="s">
        <v>3710</v>
      </c>
      <c r="AU91" s="203" t="s">
        <v>3565</v>
      </c>
      <c r="AV91" s="12" t="s">
        <v>3565</v>
      </c>
      <c r="AW91" s="12" t="s">
        <v>3515</v>
      </c>
      <c r="AX91" s="12" t="s">
        <v>3554</v>
      </c>
      <c r="AY91" s="203" t="s">
        <v>3691</v>
      </c>
    </row>
    <row r="92" spans="2:51" s="13" customFormat="1" ht="12">
      <c r="B92" s="204"/>
      <c r="C92" s="205"/>
      <c r="D92" s="194" t="s">
        <v>3710</v>
      </c>
      <c r="E92" s="206" t="s">
        <v>3501</v>
      </c>
      <c r="F92" s="207" t="s">
        <v>3712</v>
      </c>
      <c r="G92" s="205"/>
      <c r="H92" s="208">
        <v>8.4</v>
      </c>
      <c r="I92" s="209"/>
      <c r="J92" s="205"/>
      <c r="K92" s="205"/>
      <c r="L92" s="210"/>
      <c r="M92" s="211"/>
      <c r="N92" s="212"/>
      <c r="O92" s="212"/>
      <c r="P92" s="212"/>
      <c r="Q92" s="212"/>
      <c r="R92" s="212"/>
      <c r="S92" s="212"/>
      <c r="T92" s="213"/>
      <c r="AT92" s="214" t="s">
        <v>3710</v>
      </c>
      <c r="AU92" s="214" t="s">
        <v>3565</v>
      </c>
      <c r="AV92" s="13" t="s">
        <v>3699</v>
      </c>
      <c r="AW92" s="13" t="s">
        <v>3515</v>
      </c>
      <c r="AX92" s="13" t="s">
        <v>3562</v>
      </c>
      <c r="AY92" s="214" t="s">
        <v>3691</v>
      </c>
    </row>
    <row r="93" spans="2:65" s="1" customFormat="1" ht="24" customHeight="1">
      <c r="B93" s="34"/>
      <c r="C93" s="179" t="s">
        <v>3565</v>
      </c>
      <c r="D93" s="179" t="s">
        <v>3694</v>
      </c>
      <c r="E93" s="180" t="s">
        <v>3733</v>
      </c>
      <c r="F93" s="181" t="s">
        <v>3734</v>
      </c>
      <c r="G93" s="182" t="s">
        <v>3697</v>
      </c>
      <c r="H93" s="183">
        <v>8.4</v>
      </c>
      <c r="I93" s="184"/>
      <c r="J93" s="185">
        <f>ROUND(I93*H93,2)</f>
        <v>0</v>
      </c>
      <c r="K93" s="181" t="s">
        <v>1790</v>
      </c>
      <c r="L93" s="38"/>
      <c r="M93" s="186" t="s">
        <v>3501</v>
      </c>
      <c r="N93" s="187" t="s">
        <v>3525</v>
      </c>
      <c r="O93" s="63"/>
      <c r="P93" s="188">
        <f>O93*H93</f>
        <v>0</v>
      </c>
      <c r="Q93" s="188">
        <v>0</v>
      </c>
      <c r="R93" s="188">
        <f>Q93*H93</f>
        <v>0</v>
      </c>
      <c r="S93" s="188">
        <v>0</v>
      </c>
      <c r="T93" s="189">
        <f>S93*H93</f>
        <v>0</v>
      </c>
      <c r="AR93" s="190" t="s">
        <v>3699</v>
      </c>
      <c r="AT93" s="190" t="s">
        <v>3694</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1517</v>
      </c>
    </row>
    <row r="94" spans="2:51" s="12" customFormat="1" ht="12">
      <c r="B94" s="192"/>
      <c r="C94" s="193"/>
      <c r="D94" s="194" t="s">
        <v>3710</v>
      </c>
      <c r="E94" s="195" t="s">
        <v>3501</v>
      </c>
      <c r="F94" s="196" t="s">
        <v>1516</v>
      </c>
      <c r="G94" s="193"/>
      <c r="H94" s="197">
        <v>8.4</v>
      </c>
      <c r="I94" s="198"/>
      <c r="J94" s="193"/>
      <c r="K94" s="193"/>
      <c r="L94" s="199"/>
      <c r="M94" s="200"/>
      <c r="N94" s="201"/>
      <c r="O94" s="201"/>
      <c r="P94" s="201"/>
      <c r="Q94" s="201"/>
      <c r="R94" s="201"/>
      <c r="S94" s="201"/>
      <c r="T94" s="202"/>
      <c r="AT94" s="203" t="s">
        <v>3710</v>
      </c>
      <c r="AU94" s="203" t="s">
        <v>3565</v>
      </c>
      <c r="AV94" s="12" t="s">
        <v>3565</v>
      </c>
      <c r="AW94" s="12" t="s">
        <v>3515</v>
      </c>
      <c r="AX94" s="12" t="s">
        <v>3554</v>
      </c>
      <c r="AY94" s="203" t="s">
        <v>3691</v>
      </c>
    </row>
    <row r="95" spans="2:51" s="13" customFormat="1" ht="12">
      <c r="B95" s="204"/>
      <c r="C95" s="205"/>
      <c r="D95" s="194" t="s">
        <v>3710</v>
      </c>
      <c r="E95" s="206" t="s">
        <v>3501</v>
      </c>
      <c r="F95" s="207" t="s">
        <v>3712</v>
      </c>
      <c r="G95" s="205"/>
      <c r="H95" s="208">
        <v>8.4</v>
      </c>
      <c r="I95" s="209"/>
      <c r="J95" s="205"/>
      <c r="K95" s="205"/>
      <c r="L95" s="210"/>
      <c r="M95" s="211"/>
      <c r="N95" s="212"/>
      <c r="O95" s="212"/>
      <c r="P95" s="212"/>
      <c r="Q95" s="212"/>
      <c r="R95" s="212"/>
      <c r="S95" s="212"/>
      <c r="T95" s="213"/>
      <c r="AT95" s="214" t="s">
        <v>3710</v>
      </c>
      <c r="AU95" s="214" t="s">
        <v>3565</v>
      </c>
      <c r="AV95" s="13" t="s">
        <v>3699</v>
      </c>
      <c r="AW95" s="13" t="s">
        <v>3515</v>
      </c>
      <c r="AX95" s="13" t="s">
        <v>3562</v>
      </c>
      <c r="AY95" s="214" t="s">
        <v>3691</v>
      </c>
    </row>
    <row r="96" spans="2:65" s="1" customFormat="1" ht="24" customHeight="1">
      <c r="B96" s="34"/>
      <c r="C96" s="179" t="s">
        <v>3706</v>
      </c>
      <c r="D96" s="179" t="s">
        <v>3694</v>
      </c>
      <c r="E96" s="180" t="s">
        <v>3786</v>
      </c>
      <c r="F96" s="181" t="s">
        <v>3787</v>
      </c>
      <c r="G96" s="182" t="s">
        <v>3697</v>
      </c>
      <c r="H96" s="183">
        <v>8.4</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1518</v>
      </c>
    </row>
    <row r="97" spans="2:51" s="12" customFormat="1" ht="12">
      <c r="B97" s="192"/>
      <c r="C97" s="193"/>
      <c r="D97" s="194" t="s">
        <v>3710</v>
      </c>
      <c r="E97" s="195" t="s">
        <v>3501</v>
      </c>
      <c r="F97" s="196" t="s">
        <v>1519</v>
      </c>
      <c r="G97" s="193"/>
      <c r="H97" s="197">
        <v>8.4</v>
      </c>
      <c r="I97" s="198"/>
      <c r="J97" s="193"/>
      <c r="K97" s="193"/>
      <c r="L97" s="199"/>
      <c r="M97" s="200"/>
      <c r="N97" s="201"/>
      <c r="O97" s="201"/>
      <c r="P97" s="201"/>
      <c r="Q97" s="201"/>
      <c r="R97" s="201"/>
      <c r="S97" s="201"/>
      <c r="T97" s="202"/>
      <c r="AT97" s="203" t="s">
        <v>3710</v>
      </c>
      <c r="AU97" s="203" t="s">
        <v>3565</v>
      </c>
      <c r="AV97" s="12" t="s">
        <v>3565</v>
      </c>
      <c r="AW97" s="12" t="s">
        <v>3515</v>
      </c>
      <c r="AX97" s="12" t="s">
        <v>3554</v>
      </c>
      <c r="AY97" s="203" t="s">
        <v>3691</v>
      </c>
    </row>
    <row r="98" spans="2:51" s="13" customFormat="1" ht="12">
      <c r="B98" s="204"/>
      <c r="C98" s="205"/>
      <c r="D98" s="194" t="s">
        <v>3710</v>
      </c>
      <c r="E98" s="206" t="s">
        <v>3501</v>
      </c>
      <c r="F98" s="207" t="s">
        <v>3712</v>
      </c>
      <c r="G98" s="205"/>
      <c r="H98" s="208">
        <v>8.4</v>
      </c>
      <c r="I98" s="209"/>
      <c r="J98" s="205"/>
      <c r="K98" s="205"/>
      <c r="L98" s="210"/>
      <c r="M98" s="211"/>
      <c r="N98" s="212"/>
      <c r="O98" s="212"/>
      <c r="P98" s="212"/>
      <c r="Q98" s="212"/>
      <c r="R98" s="212"/>
      <c r="S98" s="212"/>
      <c r="T98" s="213"/>
      <c r="AT98" s="214" t="s">
        <v>3710</v>
      </c>
      <c r="AU98" s="214" t="s">
        <v>3565</v>
      </c>
      <c r="AV98" s="13" t="s">
        <v>3699</v>
      </c>
      <c r="AW98" s="13" t="s">
        <v>3515</v>
      </c>
      <c r="AX98" s="13" t="s">
        <v>3562</v>
      </c>
      <c r="AY98" s="214" t="s">
        <v>3691</v>
      </c>
    </row>
    <row r="99" spans="2:63" s="11" customFormat="1" ht="22.9" customHeight="1">
      <c r="B99" s="163"/>
      <c r="C99" s="164"/>
      <c r="D99" s="165" t="s">
        <v>3553</v>
      </c>
      <c r="E99" s="177" t="s">
        <v>3699</v>
      </c>
      <c r="F99" s="177" t="s">
        <v>1813</v>
      </c>
      <c r="G99" s="164"/>
      <c r="H99" s="164"/>
      <c r="I99" s="167"/>
      <c r="J99" s="178">
        <f>BK99</f>
        <v>0</v>
      </c>
      <c r="K99" s="164"/>
      <c r="L99" s="169"/>
      <c r="M99" s="170"/>
      <c r="N99" s="171"/>
      <c r="O99" s="171"/>
      <c r="P99" s="172">
        <f>SUM(P100:P102)</f>
        <v>0</v>
      </c>
      <c r="Q99" s="171"/>
      <c r="R99" s="172">
        <f>SUM(R100:R102)</f>
        <v>0</v>
      </c>
      <c r="S99" s="171"/>
      <c r="T99" s="173">
        <f>SUM(T100:T102)</f>
        <v>0</v>
      </c>
      <c r="AR99" s="174" t="s">
        <v>3562</v>
      </c>
      <c r="AT99" s="175" t="s">
        <v>3553</v>
      </c>
      <c r="AU99" s="175" t="s">
        <v>3562</v>
      </c>
      <c r="AY99" s="174" t="s">
        <v>3691</v>
      </c>
      <c r="BK99" s="176">
        <f>SUM(BK100:BK102)</f>
        <v>0</v>
      </c>
    </row>
    <row r="100" spans="2:65" s="1" customFormat="1" ht="16.5" customHeight="1">
      <c r="B100" s="34"/>
      <c r="C100" s="179" t="s">
        <v>3699</v>
      </c>
      <c r="D100" s="179" t="s">
        <v>3694</v>
      </c>
      <c r="E100" s="180" t="s">
        <v>1975</v>
      </c>
      <c r="F100" s="181" t="s">
        <v>1976</v>
      </c>
      <c r="G100" s="182" t="s">
        <v>3697</v>
      </c>
      <c r="H100" s="183">
        <v>1.05</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3699</v>
      </c>
      <c r="AT100" s="190" t="s">
        <v>3694</v>
      </c>
      <c r="AU100" s="190" t="s">
        <v>3565</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3699</v>
      </c>
      <c r="BM100" s="190" t="s">
        <v>1520</v>
      </c>
    </row>
    <row r="101" spans="2:51" s="12" customFormat="1" ht="12">
      <c r="B101" s="192"/>
      <c r="C101" s="193"/>
      <c r="D101" s="194" t="s">
        <v>3710</v>
      </c>
      <c r="E101" s="195" t="s">
        <v>3501</v>
      </c>
      <c r="F101" s="196" t="s">
        <v>1521</v>
      </c>
      <c r="G101" s="193"/>
      <c r="H101" s="197">
        <v>1.05</v>
      </c>
      <c r="I101" s="198"/>
      <c r="J101" s="193"/>
      <c r="K101" s="193"/>
      <c r="L101" s="199"/>
      <c r="M101" s="200"/>
      <c r="N101" s="201"/>
      <c r="O101" s="201"/>
      <c r="P101" s="201"/>
      <c r="Q101" s="201"/>
      <c r="R101" s="201"/>
      <c r="S101" s="201"/>
      <c r="T101" s="202"/>
      <c r="AT101" s="203" t="s">
        <v>3710</v>
      </c>
      <c r="AU101" s="203" t="s">
        <v>3565</v>
      </c>
      <c r="AV101" s="12" t="s">
        <v>3565</v>
      </c>
      <c r="AW101" s="12" t="s">
        <v>3515</v>
      </c>
      <c r="AX101" s="12" t="s">
        <v>3554</v>
      </c>
      <c r="AY101" s="203" t="s">
        <v>3691</v>
      </c>
    </row>
    <row r="102" spans="2:51" s="13" customFormat="1" ht="12">
      <c r="B102" s="204"/>
      <c r="C102" s="205"/>
      <c r="D102" s="194" t="s">
        <v>3710</v>
      </c>
      <c r="E102" s="206" t="s">
        <v>3501</v>
      </c>
      <c r="F102" s="207" t="s">
        <v>3712</v>
      </c>
      <c r="G102" s="205"/>
      <c r="H102" s="208">
        <v>1.05</v>
      </c>
      <c r="I102" s="209"/>
      <c r="J102" s="205"/>
      <c r="K102" s="205"/>
      <c r="L102" s="210"/>
      <c r="M102" s="211"/>
      <c r="N102" s="212"/>
      <c r="O102" s="212"/>
      <c r="P102" s="212"/>
      <c r="Q102" s="212"/>
      <c r="R102" s="212"/>
      <c r="S102" s="212"/>
      <c r="T102" s="213"/>
      <c r="AT102" s="214" t="s">
        <v>3710</v>
      </c>
      <c r="AU102" s="214" t="s">
        <v>3565</v>
      </c>
      <c r="AV102" s="13" t="s">
        <v>3699</v>
      </c>
      <c r="AW102" s="13" t="s">
        <v>3515</v>
      </c>
      <c r="AX102" s="13" t="s">
        <v>3562</v>
      </c>
      <c r="AY102" s="214" t="s">
        <v>3691</v>
      </c>
    </row>
    <row r="103" spans="2:63" s="11" customFormat="1" ht="22.9" customHeight="1">
      <c r="B103" s="163"/>
      <c r="C103" s="164"/>
      <c r="D103" s="165" t="s">
        <v>3553</v>
      </c>
      <c r="E103" s="177" t="s">
        <v>3732</v>
      </c>
      <c r="F103" s="177" t="s">
        <v>1979</v>
      </c>
      <c r="G103" s="164"/>
      <c r="H103" s="164"/>
      <c r="I103" s="167"/>
      <c r="J103" s="178">
        <f>BK103</f>
        <v>0</v>
      </c>
      <c r="K103" s="164"/>
      <c r="L103" s="169"/>
      <c r="M103" s="170"/>
      <c r="N103" s="171"/>
      <c r="O103" s="171"/>
      <c r="P103" s="172">
        <f>P104</f>
        <v>0</v>
      </c>
      <c r="Q103" s="171"/>
      <c r="R103" s="172">
        <f>R104</f>
        <v>0</v>
      </c>
      <c r="S103" s="171"/>
      <c r="T103" s="173">
        <f>T104</f>
        <v>0</v>
      </c>
      <c r="AR103" s="174" t="s">
        <v>3562</v>
      </c>
      <c r="AT103" s="175" t="s">
        <v>3553</v>
      </c>
      <c r="AU103" s="175" t="s">
        <v>3562</v>
      </c>
      <c r="AY103" s="174" t="s">
        <v>3691</v>
      </c>
      <c r="BK103" s="176">
        <f>BK104</f>
        <v>0</v>
      </c>
    </row>
    <row r="104" spans="2:65" s="1" customFormat="1" ht="16.5" customHeight="1">
      <c r="B104" s="34"/>
      <c r="C104" s="179" t="s">
        <v>3716</v>
      </c>
      <c r="D104" s="179" t="s">
        <v>3694</v>
      </c>
      <c r="E104" s="180" t="s">
        <v>1522</v>
      </c>
      <c r="F104" s="181" t="s">
        <v>1523</v>
      </c>
      <c r="G104" s="182" t="s">
        <v>4097</v>
      </c>
      <c r="H104" s="183">
        <v>30</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3699</v>
      </c>
      <c r="AT104" s="190" t="s">
        <v>3694</v>
      </c>
      <c r="AU104" s="190" t="s">
        <v>3565</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3699</v>
      </c>
      <c r="BM104" s="190" t="s">
        <v>1524</v>
      </c>
    </row>
    <row r="105" spans="2:63" s="11" customFormat="1" ht="22.9" customHeight="1">
      <c r="B105" s="163"/>
      <c r="C105" s="164"/>
      <c r="D105" s="165" t="s">
        <v>3553</v>
      </c>
      <c r="E105" s="177" t="s">
        <v>3737</v>
      </c>
      <c r="F105" s="177" t="s">
        <v>1821</v>
      </c>
      <c r="G105" s="164"/>
      <c r="H105" s="164"/>
      <c r="I105" s="167"/>
      <c r="J105" s="178">
        <f>BK105</f>
        <v>0</v>
      </c>
      <c r="K105" s="164"/>
      <c r="L105" s="169"/>
      <c r="M105" s="170"/>
      <c r="N105" s="171"/>
      <c r="O105" s="171"/>
      <c r="P105" s="172">
        <f>P106</f>
        <v>0</v>
      </c>
      <c r="Q105" s="171"/>
      <c r="R105" s="172">
        <f>R106</f>
        <v>0</v>
      </c>
      <c r="S105" s="171"/>
      <c r="T105" s="173">
        <f>T106</f>
        <v>0</v>
      </c>
      <c r="AR105" s="174" t="s">
        <v>3562</v>
      </c>
      <c r="AT105" s="175" t="s">
        <v>3553</v>
      </c>
      <c r="AU105" s="175" t="s">
        <v>3562</v>
      </c>
      <c r="AY105" s="174" t="s">
        <v>3691</v>
      </c>
      <c r="BK105" s="176">
        <f>BK106</f>
        <v>0</v>
      </c>
    </row>
    <row r="106" spans="2:65" s="1" customFormat="1" ht="24" customHeight="1">
      <c r="B106" s="34"/>
      <c r="C106" s="179" t="s">
        <v>3721</v>
      </c>
      <c r="D106" s="179" t="s">
        <v>3694</v>
      </c>
      <c r="E106" s="180" t="s">
        <v>1525</v>
      </c>
      <c r="F106" s="181" t="s">
        <v>1526</v>
      </c>
      <c r="G106" s="182" t="s">
        <v>3834</v>
      </c>
      <c r="H106" s="183">
        <v>2</v>
      </c>
      <c r="I106" s="184"/>
      <c r="J106" s="185">
        <f>ROUND(I106*H106,2)</f>
        <v>0</v>
      </c>
      <c r="K106" s="181" t="s">
        <v>1790</v>
      </c>
      <c r="L106" s="38"/>
      <c r="M106" s="186" t="s">
        <v>3501</v>
      </c>
      <c r="N106" s="187" t="s">
        <v>3525</v>
      </c>
      <c r="O106" s="63"/>
      <c r="P106" s="188">
        <f>O106*H106</f>
        <v>0</v>
      </c>
      <c r="Q106" s="188">
        <v>0</v>
      </c>
      <c r="R106" s="188">
        <f>Q106*H106</f>
        <v>0</v>
      </c>
      <c r="S106" s="188">
        <v>0</v>
      </c>
      <c r="T106" s="189">
        <f>S106*H106</f>
        <v>0</v>
      </c>
      <c r="AR106" s="190" t="s">
        <v>3699</v>
      </c>
      <c r="AT106" s="190" t="s">
        <v>3694</v>
      </c>
      <c r="AU106" s="190" t="s">
        <v>3565</v>
      </c>
      <c r="AY106" s="17" t="s">
        <v>3691</v>
      </c>
      <c r="BE106" s="191">
        <f>IF(N106="základní",J106,0)</f>
        <v>0</v>
      </c>
      <c r="BF106" s="191">
        <f>IF(N106="snížená",J106,0)</f>
        <v>0</v>
      </c>
      <c r="BG106" s="191">
        <f>IF(N106="zákl. přenesená",J106,0)</f>
        <v>0</v>
      </c>
      <c r="BH106" s="191">
        <f>IF(N106="sníž. přenesená",J106,0)</f>
        <v>0</v>
      </c>
      <c r="BI106" s="191">
        <f>IF(N106="nulová",J106,0)</f>
        <v>0</v>
      </c>
      <c r="BJ106" s="17" t="s">
        <v>3562</v>
      </c>
      <c r="BK106" s="191">
        <f>ROUND(I106*H106,2)</f>
        <v>0</v>
      </c>
      <c r="BL106" s="17" t="s">
        <v>3699</v>
      </c>
      <c r="BM106" s="190" t="s">
        <v>1527</v>
      </c>
    </row>
    <row r="107" spans="2:63" s="11" customFormat="1" ht="22.9" customHeight="1">
      <c r="B107" s="163"/>
      <c r="C107" s="164"/>
      <c r="D107" s="165" t="s">
        <v>3553</v>
      </c>
      <c r="E107" s="177" t="s">
        <v>1856</v>
      </c>
      <c r="F107" s="177" t="s">
        <v>1857</v>
      </c>
      <c r="G107" s="164"/>
      <c r="H107" s="164"/>
      <c r="I107" s="167"/>
      <c r="J107" s="178">
        <f>BK107</f>
        <v>0</v>
      </c>
      <c r="K107" s="164"/>
      <c r="L107" s="169"/>
      <c r="M107" s="170"/>
      <c r="N107" s="171"/>
      <c r="O107" s="171"/>
      <c r="P107" s="172">
        <f>SUM(P108:P114)</f>
        <v>0</v>
      </c>
      <c r="Q107" s="171"/>
      <c r="R107" s="172">
        <f>SUM(R108:R114)</f>
        <v>0</v>
      </c>
      <c r="S107" s="171"/>
      <c r="T107" s="173">
        <f>SUM(T108:T114)</f>
        <v>0</v>
      </c>
      <c r="AR107" s="174" t="s">
        <v>3562</v>
      </c>
      <c r="AT107" s="175" t="s">
        <v>3553</v>
      </c>
      <c r="AU107" s="175" t="s">
        <v>3562</v>
      </c>
      <c r="AY107" s="174" t="s">
        <v>3691</v>
      </c>
      <c r="BK107" s="176">
        <f>SUM(BK108:BK114)</f>
        <v>0</v>
      </c>
    </row>
    <row r="108" spans="2:65" s="1" customFormat="1" ht="24" customHeight="1">
      <c r="B108" s="34"/>
      <c r="C108" s="179" t="s">
        <v>3725</v>
      </c>
      <c r="D108" s="179" t="s">
        <v>3694</v>
      </c>
      <c r="E108" s="180" t="s">
        <v>1062</v>
      </c>
      <c r="F108" s="181" t="s">
        <v>1063</v>
      </c>
      <c r="G108" s="182" t="s">
        <v>3792</v>
      </c>
      <c r="H108" s="183">
        <v>0.238</v>
      </c>
      <c r="I108" s="184"/>
      <c r="J108" s="185">
        <f>ROUND(I108*H108,2)</f>
        <v>0</v>
      </c>
      <c r="K108" s="181" t="s">
        <v>1790</v>
      </c>
      <c r="L108" s="38"/>
      <c r="M108" s="186" t="s">
        <v>3501</v>
      </c>
      <c r="N108" s="187" t="s">
        <v>3525</v>
      </c>
      <c r="O108" s="63"/>
      <c r="P108" s="188">
        <f>O108*H108</f>
        <v>0</v>
      </c>
      <c r="Q108" s="188">
        <v>0</v>
      </c>
      <c r="R108" s="188">
        <f>Q108*H108</f>
        <v>0</v>
      </c>
      <c r="S108" s="188">
        <v>0</v>
      </c>
      <c r="T108" s="189">
        <f>S108*H108</f>
        <v>0</v>
      </c>
      <c r="AR108" s="190" t="s">
        <v>3699</v>
      </c>
      <c r="AT108" s="190" t="s">
        <v>3694</v>
      </c>
      <c r="AU108" s="190" t="s">
        <v>3565</v>
      </c>
      <c r="AY108" s="17" t="s">
        <v>3691</v>
      </c>
      <c r="BE108" s="191">
        <f>IF(N108="základní",J108,0)</f>
        <v>0</v>
      </c>
      <c r="BF108" s="191">
        <f>IF(N108="snížená",J108,0)</f>
        <v>0</v>
      </c>
      <c r="BG108" s="191">
        <f>IF(N108="zákl. přenesená",J108,0)</f>
        <v>0</v>
      </c>
      <c r="BH108" s="191">
        <f>IF(N108="sníž. přenesená",J108,0)</f>
        <v>0</v>
      </c>
      <c r="BI108" s="191">
        <f>IF(N108="nulová",J108,0)</f>
        <v>0</v>
      </c>
      <c r="BJ108" s="17" t="s">
        <v>3562</v>
      </c>
      <c r="BK108" s="191">
        <f>ROUND(I108*H108,2)</f>
        <v>0</v>
      </c>
      <c r="BL108" s="17" t="s">
        <v>3699</v>
      </c>
      <c r="BM108" s="190" t="s">
        <v>1528</v>
      </c>
    </row>
    <row r="109" spans="2:65" s="1" customFormat="1" ht="24" customHeight="1">
      <c r="B109" s="34"/>
      <c r="C109" s="179" t="s">
        <v>3732</v>
      </c>
      <c r="D109" s="179" t="s">
        <v>3694</v>
      </c>
      <c r="E109" s="180" t="s">
        <v>1065</v>
      </c>
      <c r="F109" s="181" t="s">
        <v>1066</v>
      </c>
      <c r="G109" s="182" t="s">
        <v>3792</v>
      </c>
      <c r="H109" s="183">
        <v>2.142</v>
      </c>
      <c r="I109" s="184"/>
      <c r="J109" s="185">
        <f>ROUND(I109*H109,2)</f>
        <v>0</v>
      </c>
      <c r="K109" s="181" t="s">
        <v>1790</v>
      </c>
      <c r="L109" s="38"/>
      <c r="M109" s="186" t="s">
        <v>3501</v>
      </c>
      <c r="N109" s="187" t="s">
        <v>3525</v>
      </c>
      <c r="O109" s="63"/>
      <c r="P109" s="188">
        <f>O109*H109</f>
        <v>0</v>
      </c>
      <c r="Q109" s="188">
        <v>0</v>
      </c>
      <c r="R109" s="188">
        <f>Q109*H109</f>
        <v>0</v>
      </c>
      <c r="S109" s="188">
        <v>0</v>
      </c>
      <c r="T109" s="189">
        <f>S109*H109</f>
        <v>0</v>
      </c>
      <c r="AR109" s="190" t="s">
        <v>3699</v>
      </c>
      <c r="AT109" s="190" t="s">
        <v>3694</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1529</v>
      </c>
    </row>
    <row r="110" spans="2:51" s="12" customFormat="1" ht="12">
      <c r="B110" s="192"/>
      <c r="C110" s="193"/>
      <c r="D110" s="194" t="s">
        <v>3710</v>
      </c>
      <c r="E110" s="195" t="s">
        <v>3501</v>
      </c>
      <c r="F110" s="196" t="s">
        <v>1530</v>
      </c>
      <c r="G110" s="193"/>
      <c r="H110" s="197">
        <v>2.142</v>
      </c>
      <c r="I110" s="198"/>
      <c r="J110" s="193"/>
      <c r="K110" s="193"/>
      <c r="L110" s="199"/>
      <c r="M110" s="200"/>
      <c r="N110" s="201"/>
      <c r="O110" s="201"/>
      <c r="P110" s="201"/>
      <c r="Q110" s="201"/>
      <c r="R110" s="201"/>
      <c r="S110" s="201"/>
      <c r="T110" s="202"/>
      <c r="AT110" s="203" t="s">
        <v>3710</v>
      </c>
      <c r="AU110" s="203" t="s">
        <v>3565</v>
      </c>
      <c r="AV110" s="12" t="s">
        <v>3565</v>
      </c>
      <c r="AW110" s="12" t="s">
        <v>3515</v>
      </c>
      <c r="AX110" s="12" t="s">
        <v>3554</v>
      </c>
      <c r="AY110" s="203" t="s">
        <v>3691</v>
      </c>
    </row>
    <row r="111" spans="2:51" s="13" customFormat="1" ht="12">
      <c r="B111" s="204"/>
      <c r="C111" s="205"/>
      <c r="D111" s="194" t="s">
        <v>3710</v>
      </c>
      <c r="E111" s="206" t="s">
        <v>3501</v>
      </c>
      <c r="F111" s="207" t="s">
        <v>3712</v>
      </c>
      <c r="G111" s="205"/>
      <c r="H111" s="208">
        <v>2.142</v>
      </c>
      <c r="I111" s="209"/>
      <c r="J111" s="205"/>
      <c r="K111" s="205"/>
      <c r="L111" s="210"/>
      <c r="M111" s="211"/>
      <c r="N111" s="212"/>
      <c r="O111" s="212"/>
      <c r="P111" s="212"/>
      <c r="Q111" s="212"/>
      <c r="R111" s="212"/>
      <c r="S111" s="212"/>
      <c r="T111" s="213"/>
      <c r="AT111" s="214" t="s">
        <v>3710</v>
      </c>
      <c r="AU111" s="214" t="s">
        <v>3565</v>
      </c>
      <c r="AV111" s="13" t="s">
        <v>3699</v>
      </c>
      <c r="AW111" s="13" t="s">
        <v>3515</v>
      </c>
      <c r="AX111" s="13" t="s">
        <v>3562</v>
      </c>
      <c r="AY111" s="214" t="s">
        <v>3691</v>
      </c>
    </row>
    <row r="112" spans="2:65" s="1" customFormat="1" ht="16.5" customHeight="1">
      <c r="B112" s="34"/>
      <c r="C112" s="179" t="s">
        <v>3737</v>
      </c>
      <c r="D112" s="179" t="s">
        <v>3694</v>
      </c>
      <c r="E112" s="180" t="s">
        <v>1069</v>
      </c>
      <c r="F112" s="181" t="s">
        <v>1070</v>
      </c>
      <c r="G112" s="182" t="s">
        <v>3792</v>
      </c>
      <c r="H112" s="183">
        <v>0.238</v>
      </c>
      <c r="I112" s="184"/>
      <c r="J112" s="185">
        <f>ROUND(I112*H112,2)</f>
        <v>0</v>
      </c>
      <c r="K112" s="181" t="s">
        <v>1790</v>
      </c>
      <c r="L112" s="38"/>
      <c r="M112" s="186" t="s">
        <v>3501</v>
      </c>
      <c r="N112" s="187" t="s">
        <v>3525</v>
      </c>
      <c r="O112" s="63"/>
      <c r="P112" s="188">
        <f>O112*H112</f>
        <v>0</v>
      </c>
      <c r="Q112" s="188">
        <v>0</v>
      </c>
      <c r="R112" s="188">
        <f>Q112*H112</f>
        <v>0</v>
      </c>
      <c r="S112" s="188">
        <v>0</v>
      </c>
      <c r="T112" s="189">
        <f>S112*H112</f>
        <v>0</v>
      </c>
      <c r="AR112" s="190" t="s">
        <v>3699</v>
      </c>
      <c r="AT112" s="190" t="s">
        <v>3694</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1531</v>
      </c>
    </row>
    <row r="113" spans="2:65" s="1" customFormat="1" ht="24" customHeight="1">
      <c r="B113" s="34"/>
      <c r="C113" s="179" t="s">
        <v>3741</v>
      </c>
      <c r="D113" s="179" t="s">
        <v>3694</v>
      </c>
      <c r="E113" s="180" t="s">
        <v>1072</v>
      </c>
      <c r="F113" s="181" t="s">
        <v>1073</v>
      </c>
      <c r="G113" s="182" t="s">
        <v>3792</v>
      </c>
      <c r="H113" s="183">
        <v>0.238</v>
      </c>
      <c r="I113" s="184"/>
      <c r="J113" s="185">
        <f>ROUND(I113*H113,2)</f>
        <v>0</v>
      </c>
      <c r="K113" s="181" t="s">
        <v>1790</v>
      </c>
      <c r="L113" s="38"/>
      <c r="M113" s="186" t="s">
        <v>3501</v>
      </c>
      <c r="N113" s="187" t="s">
        <v>3525</v>
      </c>
      <c r="O113" s="63"/>
      <c r="P113" s="188">
        <f>O113*H113</f>
        <v>0</v>
      </c>
      <c r="Q113" s="188">
        <v>0</v>
      </c>
      <c r="R113" s="188">
        <f>Q113*H113</f>
        <v>0</v>
      </c>
      <c r="S113" s="188">
        <v>0</v>
      </c>
      <c r="T113" s="189">
        <f>S113*H113</f>
        <v>0</v>
      </c>
      <c r="AR113" s="190" t="s">
        <v>3699</v>
      </c>
      <c r="AT113" s="190" t="s">
        <v>3694</v>
      </c>
      <c r="AU113" s="190" t="s">
        <v>3565</v>
      </c>
      <c r="AY113" s="17" t="s">
        <v>3691</v>
      </c>
      <c r="BE113" s="191">
        <f>IF(N113="základní",J113,0)</f>
        <v>0</v>
      </c>
      <c r="BF113" s="191">
        <f>IF(N113="snížená",J113,0)</f>
        <v>0</v>
      </c>
      <c r="BG113" s="191">
        <f>IF(N113="zákl. přenesená",J113,0)</f>
        <v>0</v>
      </c>
      <c r="BH113" s="191">
        <f>IF(N113="sníž. přenesená",J113,0)</f>
        <v>0</v>
      </c>
      <c r="BI113" s="191">
        <f>IF(N113="nulová",J113,0)</f>
        <v>0</v>
      </c>
      <c r="BJ113" s="17" t="s">
        <v>3562</v>
      </c>
      <c r="BK113" s="191">
        <f>ROUND(I113*H113,2)</f>
        <v>0</v>
      </c>
      <c r="BL113" s="17" t="s">
        <v>3699</v>
      </c>
      <c r="BM113" s="190" t="s">
        <v>1532</v>
      </c>
    </row>
    <row r="114" spans="2:65" s="1" customFormat="1" ht="16.5" customHeight="1">
      <c r="B114" s="34"/>
      <c r="C114" s="179" t="s">
        <v>3692</v>
      </c>
      <c r="D114" s="179" t="s">
        <v>3694</v>
      </c>
      <c r="E114" s="180" t="s">
        <v>1864</v>
      </c>
      <c r="F114" s="181" t="s">
        <v>1865</v>
      </c>
      <c r="G114" s="182" t="s">
        <v>3792</v>
      </c>
      <c r="H114" s="183">
        <v>0.238</v>
      </c>
      <c r="I114" s="184"/>
      <c r="J114" s="185">
        <f>ROUND(I114*H114,2)</f>
        <v>0</v>
      </c>
      <c r="K114" s="181" t="s">
        <v>1790</v>
      </c>
      <c r="L114" s="38"/>
      <c r="M114" s="186" t="s">
        <v>3501</v>
      </c>
      <c r="N114" s="187" t="s">
        <v>3525</v>
      </c>
      <c r="O114" s="63"/>
      <c r="P114" s="188">
        <f>O114*H114</f>
        <v>0</v>
      </c>
      <c r="Q114" s="188">
        <v>0</v>
      </c>
      <c r="R114" s="188">
        <f>Q114*H114</f>
        <v>0</v>
      </c>
      <c r="S114" s="188">
        <v>0</v>
      </c>
      <c r="T114" s="189">
        <f>S114*H114</f>
        <v>0</v>
      </c>
      <c r="AR114" s="190" t="s">
        <v>3699</v>
      </c>
      <c r="AT114" s="190" t="s">
        <v>3694</v>
      </c>
      <c r="AU114" s="190" t="s">
        <v>3565</v>
      </c>
      <c r="AY114" s="17" t="s">
        <v>3691</v>
      </c>
      <c r="BE114" s="191">
        <f>IF(N114="základní",J114,0)</f>
        <v>0</v>
      </c>
      <c r="BF114" s="191">
        <f>IF(N114="snížená",J114,0)</f>
        <v>0</v>
      </c>
      <c r="BG114" s="191">
        <f>IF(N114="zákl. přenesená",J114,0)</f>
        <v>0</v>
      </c>
      <c r="BH114" s="191">
        <f>IF(N114="sníž. přenesená",J114,0)</f>
        <v>0</v>
      </c>
      <c r="BI114" s="191">
        <f>IF(N114="nulová",J114,0)</f>
        <v>0</v>
      </c>
      <c r="BJ114" s="17" t="s">
        <v>3562</v>
      </c>
      <c r="BK114" s="191">
        <f>ROUND(I114*H114,2)</f>
        <v>0</v>
      </c>
      <c r="BL114" s="17" t="s">
        <v>3699</v>
      </c>
      <c r="BM114" s="190" t="s">
        <v>1533</v>
      </c>
    </row>
    <row r="115" spans="2:63" s="11" customFormat="1" ht="25.9" customHeight="1">
      <c r="B115" s="163"/>
      <c r="C115" s="164"/>
      <c r="D115" s="165" t="s">
        <v>3553</v>
      </c>
      <c r="E115" s="166" t="s">
        <v>2004</v>
      </c>
      <c r="F115" s="166" t="s">
        <v>2005</v>
      </c>
      <c r="G115" s="164"/>
      <c r="H115" s="164"/>
      <c r="I115" s="167"/>
      <c r="J115" s="168">
        <f>BK115</f>
        <v>0</v>
      </c>
      <c r="K115" s="164"/>
      <c r="L115" s="169"/>
      <c r="M115" s="170"/>
      <c r="N115" s="171"/>
      <c r="O115" s="171"/>
      <c r="P115" s="172">
        <f>P116</f>
        <v>0</v>
      </c>
      <c r="Q115" s="171"/>
      <c r="R115" s="172">
        <f>R116</f>
        <v>0</v>
      </c>
      <c r="S115" s="171"/>
      <c r="T115" s="173">
        <f>T116</f>
        <v>0</v>
      </c>
      <c r="AR115" s="174" t="s">
        <v>3565</v>
      </c>
      <c r="AT115" s="175" t="s">
        <v>3553</v>
      </c>
      <c r="AU115" s="175" t="s">
        <v>3554</v>
      </c>
      <c r="AY115" s="174" t="s">
        <v>3691</v>
      </c>
      <c r="BK115" s="176">
        <f>BK116</f>
        <v>0</v>
      </c>
    </row>
    <row r="116" spans="2:63" s="11" customFormat="1" ht="22.9" customHeight="1">
      <c r="B116" s="163"/>
      <c r="C116" s="164"/>
      <c r="D116" s="165" t="s">
        <v>3553</v>
      </c>
      <c r="E116" s="177" t="s">
        <v>1205</v>
      </c>
      <c r="F116" s="177" t="s">
        <v>1206</v>
      </c>
      <c r="G116" s="164"/>
      <c r="H116" s="164"/>
      <c r="I116" s="167"/>
      <c r="J116" s="178">
        <f>BK116</f>
        <v>0</v>
      </c>
      <c r="K116" s="164"/>
      <c r="L116" s="169"/>
      <c r="M116" s="170"/>
      <c r="N116" s="171"/>
      <c r="O116" s="171"/>
      <c r="P116" s="172">
        <f>SUM(P117:P129)</f>
        <v>0</v>
      </c>
      <c r="Q116" s="171"/>
      <c r="R116" s="172">
        <f>SUM(R117:R129)</f>
        <v>0</v>
      </c>
      <c r="S116" s="171"/>
      <c r="T116" s="173">
        <f>SUM(T117:T129)</f>
        <v>0</v>
      </c>
      <c r="AR116" s="174" t="s">
        <v>3565</v>
      </c>
      <c r="AT116" s="175" t="s">
        <v>3553</v>
      </c>
      <c r="AU116" s="175" t="s">
        <v>3562</v>
      </c>
      <c r="AY116" s="174" t="s">
        <v>3691</v>
      </c>
      <c r="BK116" s="176">
        <f>SUM(BK117:BK129)</f>
        <v>0</v>
      </c>
    </row>
    <row r="117" spans="2:65" s="1" customFormat="1" ht="24" customHeight="1">
      <c r="B117" s="34"/>
      <c r="C117" s="179" t="s">
        <v>3701</v>
      </c>
      <c r="D117" s="179" t="s">
        <v>3694</v>
      </c>
      <c r="E117" s="180" t="s">
        <v>1534</v>
      </c>
      <c r="F117" s="181" t="s">
        <v>1535</v>
      </c>
      <c r="G117" s="182" t="s">
        <v>4097</v>
      </c>
      <c r="H117" s="183">
        <v>30</v>
      </c>
      <c r="I117" s="184"/>
      <c r="J117" s="185">
        <f aca="true" t="shared" si="0" ref="J117:J125">ROUND(I117*H117,2)</f>
        <v>0</v>
      </c>
      <c r="K117" s="181" t="s">
        <v>1790</v>
      </c>
      <c r="L117" s="38"/>
      <c r="M117" s="186" t="s">
        <v>3501</v>
      </c>
      <c r="N117" s="187" t="s">
        <v>3525</v>
      </c>
      <c r="O117" s="63"/>
      <c r="P117" s="188">
        <f aca="true" t="shared" si="1" ref="P117:P125">O117*H117</f>
        <v>0</v>
      </c>
      <c r="Q117" s="188">
        <v>0</v>
      </c>
      <c r="R117" s="188">
        <f aca="true" t="shared" si="2" ref="R117:R125">Q117*H117</f>
        <v>0</v>
      </c>
      <c r="S117" s="188">
        <v>0</v>
      </c>
      <c r="T117" s="189">
        <f aca="true" t="shared" si="3" ref="T117:T125">S117*H117</f>
        <v>0</v>
      </c>
      <c r="AR117" s="190" t="s">
        <v>3761</v>
      </c>
      <c r="AT117" s="190" t="s">
        <v>3694</v>
      </c>
      <c r="AU117" s="190" t="s">
        <v>3565</v>
      </c>
      <c r="AY117" s="17" t="s">
        <v>3691</v>
      </c>
      <c r="BE117" s="191">
        <f aca="true" t="shared" si="4" ref="BE117:BE125">IF(N117="základní",J117,0)</f>
        <v>0</v>
      </c>
      <c r="BF117" s="191">
        <f aca="true" t="shared" si="5" ref="BF117:BF125">IF(N117="snížená",J117,0)</f>
        <v>0</v>
      </c>
      <c r="BG117" s="191">
        <f aca="true" t="shared" si="6" ref="BG117:BG125">IF(N117="zákl. přenesená",J117,0)</f>
        <v>0</v>
      </c>
      <c r="BH117" s="191">
        <f aca="true" t="shared" si="7" ref="BH117:BH125">IF(N117="sníž. přenesená",J117,0)</f>
        <v>0</v>
      </c>
      <c r="BI117" s="191">
        <f aca="true" t="shared" si="8" ref="BI117:BI125">IF(N117="nulová",J117,0)</f>
        <v>0</v>
      </c>
      <c r="BJ117" s="17" t="s">
        <v>3562</v>
      </c>
      <c r="BK117" s="191">
        <f aca="true" t="shared" si="9" ref="BK117:BK125">ROUND(I117*H117,2)</f>
        <v>0</v>
      </c>
      <c r="BL117" s="17" t="s">
        <v>3761</v>
      </c>
      <c r="BM117" s="190" t="s">
        <v>1536</v>
      </c>
    </row>
    <row r="118" spans="2:65" s="1" customFormat="1" ht="16.5" customHeight="1">
      <c r="B118" s="34"/>
      <c r="C118" s="225" t="s">
        <v>3723</v>
      </c>
      <c r="D118" s="225" t="s">
        <v>3806</v>
      </c>
      <c r="E118" s="226" t="s">
        <v>1537</v>
      </c>
      <c r="F118" s="227" t="s">
        <v>1538</v>
      </c>
      <c r="G118" s="228" t="s">
        <v>4097</v>
      </c>
      <c r="H118" s="229">
        <v>30</v>
      </c>
      <c r="I118" s="230"/>
      <c r="J118" s="231">
        <f t="shared" si="0"/>
        <v>0</v>
      </c>
      <c r="K118" s="227" t="s">
        <v>1790</v>
      </c>
      <c r="L118" s="232"/>
      <c r="M118" s="233" t="s">
        <v>3501</v>
      </c>
      <c r="N118" s="234" t="s">
        <v>3525</v>
      </c>
      <c r="O118" s="63"/>
      <c r="P118" s="188">
        <f t="shared" si="1"/>
        <v>0</v>
      </c>
      <c r="Q118" s="188">
        <v>0</v>
      </c>
      <c r="R118" s="188">
        <f t="shared" si="2"/>
        <v>0</v>
      </c>
      <c r="S118" s="188">
        <v>0</v>
      </c>
      <c r="T118" s="189">
        <f t="shared" si="3"/>
        <v>0</v>
      </c>
      <c r="AR118" s="190" t="s">
        <v>3842</v>
      </c>
      <c r="AT118" s="190" t="s">
        <v>3806</v>
      </c>
      <c r="AU118" s="190" t="s">
        <v>3565</v>
      </c>
      <c r="AY118" s="17" t="s">
        <v>3691</v>
      </c>
      <c r="BE118" s="191">
        <f t="shared" si="4"/>
        <v>0</v>
      </c>
      <c r="BF118" s="191">
        <f t="shared" si="5"/>
        <v>0</v>
      </c>
      <c r="BG118" s="191">
        <f t="shared" si="6"/>
        <v>0</v>
      </c>
      <c r="BH118" s="191">
        <f t="shared" si="7"/>
        <v>0</v>
      </c>
      <c r="BI118" s="191">
        <f t="shared" si="8"/>
        <v>0</v>
      </c>
      <c r="BJ118" s="17" t="s">
        <v>3562</v>
      </c>
      <c r="BK118" s="191">
        <f t="shared" si="9"/>
        <v>0</v>
      </c>
      <c r="BL118" s="17" t="s">
        <v>3761</v>
      </c>
      <c r="BM118" s="190" t="s">
        <v>1539</v>
      </c>
    </row>
    <row r="119" spans="2:65" s="1" customFormat="1" ht="24" customHeight="1">
      <c r="B119" s="34"/>
      <c r="C119" s="179" t="s">
        <v>3756</v>
      </c>
      <c r="D119" s="179" t="s">
        <v>3694</v>
      </c>
      <c r="E119" s="180" t="s">
        <v>1540</v>
      </c>
      <c r="F119" s="181" t="s">
        <v>1541</v>
      </c>
      <c r="G119" s="182" t="s">
        <v>4097</v>
      </c>
      <c r="H119" s="183">
        <v>35</v>
      </c>
      <c r="I119" s="184"/>
      <c r="J119" s="185">
        <f t="shared" si="0"/>
        <v>0</v>
      </c>
      <c r="K119" s="181" t="s">
        <v>1790</v>
      </c>
      <c r="L119" s="38"/>
      <c r="M119" s="186" t="s">
        <v>3501</v>
      </c>
      <c r="N119" s="187" t="s">
        <v>3525</v>
      </c>
      <c r="O119" s="63"/>
      <c r="P119" s="188">
        <f t="shared" si="1"/>
        <v>0</v>
      </c>
      <c r="Q119" s="188">
        <v>0</v>
      </c>
      <c r="R119" s="188">
        <f t="shared" si="2"/>
        <v>0</v>
      </c>
      <c r="S119" s="188">
        <v>0</v>
      </c>
      <c r="T119" s="189">
        <f t="shared" si="3"/>
        <v>0</v>
      </c>
      <c r="AR119" s="190" t="s">
        <v>3761</v>
      </c>
      <c r="AT119" s="190" t="s">
        <v>3694</v>
      </c>
      <c r="AU119" s="190" t="s">
        <v>3565</v>
      </c>
      <c r="AY119" s="17" t="s">
        <v>3691</v>
      </c>
      <c r="BE119" s="191">
        <f t="shared" si="4"/>
        <v>0</v>
      </c>
      <c r="BF119" s="191">
        <f t="shared" si="5"/>
        <v>0</v>
      </c>
      <c r="BG119" s="191">
        <f t="shared" si="6"/>
        <v>0</v>
      </c>
      <c r="BH119" s="191">
        <f t="shared" si="7"/>
        <v>0</v>
      </c>
      <c r="BI119" s="191">
        <f t="shared" si="8"/>
        <v>0</v>
      </c>
      <c r="BJ119" s="17" t="s">
        <v>3562</v>
      </c>
      <c r="BK119" s="191">
        <f t="shared" si="9"/>
        <v>0</v>
      </c>
      <c r="BL119" s="17" t="s">
        <v>3761</v>
      </c>
      <c r="BM119" s="190" t="s">
        <v>1542</v>
      </c>
    </row>
    <row r="120" spans="2:65" s="1" customFormat="1" ht="16.5" customHeight="1">
      <c r="B120" s="34"/>
      <c r="C120" s="225" t="s">
        <v>3490</v>
      </c>
      <c r="D120" s="225" t="s">
        <v>3806</v>
      </c>
      <c r="E120" s="226" t="s">
        <v>1543</v>
      </c>
      <c r="F120" s="227" t="s">
        <v>1544</v>
      </c>
      <c r="G120" s="228" t="s">
        <v>4097</v>
      </c>
      <c r="H120" s="229">
        <v>35</v>
      </c>
      <c r="I120" s="230"/>
      <c r="J120" s="231">
        <f t="shared" si="0"/>
        <v>0</v>
      </c>
      <c r="K120" s="227" t="s">
        <v>1790</v>
      </c>
      <c r="L120" s="232"/>
      <c r="M120" s="233" t="s">
        <v>3501</v>
      </c>
      <c r="N120" s="234" t="s">
        <v>3525</v>
      </c>
      <c r="O120" s="63"/>
      <c r="P120" s="188">
        <f t="shared" si="1"/>
        <v>0</v>
      </c>
      <c r="Q120" s="188">
        <v>0</v>
      </c>
      <c r="R120" s="188">
        <f t="shared" si="2"/>
        <v>0</v>
      </c>
      <c r="S120" s="188">
        <v>0</v>
      </c>
      <c r="T120" s="189">
        <f t="shared" si="3"/>
        <v>0</v>
      </c>
      <c r="AR120" s="190" t="s">
        <v>3842</v>
      </c>
      <c r="AT120" s="190" t="s">
        <v>3806</v>
      </c>
      <c r="AU120" s="190" t="s">
        <v>3565</v>
      </c>
      <c r="AY120" s="17" t="s">
        <v>3691</v>
      </c>
      <c r="BE120" s="191">
        <f t="shared" si="4"/>
        <v>0</v>
      </c>
      <c r="BF120" s="191">
        <f t="shared" si="5"/>
        <v>0</v>
      </c>
      <c r="BG120" s="191">
        <f t="shared" si="6"/>
        <v>0</v>
      </c>
      <c r="BH120" s="191">
        <f t="shared" si="7"/>
        <v>0</v>
      </c>
      <c r="BI120" s="191">
        <f t="shared" si="8"/>
        <v>0</v>
      </c>
      <c r="BJ120" s="17" t="s">
        <v>3562</v>
      </c>
      <c r="BK120" s="191">
        <f t="shared" si="9"/>
        <v>0</v>
      </c>
      <c r="BL120" s="17" t="s">
        <v>3761</v>
      </c>
      <c r="BM120" s="190" t="s">
        <v>1545</v>
      </c>
    </row>
    <row r="121" spans="2:65" s="1" customFormat="1" ht="16.5" customHeight="1">
      <c r="B121" s="34"/>
      <c r="C121" s="179" t="s">
        <v>3761</v>
      </c>
      <c r="D121" s="179" t="s">
        <v>3694</v>
      </c>
      <c r="E121" s="180" t="s">
        <v>1261</v>
      </c>
      <c r="F121" s="181" t="s">
        <v>1262</v>
      </c>
      <c r="G121" s="182" t="s">
        <v>3834</v>
      </c>
      <c r="H121" s="183">
        <v>8</v>
      </c>
      <c r="I121" s="184"/>
      <c r="J121" s="185">
        <f t="shared" si="0"/>
        <v>0</v>
      </c>
      <c r="K121" s="181" t="s">
        <v>1790</v>
      </c>
      <c r="L121" s="38"/>
      <c r="M121" s="186" t="s">
        <v>3501</v>
      </c>
      <c r="N121" s="187" t="s">
        <v>3525</v>
      </c>
      <c r="O121" s="63"/>
      <c r="P121" s="188">
        <f t="shared" si="1"/>
        <v>0</v>
      </c>
      <c r="Q121" s="188">
        <v>0</v>
      </c>
      <c r="R121" s="188">
        <f t="shared" si="2"/>
        <v>0</v>
      </c>
      <c r="S121" s="188">
        <v>0</v>
      </c>
      <c r="T121" s="189">
        <f t="shared" si="3"/>
        <v>0</v>
      </c>
      <c r="AR121" s="190" t="s">
        <v>3761</v>
      </c>
      <c r="AT121" s="190" t="s">
        <v>3694</v>
      </c>
      <c r="AU121" s="190" t="s">
        <v>3565</v>
      </c>
      <c r="AY121" s="17" t="s">
        <v>3691</v>
      </c>
      <c r="BE121" s="191">
        <f t="shared" si="4"/>
        <v>0</v>
      </c>
      <c r="BF121" s="191">
        <f t="shared" si="5"/>
        <v>0</v>
      </c>
      <c r="BG121" s="191">
        <f t="shared" si="6"/>
        <v>0</v>
      </c>
      <c r="BH121" s="191">
        <f t="shared" si="7"/>
        <v>0</v>
      </c>
      <c r="BI121" s="191">
        <f t="shared" si="8"/>
        <v>0</v>
      </c>
      <c r="BJ121" s="17" t="s">
        <v>3562</v>
      </c>
      <c r="BK121" s="191">
        <f t="shared" si="9"/>
        <v>0</v>
      </c>
      <c r="BL121" s="17" t="s">
        <v>3761</v>
      </c>
      <c r="BM121" s="190" t="s">
        <v>1546</v>
      </c>
    </row>
    <row r="122" spans="2:65" s="1" customFormat="1" ht="16.5" customHeight="1">
      <c r="B122" s="34"/>
      <c r="C122" s="179" t="s">
        <v>3767</v>
      </c>
      <c r="D122" s="179" t="s">
        <v>3694</v>
      </c>
      <c r="E122" s="180" t="s">
        <v>1264</v>
      </c>
      <c r="F122" s="181" t="s">
        <v>1265</v>
      </c>
      <c r="G122" s="182" t="s">
        <v>3834</v>
      </c>
      <c r="H122" s="183">
        <v>1</v>
      </c>
      <c r="I122" s="184"/>
      <c r="J122" s="185">
        <f t="shared" si="0"/>
        <v>0</v>
      </c>
      <c r="K122" s="181" t="s">
        <v>1790</v>
      </c>
      <c r="L122" s="38"/>
      <c r="M122" s="186" t="s">
        <v>3501</v>
      </c>
      <c r="N122" s="187" t="s">
        <v>3525</v>
      </c>
      <c r="O122" s="63"/>
      <c r="P122" s="188">
        <f t="shared" si="1"/>
        <v>0</v>
      </c>
      <c r="Q122" s="188">
        <v>0</v>
      </c>
      <c r="R122" s="188">
        <f t="shared" si="2"/>
        <v>0</v>
      </c>
      <c r="S122" s="188">
        <v>0</v>
      </c>
      <c r="T122" s="189">
        <f t="shared" si="3"/>
        <v>0</v>
      </c>
      <c r="AR122" s="190" t="s">
        <v>3761</v>
      </c>
      <c r="AT122" s="190" t="s">
        <v>3694</v>
      </c>
      <c r="AU122" s="190" t="s">
        <v>3565</v>
      </c>
      <c r="AY122" s="17" t="s">
        <v>3691</v>
      </c>
      <c r="BE122" s="191">
        <f t="shared" si="4"/>
        <v>0</v>
      </c>
      <c r="BF122" s="191">
        <f t="shared" si="5"/>
        <v>0</v>
      </c>
      <c r="BG122" s="191">
        <f t="shared" si="6"/>
        <v>0</v>
      </c>
      <c r="BH122" s="191">
        <f t="shared" si="7"/>
        <v>0</v>
      </c>
      <c r="BI122" s="191">
        <f t="shared" si="8"/>
        <v>0</v>
      </c>
      <c r="BJ122" s="17" t="s">
        <v>3562</v>
      </c>
      <c r="BK122" s="191">
        <f t="shared" si="9"/>
        <v>0</v>
      </c>
      <c r="BL122" s="17" t="s">
        <v>3761</v>
      </c>
      <c r="BM122" s="190" t="s">
        <v>1547</v>
      </c>
    </row>
    <row r="123" spans="2:65" s="1" customFormat="1" ht="16.5" customHeight="1">
      <c r="B123" s="34"/>
      <c r="C123" s="225" t="s">
        <v>3772</v>
      </c>
      <c r="D123" s="225" t="s">
        <v>3806</v>
      </c>
      <c r="E123" s="226" t="s">
        <v>1548</v>
      </c>
      <c r="F123" s="227" t="s">
        <v>1549</v>
      </c>
      <c r="G123" s="228" t="s">
        <v>3834</v>
      </c>
      <c r="H123" s="229">
        <v>1</v>
      </c>
      <c r="I123" s="230"/>
      <c r="J123" s="231">
        <f t="shared" si="0"/>
        <v>0</v>
      </c>
      <c r="K123" s="227" t="s">
        <v>3501</v>
      </c>
      <c r="L123" s="232"/>
      <c r="M123" s="233" t="s">
        <v>3501</v>
      </c>
      <c r="N123" s="234" t="s">
        <v>3525</v>
      </c>
      <c r="O123" s="63"/>
      <c r="P123" s="188">
        <f t="shared" si="1"/>
        <v>0</v>
      </c>
      <c r="Q123" s="188">
        <v>0</v>
      </c>
      <c r="R123" s="188">
        <f t="shared" si="2"/>
        <v>0</v>
      </c>
      <c r="S123" s="188">
        <v>0</v>
      </c>
      <c r="T123" s="189">
        <f t="shared" si="3"/>
        <v>0</v>
      </c>
      <c r="AR123" s="190" t="s">
        <v>3842</v>
      </c>
      <c r="AT123" s="190" t="s">
        <v>3806</v>
      </c>
      <c r="AU123" s="190" t="s">
        <v>3565</v>
      </c>
      <c r="AY123" s="17" t="s">
        <v>3691</v>
      </c>
      <c r="BE123" s="191">
        <f t="shared" si="4"/>
        <v>0</v>
      </c>
      <c r="BF123" s="191">
        <f t="shared" si="5"/>
        <v>0</v>
      </c>
      <c r="BG123" s="191">
        <f t="shared" si="6"/>
        <v>0</v>
      </c>
      <c r="BH123" s="191">
        <f t="shared" si="7"/>
        <v>0</v>
      </c>
      <c r="BI123" s="191">
        <f t="shared" si="8"/>
        <v>0</v>
      </c>
      <c r="BJ123" s="17" t="s">
        <v>3562</v>
      </c>
      <c r="BK123" s="191">
        <f t="shared" si="9"/>
        <v>0</v>
      </c>
      <c r="BL123" s="17" t="s">
        <v>3761</v>
      </c>
      <c r="BM123" s="190" t="s">
        <v>1550</v>
      </c>
    </row>
    <row r="124" spans="2:65" s="1" customFormat="1" ht="16.5" customHeight="1">
      <c r="B124" s="34"/>
      <c r="C124" s="179" t="s">
        <v>3776</v>
      </c>
      <c r="D124" s="179" t="s">
        <v>3694</v>
      </c>
      <c r="E124" s="180" t="s">
        <v>1551</v>
      </c>
      <c r="F124" s="181" t="s">
        <v>1552</v>
      </c>
      <c r="G124" s="182" t="s">
        <v>3834</v>
      </c>
      <c r="H124" s="183">
        <v>1</v>
      </c>
      <c r="I124" s="184"/>
      <c r="J124" s="185">
        <f t="shared" si="0"/>
        <v>0</v>
      </c>
      <c r="K124" s="181" t="s">
        <v>1790</v>
      </c>
      <c r="L124" s="38"/>
      <c r="M124" s="186" t="s">
        <v>3501</v>
      </c>
      <c r="N124" s="187" t="s">
        <v>3525</v>
      </c>
      <c r="O124" s="63"/>
      <c r="P124" s="188">
        <f t="shared" si="1"/>
        <v>0</v>
      </c>
      <c r="Q124" s="188">
        <v>0</v>
      </c>
      <c r="R124" s="188">
        <f t="shared" si="2"/>
        <v>0</v>
      </c>
      <c r="S124" s="188">
        <v>0</v>
      </c>
      <c r="T124" s="189">
        <f t="shared" si="3"/>
        <v>0</v>
      </c>
      <c r="AR124" s="190" t="s">
        <v>3761</v>
      </c>
      <c r="AT124" s="190" t="s">
        <v>3694</v>
      </c>
      <c r="AU124" s="190" t="s">
        <v>3565</v>
      </c>
      <c r="AY124" s="17" t="s">
        <v>3691</v>
      </c>
      <c r="BE124" s="191">
        <f t="shared" si="4"/>
        <v>0</v>
      </c>
      <c r="BF124" s="191">
        <f t="shared" si="5"/>
        <v>0</v>
      </c>
      <c r="BG124" s="191">
        <f t="shared" si="6"/>
        <v>0</v>
      </c>
      <c r="BH124" s="191">
        <f t="shared" si="7"/>
        <v>0</v>
      </c>
      <c r="BI124" s="191">
        <f t="shared" si="8"/>
        <v>0</v>
      </c>
      <c r="BJ124" s="17" t="s">
        <v>3562</v>
      </c>
      <c r="BK124" s="191">
        <f t="shared" si="9"/>
        <v>0</v>
      </c>
      <c r="BL124" s="17" t="s">
        <v>3761</v>
      </c>
      <c r="BM124" s="190" t="s">
        <v>1553</v>
      </c>
    </row>
    <row r="125" spans="2:65" s="1" customFormat="1" ht="16.5" customHeight="1">
      <c r="B125" s="34"/>
      <c r="C125" s="225" t="s">
        <v>3781</v>
      </c>
      <c r="D125" s="225" t="s">
        <v>3806</v>
      </c>
      <c r="E125" s="226" t="s">
        <v>1554</v>
      </c>
      <c r="F125" s="227" t="s">
        <v>1555</v>
      </c>
      <c r="G125" s="228" t="s">
        <v>3834</v>
      </c>
      <c r="H125" s="229">
        <v>1</v>
      </c>
      <c r="I125" s="230"/>
      <c r="J125" s="231">
        <f t="shared" si="0"/>
        <v>0</v>
      </c>
      <c r="K125" s="227" t="s">
        <v>1790</v>
      </c>
      <c r="L125" s="232"/>
      <c r="M125" s="233" t="s">
        <v>3501</v>
      </c>
      <c r="N125" s="234" t="s">
        <v>3525</v>
      </c>
      <c r="O125" s="63"/>
      <c r="P125" s="188">
        <f t="shared" si="1"/>
        <v>0</v>
      </c>
      <c r="Q125" s="188">
        <v>0</v>
      </c>
      <c r="R125" s="188">
        <f t="shared" si="2"/>
        <v>0</v>
      </c>
      <c r="S125" s="188">
        <v>0</v>
      </c>
      <c r="T125" s="189">
        <f t="shared" si="3"/>
        <v>0</v>
      </c>
      <c r="AR125" s="190" t="s">
        <v>3842</v>
      </c>
      <c r="AT125" s="190" t="s">
        <v>3806</v>
      </c>
      <c r="AU125" s="190" t="s">
        <v>3565</v>
      </c>
      <c r="AY125" s="17" t="s">
        <v>3691</v>
      </c>
      <c r="BE125" s="191">
        <f t="shared" si="4"/>
        <v>0</v>
      </c>
      <c r="BF125" s="191">
        <f t="shared" si="5"/>
        <v>0</v>
      </c>
      <c r="BG125" s="191">
        <f t="shared" si="6"/>
        <v>0</v>
      </c>
      <c r="BH125" s="191">
        <f t="shared" si="7"/>
        <v>0</v>
      </c>
      <c r="BI125" s="191">
        <f t="shared" si="8"/>
        <v>0</v>
      </c>
      <c r="BJ125" s="17" t="s">
        <v>3562</v>
      </c>
      <c r="BK125" s="191">
        <f t="shared" si="9"/>
        <v>0</v>
      </c>
      <c r="BL125" s="17" t="s">
        <v>3761</v>
      </c>
      <c r="BM125" s="190" t="s">
        <v>1556</v>
      </c>
    </row>
    <row r="126" spans="2:47" s="1" customFormat="1" ht="19.5">
      <c r="B126" s="34"/>
      <c r="C126" s="35"/>
      <c r="D126" s="194" t="s">
        <v>4408</v>
      </c>
      <c r="E126" s="35"/>
      <c r="F126" s="235" t="s">
        <v>1557</v>
      </c>
      <c r="G126" s="35"/>
      <c r="H126" s="35"/>
      <c r="I126" s="106"/>
      <c r="J126" s="35"/>
      <c r="K126" s="35"/>
      <c r="L126" s="38"/>
      <c r="M126" s="236"/>
      <c r="N126" s="63"/>
      <c r="O126" s="63"/>
      <c r="P126" s="63"/>
      <c r="Q126" s="63"/>
      <c r="R126" s="63"/>
      <c r="S126" s="63"/>
      <c r="T126" s="64"/>
      <c r="AT126" s="17" t="s">
        <v>4408</v>
      </c>
      <c r="AU126" s="17" t="s">
        <v>3565</v>
      </c>
    </row>
    <row r="127" spans="2:65" s="1" customFormat="1" ht="16.5" customHeight="1">
      <c r="B127" s="34"/>
      <c r="C127" s="179" t="s">
        <v>3489</v>
      </c>
      <c r="D127" s="179" t="s">
        <v>3694</v>
      </c>
      <c r="E127" s="180" t="s">
        <v>1558</v>
      </c>
      <c r="F127" s="181" t="s">
        <v>1559</v>
      </c>
      <c r="G127" s="182" t="s">
        <v>3834</v>
      </c>
      <c r="H127" s="183">
        <v>1</v>
      </c>
      <c r="I127" s="184"/>
      <c r="J127" s="185">
        <f>ROUND(I127*H127,2)</f>
        <v>0</v>
      </c>
      <c r="K127" s="181" t="s">
        <v>1790</v>
      </c>
      <c r="L127" s="38"/>
      <c r="M127" s="186" t="s">
        <v>3501</v>
      </c>
      <c r="N127" s="187" t="s">
        <v>3525</v>
      </c>
      <c r="O127" s="63"/>
      <c r="P127" s="188">
        <f>O127*H127</f>
        <v>0</v>
      </c>
      <c r="Q127" s="188">
        <v>0</v>
      </c>
      <c r="R127" s="188">
        <f>Q127*H127</f>
        <v>0</v>
      </c>
      <c r="S127" s="188">
        <v>0</v>
      </c>
      <c r="T127" s="189">
        <f>S127*H127</f>
        <v>0</v>
      </c>
      <c r="AR127" s="190" t="s">
        <v>3761</v>
      </c>
      <c r="AT127" s="190" t="s">
        <v>3694</v>
      </c>
      <c r="AU127" s="190" t="s">
        <v>3565</v>
      </c>
      <c r="AY127" s="17" t="s">
        <v>3691</v>
      </c>
      <c r="BE127" s="191">
        <f>IF(N127="základní",J127,0)</f>
        <v>0</v>
      </c>
      <c r="BF127" s="191">
        <f>IF(N127="snížená",J127,0)</f>
        <v>0</v>
      </c>
      <c r="BG127" s="191">
        <f>IF(N127="zákl. přenesená",J127,0)</f>
        <v>0</v>
      </c>
      <c r="BH127" s="191">
        <f>IF(N127="sníž. přenesená",J127,0)</f>
        <v>0</v>
      </c>
      <c r="BI127" s="191">
        <f>IF(N127="nulová",J127,0)</f>
        <v>0</v>
      </c>
      <c r="BJ127" s="17" t="s">
        <v>3562</v>
      </c>
      <c r="BK127" s="191">
        <f>ROUND(I127*H127,2)</f>
        <v>0</v>
      </c>
      <c r="BL127" s="17" t="s">
        <v>3761</v>
      </c>
      <c r="BM127" s="190" t="s">
        <v>1560</v>
      </c>
    </row>
    <row r="128" spans="2:65" s="1" customFormat="1" ht="16.5" customHeight="1">
      <c r="B128" s="34"/>
      <c r="C128" s="179" t="s">
        <v>3789</v>
      </c>
      <c r="D128" s="179" t="s">
        <v>3694</v>
      </c>
      <c r="E128" s="180" t="s">
        <v>1561</v>
      </c>
      <c r="F128" s="181" t="s">
        <v>1562</v>
      </c>
      <c r="G128" s="182" t="s">
        <v>3834</v>
      </c>
      <c r="H128" s="183">
        <v>1</v>
      </c>
      <c r="I128" s="184"/>
      <c r="J128" s="185">
        <f>ROUND(I128*H128,2)</f>
        <v>0</v>
      </c>
      <c r="K128" s="181" t="s">
        <v>1790</v>
      </c>
      <c r="L128" s="38"/>
      <c r="M128" s="186" t="s">
        <v>3501</v>
      </c>
      <c r="N128" s="187" t="s">
        <v>3525</v>
      </c>
      <c r="O128" s="63"/>
      <c r="P128" s="188">
        <f>O128*H128</f>
        <v>0</v>
      </c>
      <c r="Q128" s="188">
        <v>0</v>
      </c>
      <c r="R128" s="188">
        <f>Q128*H128</f>
        <v>0</v>
      </c>
      <c r="S128" s="188">
        <v>0</v>
      </c>
      <c r="T128" s="189">
        <f>S128*H128</f>
        <v>0</v>
      </c>
      <c r="AR128" s="190" t="s">
        <v>3761</v>
      </c>
      <c r="AT128" s="190" t="s">
        <v>3694</v>
      </c>
      <c r="AU128" s="190" t="s">
        <v>3565</v>
      </c>
      <c r="AY128" s="17" t="s">
        <v>3691</v>
      </c>
      <c r="BE128" s="191">
        <f>IF(N128="základní",J128,0)</f>
        <v>0</v>
      </c>
      <c r="BF128" s="191">
        <f>IF(N128="snížená",J128,0)</f>
        <v>0</v>
      </c>
      <c r="BG128" s="191">
        <f>IF(N128="zákl. přenesená",J128,0)</f>
        <v>0</v>
      </c>
      <c r="BH128" s="191">
        <f>IF(N128="sníž. přenesená",J128,0)</f>
        <v>0</v>
      </c>
      <c r="BI128" s="191">
        <f>IF(N128="nulová",J128,0)</f>
        <v>0</v>
      </c>
      <c r="BJ128" s="17" t="s">
        <v>3562</v>
      </c>
      <c r="BK128" s="191">
        <f>ROUND(I128*H128,2)</f>
        <v>0</v>
      </c>
      <c r="BL128" s="17" t="s">
        <v>3761</v>
      </c>
      <c r="BM128" s="190" t="s">
        <v>1563</v>
      </c>
    </row>
    <row r="129" spans="2:65" s="1" customFormat="1" ht="24" customHeight="1">
      <c r="B129" s="34"/>
      <c r="C129" s="179" t="s">
        <v>3797</v>
      </c>
      <c r="D129" s="179" t="s">
        <v>3694</v>
      </c>
      <c r="E129" s="180" t="s">
        <v>1339</v>
      </c>
      <c r="F129" s="181" t="s">
        <v>1340</v>
      </c>
      <c r="G129" s="182" t="s">
        <v>3792</v>
      </c>
      <c r="H129" s="183">
        <v>0.046</v>
      </c>
      <c r="I129" s="184"/>
      <c r="J129" s="185">
        <f>ROUND(I129*H129,2)</f>
        <v>0</v>
      </c>
      <c r="K129" s="181" t="s">
        <v>1790</v>
      </c>
      <c r="L129" s="38"/>
      <c r="M129" s="237" t="s">
        <v>3501</v>
      </c>
      <c r="N129" s="238" t="s">
        <v>3525</v>
      </c>
      <c r="O129" s="239"/>
      <c r="P129" s="240">
        <f>O129*H129</f>
        <v>0</v>
      </c>
      <c r="Q129" s="240">
        <v>0</v>
      </c>
      <c r="R129" s="240">
        <f>Q129*H129</f>
        <v>0</v>
      </c>
      <c r="S129" s="240">
        <v>0</v>
      </c>
      <c r="T129" s="241">
        <f>S129*H129</f>
        <v>0</v>
      </c>
      <c r="AR129" s="190" t="s">
        <v>3761</v>
      </c>
      <c r="AT129" s="190" t="s">
        <v>3694</v>
      </c>
      <c r="AU129" s="190" t="s">
        <v>3565</v>
      </c>
      <c r="AY129" s="17" t="s">
        <v>3691</v>
      </c>
      <c r="BE129" s="191">
        <f>IF(N129="základní",J129,0)</f>
        <v>0</v>
      </c>
      <c r="BF129" s="191">
        <f>IF(N129="snížená",J129,0)</f>
        <v>0</v>
      </c>
      <c r="BG129" s="191">
        <f>IF(N129="zákl. přenesená",J129,0)</f>
        <v>0</v>
      </c>
      <c r="BH129" s="191">
        <f>IF(N129="sníž. přenesená",J129,0)</f>
        <v>0</v>
      </c>
      <c r="BI129" s="191">
        <f>IF(N129="nulová",J129,0)</f>
        <v>0</v>
      </c>
      <c r="BJ129" s="17" t="s">
        <v>3562</v>
      </c>
      <c r="BK129" s="191">
        <f>ROUND(I129*H129,2)</f>
        <v>0</v>
      </c>
      <c r="BL129" s="17" t="s">
        <v>3761</v>
      </c>
      <c r="BM129" s="190" t="s">
        <v>1564</v>
      </c>
    </row>
    <row r="130" spans="2:12" s="1" customFormat="1" ht="6.95" customHeight="1">
      <c r="B130" s="46"/>
      <c r="C130" s="47"/>
      <c r="D130" s="47"/>
      <c r="E130" s="47"/>
      <c r="F130" s="47"/>
      <c r="G130" s="47"/>
      <c r="H130" s="47"/>
      <c r="I130" s="130"/>
      <c r="J130" s="47"/>
      <c r="K130" s="47"/>
      <c r="L130" s="38"/>
    </row>
  </sheetData>
  <sheetProtection sheet="1" objects="1" scenarios="1" formatColumns="0" formatRows="0" autoFilter="0"/>
  <autoFilter ref="C86:K129"/>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3598</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1565</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ROUND(J85,2)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ROUND((SUM(BE85:BE116)),2)</f>
        <v>0</v>
      </c>
      <c r="I33" s="119">
        <v>0.21</v>
      </c>
      <c r="J33" s="118">
        <f>ROUND(((SUM(BE85:BE116))*I33),2)</f>
        <v>0</v>
      </c>
      <c r="L33" s="38"/>
    </row>
    <row r="34" spans="2:12" s="1" customFormat="1" ht="14.45" customHeight="1">
      <c r="B34" s="38"/>
      <c r="E34" s="105" t="s">
        <v>3526</v>
      </c>
      <c r="F34" s="118">
        <f>ROUND((SUM(BF85:BF116)),2)</f>
        <v>0</v>
      </c>
      <c r="I34" s="119">
        <v>0.15</v>
      </c>
      <c r="J34" s="118">
        <f>ROUND(((SUM(BF85:BF116))*I34),2)</f>
        <v>0</v>
      </c>
      <c r="L34" s="38"/>
    </row>
    <row r="35" spans="2:12" s="1" customFormat="1" ht="14.45" customHeight="1" hidden="1">
      <c r="B35" s="38"/>
      <c r="E35" s="105" t="s">
        <v>3527</v>
      </c>
      <c r="F35" s="118">
        <f>ROUND((SUM(BG85:BG116)),2)</f>
        <v>0</v>
      </c>
      <c r="I35" s="119">
        <v>0.21</v>
      </c>
      <c r="J35" s="118">
        <f>0</f>
        <v>0</v>
      </c>
      <c r="L35" s="38"/>
    </row>
    <row r="36" spans="2:12" s="1" customFormat="1" ht="14.45" customHeight="1" hidden="1">
      <c r="B36" s="38"/>
      <c r="E36" s="105" t="s">
        <v>3528</v>
      </c>
      <c r="F36" s="118">
        <f>ROUND((SUM(BH85:BH116)),2)</f>
        <v>0</v>
      </c>
      <c r="I36" s="119">
        <v>0.15</v>
      </c>
      <c r="J36" s="118">
        <f>0</f>
        <v>0</v>
      </c>
      <c r="L36" s="38"/>
    </row>
    <row r="37" spans="2:12" s="1" customFormat="1" ht="14.45" customHeight="1" hidden="1">
      <c r="B37" s="38"/>
      <c r="E37" s="105" t="s">
        <v>3529</v>
      </c>
      <c r="F37" s="118">
        <f>ROUND((SUM(BI85:BI116)),2)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01_D.1.4.6a - Slaboproudá elektroinstalce</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J85</f>
        <v>0</v>
      </c>
      <c r="K59" s="35"/>
      <c r="L59" s="38"/>
      <c r="AU59" s="17" t="s">
        <v>3638</v>
      </c>
    </row>
    <row r="60" spans="2:12" s="8" customFormat="1" ht="24.95" customHeight="1">
      <c r="B60" s="138"/>
      <c r="C60" s="139"/>
      <c r="D60" s="140" t="s">
        <v>1780</v>
      </c>
      <c r="E60" s="141"/>
      <c r="F60" s="141"/>
      <c r="G60" s="141"/>
      <c r="H60" s="141"/>
      <c r="I60" s="142"/>
      <c r="J60" s="143">
        <f>J86</f>
        <v>0</v>
      </c>
      <c r="K60" s="139"/>
      <c r="L60" s="144"/>
    </row>
    <row r="61" spans="2:12" s="9" customFormat="1" ht="19.9" customHeight="1">
      <c r="B61" s="145"/>
      <c r="C61" s="146"/>
      <c r="D61" s="147" t="s">
        <v>1783</v>
      </c>
      <c r="E61" s="148"/>
      <c r="F61" s="148"/>
      <c r="G61" s="148"/>
      <c r="H61" s="148"/>
      <c r="I61" s="149"/>
      <c r="J61" s="150">
        <f>J87</f>
        <v>0</v>
      </c>
      <c r="K61" s="146"/>
      <c r="L61" s="151"/>
    </row>
    <row r="62" spans="2:12" s="9" customFormat="1" ht="19.9" customHeight="1">
      <c r="B62" s="145"/>
      <c r="C62" s="146"/>
      <c r="D62" s="147" t="s">
        <v>1784</v>
      </c>
      <c r="E62" s="148"/>
      <c r="F62" s="148"/>
      <c r="G62" s="148"/>
      <c r="H62" s="148"/>
      <c r="I62" s="149"/>
      <c r="J62" s="150">
        <f>J89</f>
        <v>0</v>
      </c>
      <c r="K62" s="146"/>
      <c r="L62" s="151"/>
    </row>
    <row r="63" spans="2:12" s="8" customFormat="1" ht="24.95" customHeight="1">
      <c r="B63" s="138"/>
      <c r="C63" s="139"/>
      <c r="D63" s="140" t="s">
        <v>1911</v>
      </c>
      <c r="E63" s="141"/>
      <c r="F63" s="141"/>
      <c r="G63" s="141"/>
      <c r="H63" s="141"/>
      <c r="I63" s="142"/>
      <c r="J63" s="143">
        <f>J97</f>
        <v>0</v>
      </c>
      <c r="K63" s="139"/>
      <c r="L63" s="144"/>
    </row>
    <row r="64" spans="2:12" s="9" customFormat="1" ht="19.9" customHeight="1">
      <c r="B64" s="145"/>
      <c r="C64" s="146"/>
      <c r="D64" s="147" t="s">
        <v>1191</v>
      </c>
      <c r="E64" s="148"/>
      <c r="F64" s="148"/>
      <c r="G64" s="148"/>
      <c r="H64" s="148"/>
      <c r="I64" s="149"/>
      <c r="J64" s="150">
        <f>J98</f>
        <v>0</v>
      </c>
      <c r="K64" s="146"/>
      <c r="L64" s="151"/>
    </row>
    <row r="65" spans="2:12" s="9" customFormat="1" ht="19.9" customHeight="1">
      <c r="B65" s="145"/>
      <c r="C65" s="146"/>
      <c r="D65" s="147" t="s">
        <v>1566</v>
      </c>
      <c r="E65" s="148"/>
      <c r="F65" s="148"/>
      <c r="G65" s="148"/>
      <c r="H65" s="148"/>
      <c r="I65" s="149"/>
      <c r="J65" s="150">
        <f>J108</f>
        <v>0</v>
      </c>
      <c r="K65" s="146"/>
      <c r="L65" s="151"/>
    </row>
    <row r="66" spans="2:12" s="1" customFormat="1" ht="21.75" customHeight="1">
      <c r="B66" s="34"/>
      <c r="C66" s="35"/>
      <c r="D66" s="35"/>
      <c r="E66" s="35"/>
      <c r="F66" s="35"/>
      <c r="G66" s="35"/>
      <c r="H66" s="35"/>
      <c r="I66" s="106"/>
      <c r="J66" s="35"/>
      <c r="K66" s="35"/>
      <c r="L66" s="38"/>
    </row>
    <row r="67" spans="2:12" s="1" customFormat="1" ht="6.95" customHeight="1">
      <c r="B67" s="46"/>
      <c r="C67" s="47"/>
      <c r="D67" s="47"/>
      <c r="E67" s="47"/>
      <c r="F67" s="47"/>
      <c r="G67" s="47"/>
      <c r="H67" s="47"/>
      <c r="I67" s="130"/>
      <c r="J67" s="47"/>
      <c r="K67" s="47"/>
      <c r="L67" s="38"/>
    </row>
    <row r="71" spans="2:12" s="1" customFormat="1" ht="6.95" customHeight="1">
      <c r="B71" s="48"/>
      <c r="C71" s="49"/>
      <c r="D71" s="49"/>
      <c r="E71" s="49"/>
      <c r="F71" s="49"/>
      <c r="G71" s="49"/>
      <c r="H71" s="49"/>
      <c r="I71" s="133"/>
      <c r="J71" s="49"/>
      <c r="K71" s="49"/>
      <c r="L71" s="38"/>
    </row>
    <row r="72" spans="2:12" s="1" customFormat="1" ht="24.95" customHeight="1">
      <c r="B72" s="34"/>
      <c r="C72" s="23" t="s">
        <v>3676</v>
      </c>
      <c r="D72" s="35"/>
      <c r="E72" s="35"/>
      <c r="F72" s="35"/>
      <c r="G72" s="35"/>
      <c r="H72" s="35"/>
      <c r="I72" s="106"/>
      <c r="J72" s="35"/>
      <c r="K72" s="35"/>
      <c r="L72" s="38"/>
    </row>
    <row r="73" spans="2:12" s="1" customFormat="1" ht="6.95" customHeight="1">
      <c r="B73" s="34"/>
      <c r="C73" s="35"/>
      <c r="D73" s="35"/>
      <c r="E73" s="35"/>
      <c r="F73" s="35"/>
      <c r="G73" s="35"/>
      <c r="H73" s="35"/>
      <c r="I73" s="106"/>
      <c r="J73" s="35"/>
      <c r="K73" s="35"/>
      <c r="L73" s="38"/>
    </row>
    <row r="74" spans="2:12" s="1" customFormat="1" ht="12" customHeight="1">
      <c r="B74" s="34"/>
      <c r="C74" s="29" t="s">
        <v>3498</v>
      </c>
      <c r="D74" s="35"/>
      <c r="E74" s="35"/>
      <c r="F74" s="35"/>
      <c r="G74" s="35"/>
      <c r="H74" s="35"/>
      <c r="I74" s="106"/>
      <c r="J74" s="35"/>
      <c r="K74" s="35"/>
      <c r="L74" s="38"/>
    </row>
    <row r="75" spans="2:12" s="1" customFormat="1" ht="16.5" customHeight="1">
      <c r="B75" s="34"/>
      <c r="C75" s="35"/>
      <c r="D75" s="35"/>
      <c r="E75" s="553" t="str">
        <f>E7</f>
        <v>Světlá nad Sázavou - Managment</v>
      </c>
      <c r="F75" s="554"/>
      <c r="G75" s="554"/>
      <c r="H75" s="554"/>
      <c r="I75" s="106"/>
      <c r="J75" s="35"/>
      <c r="K75" s="35"/>
      <c r="L75" s="38"/>
    </row>
    <row r="76" spans="2:12" s="1" customFormat="1" ht="12" customHeight="1">
      <c r="B76" s="34"/>
      <c r="C76" s="29" t="s">
        <v>3633</v>
      </c>
      <c r="D76" s="35"/>
      <c r="E76" s="35"/>
      <c r="F76" s="35"/>
      <c r="G76" s="35"/>
      <c r="H76" s="35"/>
      <c r="I76" s="106"/>
      <c r="J76" s="35"/>
      <c r="K76" s="35"/>
      <c r="L76" s="38"/>
    </row>
    <row r="77" spans="2:12" s="1" customFormat="1" ht="16.5" customHeight="1">
      <c r="B77" s="34"/>
      <c r="C77" s="35"/>
      <c r="D77" s="35"/>
      <c r="E77" s="537" t="str">
        <f>E9</f>
        <v>SO 01_D.1.4.6a - Slaboproudá elektroinstalce</v>
      </c>
      <c r="F77" s="552"/>
      <c r="G77" s="552"/>
      <c r="H77" s="552"/>
      <c r="I77" s="106"/>
      <c r="J77" s="35"/>
      <c r="K77" s="35"/>
      <c r="L77" s="38"/>
    </row>
    <row r="78" spans="2:12" s="1" customFormat="1" ht="6.95" customHeight="1">
      <c r="B78" s="34"/>
      <c r="C78" s="35"/>
      <c r="D78" s="35"/>
      <c r="E78" s="35"/>
      <c r="F78" s="35"/>
      <c r="G78" s="35"/>
      <c r="H78" s="35"/>
      <c r="I78" s="106"/>
      <c r="J78" s="35"/>
      <c r="K78" s="35"/>
      <c r="L78" s="38"/>
    </row>
    <row r="79" spans="2:12" s="1" customFormat="1" ht="12" customHeight="1">
      <c r="B79" s="34"/>
      <c r="C79" s="29" t="s">
        <v>3503</v>
      </c>
      <c r="D79" s="35"/>
      <c r="E79" s="35"/>
      <c r="F79" s="27" t="str">
        <f>F12</f>
        <v>Světlá nad Sázavou</v>
      </c>
      <c r="G79" s="35"/>
      <c r="H79" s="35"/>
      <c r="I79" s="108" t="s">
        <v>3505</v>
      </c>
      <c r="J79" s="58" t="str">
        <f>IF(J12="","",J12)</f>
        <v>6. 2. 2019</v>
      </c>
      <c r="K79" s="35"/>
      <c r="L79" s="38"/>
    </row>
    <row r="80" spans="2:12" s="1" customFormat="1" ht="6.95" customHeight="1">
      <c r="B80" s="34"/>
      <c r="C80" s="35"/>
      <c r="D80" s="35"/>
      <c r="E80" s="35"/>
      <c r="F80" s="35"/>
      <c r="G80" s="35"/>
      <c r="H80" s="35"/>
      <c r="I80" s="106"/>
      <c r="J80" s="35"/>
      <c r="K80" s="35"/>
      <c r="L80" s="38"/>
    </row>
    <row r="81" spans="2:12" s="1" customFormat="1" ht="15.2" customHeight="1">
      <c r="B81" s="34"/>
      <c r="C81" s="29" t="s">
        <v>3507</v>
      </c>
      <c r="D81" s="35"/>
      <c r="E81" s="35"/>
      <c r="F81" s="27" t="str">
        <f>E15</f>
        <v>Kraj Vysočina</v>
      </c>
      <c r="G81" s="35"/>
      <c r="H81" s="35"/>
      <c r="I81" s="108" t="s">
        <v>3513</v>
      </c>
      <c r="J81" s="32" t="str">
        <f>E21</f>
        <v xml:space="preserve"> </v>
      </c>
      <c r="K81" s="35"/>
      <c r="L81" s="38"/>
    </row>
    <row r="82" spans="2:12" s="1" customFormat="1" ht="27.95" customHeight="1">
      <c r="B82" s="34"/>
      <c r="C82" s="29" t="s">
        <v>3511</v>
      </c>
      <c r="D82" s="35"/>
      <c r="E82" s="35"/>
      <c r="F82" s="27" t="str">
        <f>IF(E18="","",E18)</f>
        <v>Vyplň údaj</v>
      </c>
      <c r="G82" s="35"/>
      <c r="H82" s="35"/>
      <c r="I82" s="108" t="s">
        <v>3516</v>
      </c>
      <c r="J82" s="32" t="str">
        <f>E24</f>
        <v>Ing. arch. Martin Jirovský</v>
      </c>
      <c r="K82" s="35"/>
      <c r="L82" s="38"/>
    </row>
    <row r="83" spans="2:12" s="1" customFormat="1" ht="10.35" customHeight="1">
      <c r="B83" s="34"/>
      <c r="C83" s="35"/>
      <c r="D83" s="35"/>
      <c r="E83" s="35"/>
      <c r="F83" s="35"/>
      <c r="G83" s="35"/>
      <c r="H83" s="35"/>
      <c r="I83" s="106"/>
      <c r="J83" s="35"/>
      <c r="K83" s="35"/>
      <c r="L83" s="38"/>
    </row>
    <row r="84" spans="2:20" s="10" customFormat="1" ht="29.25" customHeight="1">
      <c r="B84" s="152"/>
      <c r="C84" s="153" t="s">
        <v>3677</v>
      </c>
      <c r="D84" s="154" t="s">
        <v>3539</v>
      </c>
      <c r="E84" s="154" t="s">
        <v>3535</v>
      </c>
      <c r="F84" s="154" t="s">
        <v>3536</v>
      </c>
      <c r="G84" s="154" t="s">
        <v>3678</v>
      </c>
      <c r="H84" s="154" t="s">
        <v>3679</v>
      </c>
      <c r="I84" s="155" t="s">
        <v>3680</v>
      </c>
      <c r="J84" s="154" t="s">
        <v>3637</v>
      </c>
      <c r="K84" s="156" t="s">
        <v>3681</v>
      </c>
      <c r="L84" s="157"/>
      <c r="M84" s="66" t="s">
        <v>3501</v>
      </c>
      <c r="N84" s="67" t="s">
        <v>3524</v>
      </c>
      <c r="O84" s="67" t="s">
        <v>3682</v>
      </c>
      <c r="P84" s="67" t="s">
        <v>3683</v>
      </c>
      <c r="Q84" s="67" t="s">
        <v>3684</v>
      </c>
      <c r="R84" s="67" t="s">
        <v>3685</v>
      </c>
      <c r="S84" s="67" t="s">
        <v>3686</v>
      </c>
      <c r="T84" s="68" t="s">
        <v>3687</v>
      </c>
    </row>
    <row r="85" spans="2:63" s="1" customFormat="1" ht="22.9" customHeight="1">
      <c r="B85" s="34"/>
      <c r="C85" s="73" t="s">
        <v>3688</v>
      </c>
      <c r="D85" s="35"/>
      <c r="E85" s="35"/>
      <c r="F85" s="35"/>
      <c r="G85" s="35"/>
      <c r="H85" s="35"/>
      <c r="I85" s="106"/>
      <c r="J85" s="158">
        <f>BK85</f>
        <v>0</v>
      </c>
      <c r="K85" s="35"/>
      <c r="L85" s="38"/>
      <c r="M85" s="69"/>
      <c r="N85" s="70"/>
      <c r="O85" s="70"/>
      <c r="P85" s="159">
        <f>P86+P97</f>
        <v>0</v>
      </c>
      <c r="Q85" s="70"/>
      <c r="R85" s="159">
        <f>R86+R97</f>
        <v>0</v>
      </c>
      <c r="S85" s="70"/>
      <c r="T85" s="160">
        <f>T86+T97</f>
        <v>0</v>
      </c>
      <c r="AT85" s="17" t="s">
        <v>3553</v>
      </c>
      <c r="AU85" s="17" t="s">
        <v>3638</v>
      </c>
      <c r="BK85" s="162">
        <f>BK86+BK97</f>
        <v>0</v>
      </c>
    </row>
    <row r="86" spans="2:63" s="11" customFormat="1" ht="25.9" customHeight="1">
      <c r="B86" s="163"/>
      <c r="C86" s="164"/>
      <c r="D86" s="165" t="s">
        <v>3553</v>
      </c>
      <c r="E86" s="166" t="s">
        <v>1785</v>
      </c>
      <c r="F86" s="166" t="s">
        <v>1786</v>
      </c>
      <c r="G86" s="164"/>
      <c r="H86" s="164"/>
      <c r="I86" s="167"/>
      <c r="J86" s="168">
        <f>BK86</f>
        <v>0</v>
      </c>
      <c r="K86" s="164"/>
      <c r="L86" s="169"/>
      <c r="M86" s="170"/>
      <c r="N86" s="171"/>
      <c r="O86" s="171"/>
      <c r="P86" s="172">
        <f>P87+P89</f>
        <v>0</v>
      </c>
      <c r="Q86" s="171"/>
      <c r="R86" s="172">
        <f>R87+R89</f>
        <v>0</v>
      </c>
      <c r="S86" s="171"/>
      <c r="T86" s="173">
        <f>T87+T89</f>
        <v>0</v>
      </c>
      <c r="AR86" s="174" t="s">
        <v>3562</v>
      </c>
      <c r="AT86" s="175" t="s">
        <v>3553</v>
      </c>
      <c r="AU86" s="175" t="s">
        <v>3554</v>
      </c>
      <c r="AY86" s="174" t="s">
        <v>3691</v>
      </c>
      <c r="BK86" s="176">
        <f>BK87+BK89</f>
        <v>0</v>
      </c>
    </row>
    <row r="87" spans="2:63" s="11" customFormat="1" ht="22.9" customHeight="1">
      <c r="B87" s="163"/>
      <c r="C87" s="164"/>
      <c r="D87" s="165" t="s">
        <v>3553</v>
      </c>
      <c r="E87" s="177" t="s">
        <v>3737</v>
      </c>
      <c r="F87" s="177" t="s">
        <v>1821</v>
      </c>
      <c r="G87" s="164"/>
      <c r="H87" s="164"/>
      <c r="I87" s="167"/>
      <c r="J87" s="178">
        <f>BK87</f>
        <v>0</v>
      </c>
      <c r="K87" s="164"/>
      <c r="L87" s="169"/>
      <c r="M87" s="170"/>
      <c r="N87" s="171"/>
      <c r="O87" s="171"/>
      <c r="P87" s="172">
        <f>P88</f>
        <v>0</v>
      </c>
      <c r="Q87" s="171"/>
      <c r="R87" s="172">
        <f>R88</f>
        <v>0</v>
      </c>
      <c r="S87" s="171"/>
      <c r="T87" s="173">
        <f>T88</f>
        <v>0</v>
      </c>
      <c r="AR87" s="174" t="s">
        <v>3562</v>
      </c>
      <c r="AT87" s="175" t="s">
        <v>3553</v>
      </c>
      <c r="AU87" s="175" t="s">
        <v>3562</v>
      </c>
      <c r="AY87" s="174" t="s">
        <v>3691</v>
      </c>
      <c r="BK87" s="176">
        <f>BK88</f>
        <v>0</v>
      </c>
    </row>
    <row r="88" spans="2:65" s="1" customFormat="1" ht="16.5" customHeight="1">
      <c r="B88" s="34"/>
      <c r="C88" s="179" t="s">
        <v>3562</v>
      </c>
      <c r="D88" s="179" t="s">
        <v>3694</v>
      </c>
      <c r="E88" s="180" t="s">
        <v>1196</v>
      </c>
      <c r="F88" s="181" t="s">
        <v>1197</v>
      </c>
      <c r="G88" s="182" t="s">
        <v>4097</v>
      </c>
      <c r="H88" s="183">
        <v>80</v>
      </c>
      <c r="I88" s="184"/>
      <c r="J88" s="185">
        <f>ROUND(I88*H88,2)</f>
        <v>0</v>
      </c>
      <c r="K88" s="181" t="s">
        <v>1790</v>
      </c>
      <c r="L88" s="38"/>
      <c r="M88" s="186" t="s">
        <v>3501</v>
      </c>
      <c r="N88" s="187" t="s">
        <v>3525</v>
      </c>
      <c r="O88" s="63"/>
      <c r="P88" s="188">
        <f>O88*H88</f>
        <v>0</v>
      </c>
      <c r="Q88" s="188">
        <v>0</v>
      </c>
      <c r="R88" s="188">
        <f>Q88*H88</f>
        <v>0</v>
      </c>
      <c r="S88" s="188">
        <v>0</v>
      </c>
      <c r="T88" s="189">
        <f>S88*H88</f>
        <v>0</v>
      </c>
      <c r="AR88" s="190" t="s">
        <v>3699</v>
      </c>
      <c r="AT88" s="190" t="s">
        <v>3694</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1567</v>
      </c>
    </row>
    <row r="89" spans="2:63" s="11" customFormat="1" ht="22.9" customHeight="1">
      <c r="B89" s="163"/>
      <c r="C89" s="164"/>
      <c r="D89" s="165" t="s">
        <v>3553</v>
      </c>
      <c r="E89" s="177" t="s">
        <v>1856</v>
      </c>
      <c r="F89" s="177" t="s">
        <v>1857</v>
      </c>
      <c r="G89" s="164"/>
      <c r="H89" s="164"/>
      <c r="I89" s="167"/>
      <c r="J89" s="178">
        <f>BK89</f>
        <v>0</v>
      </c>
      <c r="K89" s="164"/>
      <c r="L89" s="169"/>
      <c r="M89" s="170"/>
      <c r="N89" s="171"/>
      <c r="O89" s="171"/>
      <c r="P89" s="172">
        <f>SUM(P90:P96)</f>
        <v>0</v>
      </c>
      <c r="Q89" s="171"/>
      <c r="R89" s="172">
        <f>SUM(R90:R96)</f>
        <v>0</v>
      </c>
      <c r="S89" s="171"/>
      <c r="T89" s="173">
        <f>SUM(T90:T96)</f>
        <v>0</v>
      </c>
      <c r="AR89" s="174" t="s">
        <v>3562</v>
      </c>
      <c r="AT89" s="175" t="s">
        <v>3553</v>
      </c>
      <c r="AU89" s="175" t="s">
        <v>3562</v>
      </c>
      <c r="AY89" s="174" t="s">
        <v>3691</v>
      </c>
      <c r="BK89" s="176">
        <f>SUM(BK90:BK96)</f>
        <v>0</v>
      </c>
    </row>
    <row r="90" spans="2:65" s="1" customFormat="1" ht="24" customHeight="1">
      <c r="B90" s="34"/>
      <c r="C90" s="179" t="s">
        <v>3565</v>
      </c>
      <c r="D90" s="179" t="s">
        <v>3694</v>
      </c>
      <c r="E90" s="180" t="s">
        <v>1062</v>
      </c>
      <c r="F90" s="181" t="s">
        <v>1063</v>
      </c>
      <c r="G90" s="182" t="s">
        <v>3792</v>
      </c>
      <c r="H90" s="183">
        <v>0.16</v>
      </c>
      <c r="I90" s="184"/>
      <c r="J90" s="185">
        <f>ROUND(I90*H90,2)</f>
        <v>0</v>
      </c>
      <c r="K90" s="181" t="s">
        <v>1790</v>
      </c>
      <c r="L90" s="38"/>
      <c r="M90" s="186" t="s">
        <v>3501</v>
      </c>
      <c r="N90" s="187" t="s">
        <v>3525</v>
      </c>
      <c r="O90" s="63"/>
      <c r="P90" s="188">
        <f>O90*H90</f>
        <v>0</v>
      </c>
      <c r="Q90" s="188">
        <v>0</v>
      </c>
      <c r="R90" s="188">
        <f>Q90*H90</f>
        <v>0</v>
      </c>
      <c r="S90" s="188">
        <v>0</v>
      </c>
      <c r="T90" s="189">
        <f>S90*H90</f>
        <v>0</v>
      </c>
      <c r="AR90" s="190" t="s">
        <v>3699</v>
      </c>
      <c r="AT90" s="190" t="s">
        <v>3694</v>
      </c>
      <c r="AU90" s="190" t="s">
        <v>3565</v>
      </c>
      <c r="AY90" s="17" t="s">
        <v>3691</v>
      </c>
      <c r="BE90" s="191">
        <f>IF(N90="základní",J90,0)</f>
        <v>0</v>
      </c>
      <c r="BF90" s="191">
        <f>IF(N90="snížená",J90,0)</f>
        <v>0</v>
      </c>
      <c r="BG90" s="191">
        <f>IF(N90="zákl. přenesená",J90,0)</f>
        <v>0</v>
      </c>
      <c r="BH90" s="191">
        <f>IF(N90="sníž. přenesená",J90,0)</f>
        <v>0</v>
      </c>
      <c r="BI90" s="191">
        <f>IF(N90="nulová",J90,0)</f>
        <v>0</v>
      </c>
      <c r="BJ90" s="17" t="s">
        <v>3562</v>
      </c>
      <c r="BK90" s="191">
        <f>ROUND(I90*H90,2)</f>
        <v>0</v>
      </c>
      <c r="BL90" s="17" t="s">
        <v>3699</v>
      </c>
      <c r="BM90" s="190" t="s">
        <v>1568</v>
      </c>
    </row>
    <row r="91" spans="2:65" s="1" customFormat="1" ht="24" customHeight="1">
      <c r="B91" s="34"/>
      <c r="C91" s="179" t="s">
        <v>3706</v>
      </c>
      <c r="D91" s="179" t="s">
        <v>3694</v>
      </c>
      <c r="E91" s="180" t="s">
        <v>1065</v>
      </c>
      <c r="F91" s="181" t="s">
        <v>1066</v>
      </c>
      <c r="G91" s="182" t="s">
        <v>3792</v>
      </c>
      <c r="H91" s="183">
        <v>1.44</v>
      </c>
      <c r="I91" s="184"/>
      <c r="J91" s="185">
        <f>ROUND(I91*H91,2)</f>
        <v>0</v>
      </c>
      <c r="K91" s="181" t="s">
        <v>1790</v>
      </c>
      <c r="L91" s="38"/>
      <c r="M91" s="186" t="s">
        <v>3501</v>
      </c>
      <c r="N91" s="187" t="s">
        <v>3525</v>
      </c>
      <c r="O91" s="63"/>
      <c r="P91" s="188">
        <f>O91*H91</f>
        <v>0</v>
      </c>
      <c r="Q91" s="188">
        <v>0</v>
      </c>
      <c r="R91" s="188">
        <f>Q91*H91</f>
        <v>0</v>
      </c>
      <c r="S91" s="188">
        <v>0</v>
      </c>
      <c r="T91" s="189">
        <f>S91*H91</f>
        <v>0</v>
      </c>
      <c r="AR91" s="190" t="s">
        <v>3699</v>
      </c>
      <c r="AT91" s="190" t="s">
        <v>3694</v>
      </c>
      <c r="AU91" s="190" t="s">
        <v>3565</v>
      </c>
      <c r="AY91" s="17" t="s">
        <v>3691</v>
      </c>
      <c r="BE91" s="191">
        <f>IF(N91="základní",J91,0)</f>
        <v>0</v>
      </c>
      <c r="BF91" s="191">
        <f>IF(N91="snížená",J91,0)</f>
        <v>0</v>
      </c>
      <c r="BG91" s="191">
        <f>IF(N91="zákl. přenesená",J91,0)</f>
        <v>0</v>
      </c>
      <c r="BH91" s="191">
        <f>IF(N91="sníž. přenesená",J91,0)</f>
        <v>0</v>
      </c>
      <c r="BI91" s="191">
        <f>IF(N91="nulová",J91,0)</f>
        <v>0</v>
      </c>
      <c r="BJ91" s="17" t="s">
        <v>3562</v>
      </c>
      <c r="BK91" s="191">
        <f>ROUND(I91*H91,2)</f>
        <v>0</v>
      </c>
      <c r="BL91" s="17" t="s">
        <v>3699</v>
      </c>
      <c r="BM91" s="190" t="s">
        <v>1569</v>
      </c>
    </row>
    <row r="92" spans="2:51" s="12" customFormat="1" ht="12">
      <c r="B92" s="192"/>
      <c r="C92" s="193"/>
      <c r="D92" s="194" t="s">
        <v>3710</v>
      </c>
      <c r="E92" s="195" t="s">
        <v>3501</v>
      </c>
      <c r="F92" s="196" t="s">
        <v>1570</v>
      </c>
      <c r="G92" s="193"/>
      <c r="H92" s="197">
        <v>1.44</v>
      </c>
      <c r="I92" s="198"/>
      <c r="J92" s="193"/>
      <c r="K92" s="193"/>
      <c r="L92" s="199"/>
      <c r="M92" s="200"/>
      <c r="N92" s="201"/>
      <c r="O92" s="201"/>
      <c r="P92" s="201"/>
      <c r="Q92" s="201"/>
      <c r="R92" s="201"/>
      <c r="S92" s="201"/>
      <c r="T92" s="202"/>
      <c r="AT92" s="203" t="s">
        <v>3710</v>
      </c>
      <c r="AU92" s="203" t="s">
        <v>3565</v>
      </c>
      <c r="AV92" s="12" t="s">
        <v>3565</v>
      </c>
      <c r="AW92" s="12" t="s">
        <v>3515</v>
      </c>
      <c r="AX92" s="12" t="s">
        <v>3554</v>
      </c>
      <c r="AY92" s="203" t="s">
        <v>3691</v>
      </c>
    </row>
    <row r="93" spans="2:51" s="13" customFormat="1" ht="12">
      <c r="B93" s="204"/>
      <c r="C93" s="205"/>
      <c r="D93" s="194" t="s">
        <v>3710</v>
      </c>
      <c r="E93" s="206" t="s">
        <v>3501</v>
      </c>
      <c r="F93" s="207" t="s">
        <v>3712</v>
      </c>
      <c r="G93" s="205"/>
      <c r="H93" s="208">
        <v>1.44</v>
      </c>
      <c r="I93" s="209"/>
      <c r="J93" s="205"/>
      <c r="K93" s="205"/>
      <c r="L93" s="210"/>
      <c r="M93" s="211"/>
      <c r="N93" s="212"/>
      <c r="O93" s="212"/>
      <c r="P93" s="212"/>
      <c r="Q93" s="212"/>
      <c r="R93" s="212"/>
      <c r="S93" s="212"/>
      <c r="T93" s="213"/>
      <c r="AT93" s="214" t="s">
        <v>3710</v>
      </c>
      <c r="AU93" s="214" t="s">
        <v>3565</v>
      </c>
      <c r="AV93" s="13" t="s">
        <v>3699</v>
      </c>
      <c r="AW93" s="13" t="s">
        <v>3515</v>
      </c>
      <c r="AX93" s="13" t="s">
        <v>3562</v>
      </c>
      <c r="AY93" s="214" t="s">
        <v>3691</v>
      </c>
    </row>
    <row r="94" spans="2:65" s="1" customFormat="1" ht="16.5" customHeight="1">
      <c r="B94" s="34"/>
      <c r="C94" s="179" t="s">
        <v>3699</v>
      </c>
      <c r="D94" s="179" t="s">
        <v>3694</v>
      </c>
      <c r="E94" s="180" t="s">
        <v>1069</v>
      </c>
      <c r="F94" s="181" t="s">
        <v>1070</v>
      </c>
      <c r="G94" s="182" t="s">
        <v>3792</v>
      </c>
      <c r="H94" s="183">
        <v>0.16</v>
      </c>
      <c r="I94" s="184"/>
      <c r="J94" s="185">
        <f>ROUND(I94*H94,2)</f>
        <v>0</v>
      </c>
      <c r="K94" s="181" t="s">
        <v>1790</v>
      </c>
      <c r="L94" s="38"/>
      <c r="M94" s="186" t="s">
        <v>3501</v>
      </c>
      <c r="N94" s="187" t="s">
        <v>3525</v>
      </c>
      <c r="O94" s="63"/>
      <c r="P94" s="188">
        <f>O94*H94</f>
        <v>0</v>
      </c>
      <c r="Q94" s="188">
        <v>0</v>
      </c>
      <c r="R94" s="188">
        <f>Q94*H94</f>
        <v>0</v>
      </c>
      <c r="S94" s="188">
        <v>0</v>
      </c>
      <c r="T94" s="189">
        <f>S94*H94</f>
        <v>0</v>
      </c>
      <c r="AR94" s="190" t="s">
        <v>3699</v>
      </c>
      <c r="AT94" s="190" t="s">
        <v>3694</v>
      </c>
      <c r="AU94" s="190" t="s">
        <v>3565</v>
      </c>
      <c r="AY94" s="17" t="s">
        <v>3691</v>
      </c>
      <c r="BE94" s="191">
        <f>IF(N94="základní",J94,0)</f>
        <v>0</v>
      </c>
      <c r="BF94" s="191">
        <f>IF(N94="snížená",J94,0)</f>
        <v>0</v>
      </c>
      <c r="BG94" s="191">
        <f>IF(N94="zákl. přenesená",J94,0)</f>
        <v>0</v>
      </c>
      <c r="BH94" s="191">
        <f>IF(N94="sníž. přenesená",J94,0)</f>
        <v>0</v>
      </c>
      <c r="BI94" s="191">
        <f>IF(N94="nulová",J94,0)</f>
        <v>0</v>
      </c>
      <c r="BJ94" s="17" t="s">
        <v>3562</v>
      </c>
      <c r="BK94" s="191">
        <f>ROUND(I94*H94,2)</f>
        <v>0</v>
      </c>
      <c r="BL94" s="17" t="s">
        <v>3699</v>
      </c>
      <c r="BM94" s="190" t="s">
        <v>1571</v>
      </c>
    </row>
    <row r="95" spans="2:65" s="1" customFormat="1" ht="24" customHeight="1">
      <c r="B95" s="34"/>
      <c r="C95" s="179" t="s">
        <v>3716</v>
      </c>
      <c r="D95" s="179" t="s">
        <v>3694</v>
      </c>
      <c r="E95" s="180" t="s">
        <v>1072</v>
      </c>
      <c r="F95" s="181" t="s">
        <v>1073</v>
      </c>
      <c r="G95" s="182" t="s">
        <v>3792</v>
      </c>
      <c r="H95" s="183">
        <v>0.16</v>
      </c>
      <c r="I95" s="184"/>
      <c r="J95" s="185">
        <f>ROUND(I95*H95,2)</f>
        <v>0</v>
      </c>
      <c r="K95" s="181" t="s">
        <v>1790</v>
      </c>
      <c r="L95" s="38"/>
      <c r="M95" s="186" t="s">
        <v>3501</v>
      </c>
      <c r="N95" s="187" t="s">
        <v>3525</v>
      </c>
      <c r="O95" s="63"/>
      <c r="P95" s="188">
        <f>O95*H95</f>
        <v>0</v>
      </c>
      <c r="Q95" s="188">
        <v>0</v>
      </c>
      <c r="R95" s="188">
        <f>Q95*H95</f>
        <v>0</v>
      </c>
      <c r="S95" s="188">
        <v>0</v>
      </c>
      <c r="T95" s="189">
        <f>S95*H95</f>
        <v>0</v>
      </c>
      <c r="AR95" s="190" t="s">
        <v>3699</v>
      </c>
      <c r="AT95" s="190" t="s">
        <v>3694</v>
      </c>
      <c r="AU95" s="190" t="s">
        <v>3565</v>
      </c>
      <c r="AY95" s="17" t="s">
        <v>3691</v>
      </c>
      <c r="BE95" s="191">
        <f>IF(N95="základní",J95,0)</f>
        <v>0</v>
      </c>
      <c r="BF95" s="191">
        <f>IF(N95="snížená",J95,0)</f>
        <v>0</v>
      </c>
      <c r="BG95" s="191">
        <f>IF(N95="zákl. přenesená",J95,0)</f>
        <v>0</v>
      </c>
      <c r="BH95" s="191">
        <f>IF(N95="sníž. přenesená",J95,0)</f>
        <v>0</v>
      </c>
      <c r="BI95" s="191">
        <f>IF(N95="nulová",J95,0)</f>
        <v>0</v>
      </c>
      <c r="BJ95" s="17" t="s">
        <v>3562</v>
      </c>
      <c r="BK95" s="191">
        <f>ROUND(I95*H95,2)</f>
        <v>0</v>
      </c>
      <c r="BL95" s="17" t="s">
        <v>3699</v>
      </c>
      <c r="BM95" s="190" t="s">
        <v>1572</v>
      </c>
    </row>
    <row r="96" spans="2:65" s="1" customFormat="1" ht="16.5" customHeight="1">
      <c r="B96" s="34"/>
      <c r="C96" s="179" t="s">
        <v>3721</v>
      </c>
      <c r="D96" s="179" t="s">
        <v>3694</v>
      </c>
      <c r="E96" s="180" t="s">
        <v>1864</v>
      </c>
      <c r="F96" s="181" t="s">
        <v>1865</v>
      </c>
      <c r="G96" s="182" t="s">
        <v>3792</v>
      </c>
      <c r="H96" s="183">
        <v>0.16</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1573</v>
      </c>
    </row>
    <row r="97" spans="2:63" s="11" customFormat="1" ht="25.9" customHeight="1">
      <c r="B97" s="163"/>
      <c r="C97" s="164"/>
      <c r="D97" s="165" t="s">
        <v>3553</v>
      </c>
      <c r="E97" s="166" t="s">
        <v>2004</v>
      </c>
      <c r="F97" s="166" t="s">
        <v>2005</v>
      </c>
      <c r="G97" s="164"/>
      <c r="H97" s="164"/>
      <c r="I97" s="167"/>
      <c r="J97" s="168">
        <f>BK97</f>
        <v>0</v>
      </c>
      <c r="K97" s="164"/>
      <c r="L97" s="169"/>
      <c r="M97" s="170"/>
      <c r="N97" s="171"/>
      <c r="O97" s="171"/>
      <c r="P97" s="172">
        <f>P98+P108</f>
        <v>0</v>
      </c>
      <c r="Q97" s="171"/>
      <c r="R97" s="172">
        <f>R98+R108</f>
        <v>0</v>
      </c>
      <c r="S97" s="171"/>
      <c r="T97" s="173">
        <f>T98+T108</f>
        <v>0</v>
      </c>
      <c r="AR97" s="174" t="s">
        <v>3565</v>
      </c>
      <c r="AT97" s="175" t="s">
        <v>3553</v>
      </c>
      <c r="AU97" s="175" t="s">
        <v>3554</v>
      </c>
      <c r="AY97" s="174" t="s">
        <v>3691</v>
      </c>
      <c r="BK97" s="176">
        <f>BK98+BK108</f>
        <v>0</v>
      </c>
    </row>
    <row r="98" spans="2:63" s="11" customFormat="1" ht="22.9" customHeight="1">
      <c r="B98" s="163"/>
      <c r="C98" s="164"/>
      <c r="D98" s="165" t="s">
        <v>3553</v>
      </c>
      <c r="E98" s="177" t="s">
        <v>1205</v>
      </c>
      <c r="F98" s="177" t="s">
        <v>1206</v>
      </c>
      <c r="G98" s="164"/>
      <c r="H98" s="164"/>
      <c r="I98" s="167"/>
      <c r="J98" s="178">
        <f>BK98</f>
        <v>0</v>
      </c>
      <c r="K98" s="164"/>
      <c r="L98" s="169"/>
      <c r="M98" s="170"/>
      <c r="N98" s="171"/>
      <c r="O98" s="171"/>
      <c r="P98" s="172">
        <f>SUM(P99:P107)</f>
        <v>0</v>
      </c>
      <c r="Q98" s="171"/>
      <c r="R98" s="172">
        <f>SUM(R99:R107)</f>
        <v>0</v>
      </c>
      <c r="S98" s="171"/>
      <c r="T98" s="173">
        <f>SUM(T99:T107)</f>
        <v>0</v>
      </c>
      <c r="AR98" s="174" t="s">
        <v>3565</v>
      </c>
      <c r="AT98" s="175" t="s">
        <v>3553</v>
      </c>
      <c r="AU98" s="175" t="s">
        <v>3562</v>
      </c>
      <c r="AY98" s="174" t="s">
        <v>3691</v>
      </c>
      <c r="BK98" s="176">
        <f>SUM(BK99:BK107)</f>
        <v>0</v>
      </c>
    </row>
    <row r="99" spans="2:65" s="1" customFormat="1" ht="24" customHeight="1">
      <c r="B99" s="34"/>
      <c r="C99" s="179" t="s">
        <v>3725</v>
      </c>
      <c r="D99" s="179" t="s">
        <v>3694</v>
      </c>
      <c r="E99" s="180" t="s">
        <v>1574</v>
      </c>
      <c r="F99" s="181" t="s">
        <v>1575</v>
      </c>
      <c r="G99" s="182" t="s">
        <v>4097</v>
      </c>
      <c r="H99" s="183">
        <v>308</v>
      </c>
      <c r="I99" s="184"/>
      <c r="J99" s="185">
        <f>ROUND(I99*H99,2)</f>
        <v>0</v>
      </c>
      <c r="K99" s="181" t="s">
        <v>1790</v>
      </c>
      <c r="L99" s="38"/>
      <c r="M99" s="186" t="s">
        <v>3501</v>
      </c>
      <c r="N99" s="187" t="s">
        <v>3525</v>
      </c>
      <c r="O99" s="63"/>
      <c r="P99" s="188">
        <f>O99*H99</f>
        <v>0</v>
      </c>
      <c r="Q99" s="188">
        <v>0</v>
      </c>
      <c r="R99" s="188">
        <f>Q99*H99</f>
        <v>0</v>
      </c>
      <c r="S99" s="188">
        <v>0</v>
      </c>
      <c r="T99" s="189">
        <f>S99*H99</f>
        <v>0</v>
      </c>
      <c r="AR99" s="190" t="s">
        <v>3761</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3761</v>
      </c>
      <c r="BM99" s="190" t="s">
        <v>1576</v>
      </c>
    </row>
    <row r="100" spans="2:65" s="1" customFormat="1" ht="16.5" customHeight="1">
      <c r="B100" s="34"/>
      <c r="C100" s="225" t="s">
        <v>3732</v>
      </c>
      <c r="D100" s="225" t="s">
        <v>3806</v>
      </c>
      <c r="E100" s="226" t="s">
        <v>1577</v>
      </c>
      <c r="F100" s="227" t="s">
        <v>1578</v>
      </c>
      <c r="G100" s="228" t="s">
        <v>4097</v>
      </c>
      <c r="H100" s="229">
        <v>388</v>
      </c>
      <c r="I100" s="230"/>
      <c r="J100" s="231">
        <f>ROUND(I100*H100,2)</f>
        <v>0</v>
      </c>
      <c r="K100" s="227" t="s">
        <v>1790</v>
      </c>
      <c r="L100" s="232"/>
      <c r="M100" s="233" t="s">
        <v>3501</v>
      </c>
      <c r="N100" s="234" t="s">
        <v>3525</v>
      </c>
      <c r="O100" s="63"/>
      <c r="P100" s="188">
        <f>O100*H100</f>
        <v>0</v>
      </c>
      <c r="Q100" s="188">
        <v>0</v>
      </c>
      <c r="R100" s="188">
        <f>Q100*H100</f>
        <v>0</v>
      </c>
      <c r="S100" s="188">
        <v>0</v>
      </c>
      <c r="T100" s="189">
        <f>S100*H100</f>
        <v>0</v>
      </c>
      <c r="AR100" s="190" t="s">
        <v>3842</v>
      </c>
      <c r="AT100" s="190" t="s">
        <v>3806</v>
      </c>
      <c r="AU100" s="190" t="s">
        <v>3565</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3761</v>
      </c>
      <c r="BM100" s="190" t="s">
        <v>1579</v>
      </c>
    </row>
    <row r="101" spans="2:65" s="1" customFormat="1" ht="16.5" customHeight="1">
      <c r="B101" s="34"/>
      <c r="C101" s="179" t="s">
        <v>3737</v>
      </c>
      <c r="D101" s="179" t="s">
        <v>3694</v>
      </c>
      <c r="E101" s="180" t="s">
        <v>1580</v>
      </c>
      <c r="F101" s="181" t="s">
        <v>1581</v>
      </c>
      <c r="G101" s="182" t="s">
        <v>3834</v>
      </c>
      <c r="H101" s="183">
        <v>1</v>
      </c>
      <c r="I101" s="184"/>
      <c r="J101" s="185">
        <f>ROUND(I101*H101,2)</f>
        <v>0</v>
      </c>
      <c r="K101" s="181" t="s">
        <v>3501</v>
      </c>
      <c r="L101" s="38"/>
      <c r="M101" s="186" t="s">
        <v>3501</v>
      </c>
      <c r="N101" s="187" t="s">
        <v>3525</v>
      </c>
      <c r="O101" s="63"/>
      <c r="P101" s="188">
        <f>O101*H101</f>
        <v>0</v>
      </c>
      <c r="Q101" s="188">
        <v>0</v>
      </c>
      <c r="R101" s="188">
        <f>Q101*H101</f>
        <v>0</v>
      </c>
      <c r="S101" s="188">
        <v>0</v>
      </c>
      <c r="T101" s="189">
        <f>S101*H101</f>
        <v>0</v>
      </c>
      <c r="AR101" s="190" t="s">
        <v>3761</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3761</v>
      </c>
      <c r="BM101" s="190" t="s">
        <v>1582</v>
      </c>
    </row>
    <row r="102" spans="2:65" s="1" customFormat="1" ht="16.5" customHeight="1">
      <c r="B102" s="34"/>
      <c r="C102" s="225" t="s">
        <v>3741</v>
      </c>
      <c r="D102" s="225" t="s">
        <v>3806</v>
      </c>
      <c r="E102" s="226" t="s">
        <v>1583</v>
      </c>
      <c r="F102" s="227" t="s">
        <v>1584</v>
      </c>
      <c r="G102" s="228" t="s">
        <v>3834</v>
      </c>
      <c r="H102" s="229">
        <v>1</v>
      </c>
      <c r="I102" s="230"/>
      <c r="J102" s="231">
        <f>ROUND(I102*H102,2)</f>
        <v>0</v>
      </c>
      <c r="K102" s="227" t="s">
        <v>3501</v>
      </c>
      <c r="L102" s="232"/>
      <c r="M102" s="233" t="s">
        <v>3501</v>
      </c>
      <c r="N102" s="234" t="s">
        <v>3525</v>
      </c>
      <c r="O102" s="63"/>
      <c r="P102" s="188">
        <f>O102*H102</f>
        <v>0</v>
      </c>
      <c r="Q102" s="188">
        <v>0</v>
      </c>
      <c r="R102" s="188">
        <f>Q102*H102</f>
        <v>0</v>
      </c>
      <c r="S102" s="188">
        <v>0</v>
      </c>
      <c r="T102" s="189">
        <f>S102*H102</f>
        <v>0</v>
      </c>
      <c r="AR102" s="190" t="s">
        <v>3842</v>
      </c>
      <c r="AT102" s="190" t="s">
        <v>3806</v>
      </c>
      <c r="AU102" s="190" t="s">
        <v>3565</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3761</v>
      </c>
      <c r="BM102" s="190" t="s">
        <v>1585</v>
      </c>
    </row>
    <row r="103" spans="2:47" s="1" customFormat="1" ht="19.5">
      <c r="B103" s="34"/>
      <c r="C103" s="35"/>
      <c r="D103" s="194" t="s">
        <v>4408</v>
      </c>
      <c r="E103" s="35"/>
      <c r="F103" s="235" t="s">
        <v>1586</v>
      </c>
      <c r="G103" s="35"/>
      <c r="H103" s="35"/>
      <c r="I103" s="106"/>
      <c r="J103" s="35"/>
      <c r="K103" s="35"/>
      <c r="L103" s="38"/>
      <c r="M103" s="236"/>
      <c r="N103" s="63"/>
      <c r="O103" s="63"/>
      <c r="P103" s="63"/>
      <c r="Q103" s="63"/>
      <c r="R103" s="63"/>
      <c r="S103" s="63"/>
      <c r="T103" s="64"/>
      <c r="AT103" s="17" t="s">
        <v>4408</v>
      </c>
      <c r="AU103" s="17" t="s">
        <v>3565</v>
      </c>
    </row>
    <row r="104" spans="2:65" s="1" customFormat="1" ht="24" customHeight="1">
      <c r="B104" s="34"/>
      <c r="C104" s="179" t="s">
        <v>3692</v>
      </c>
      <c r="D104" s="179" t="s">
        <v>3694</v>
      </c>
      <c r="E104" s="180" t="s">
        <v>1207</v>
      </c>
      <c r="F104" s="181" t="s">
        <v>1208</v>
      </c>
      <c r="G104" s="182" t="s">
        <v>3834</v>
      </c>
      <c r="H104" s="183">
        <v>17</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3761</v>
      </c>
      <c r="AT104" s="190" t="s">
        <v>3694</v>
      </c>
      <c r="AU104" s="190" t="s">
        <v>3565</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3761</v>
      </c>
      <c r="BM104" s="190" t="s">
        <v>1587</v>
      </c>
    </row>
    <row r="105" spans="2:65" s="1" customFormat="1" ht="24" customHeight="1">
      <c r="B105" s="34"/>
      <c r="C105" s="225" t="s">
        <v>3701</v>
      </c>
      <c r="D105" s="225" t="s">
        <v>3806</v>
      </c>
      <c r="E105" s="226" t="s">
        <v>1210</v>
      </c>
      <c r="F105" s="227" t="s">
        <v>1211</v>
      </c>
      <c r="G105" s="228" t="s">
        <v>3834</v>
      </c>
      <c r="H105" s="229">
        <v>17</v>
      </c>
      <c r="I105" s="230"/>
      <c r="J105" s="231">
        <f>ROUND(I105*H105,2)</f>
        <v>0</v>
      </c>
      <c r="K105" s="227" t="s">
        <v>1790</v>
      </c>
      <c r="L105" s="232"/>
      <c r="M105" s="233" t="s">
        <v>3501</v>
      </c>
      <c r="N105" s="234" t="s">
        <v>3525</v>
      </c>
      <c r="O105" s="63"/>
      <c r="P105" s="188">
        <f>O105*H105</f>
        <v>0</v>
      </c>
      <c r="Q105" s="188">
        <v>0</v>
      </c>
      <c r="R105" s="188">
        <f>Q105*H105</f>
        <v>0</v>
      </c>
      <c r="S105" s="188">
        <v>0</v>
      </c>
      <c r="T105" s="189">
        <f>S105*H105</f>
        <v>0</v>
      </c>
      <c r="AR105" s="190" t="s">
        <v>3842</v>
      </c>
      <c r="AT105" s="190" t="s">
        <v>3806</v>
      </c>
      <c r="AU105" s="190" t="s">
        <v>3565</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3761</v>
      </c>
      <c r="BM105" s="190" t="s">
        <v>1588</v>
      </c>
    </row>
    <row r="106" spans="2:65" s="1" customFormat="1" ht="24" customHeight="1">
      <c r="B106" s="34"/>
      <c r="C106" s="179" t="s">
        <v>3723</v>
      </c>
      <c r="D106" s="179" t="s">
        <v>3694</v>
      </c>
      <c r="E106" s="180" t="s">
        <v>1589</v>
      </c>
      <c r="F106" s="181" t="s">
        <v>1590</v>
      </c>
      <c r="G106" s="182" t="s">
        <v>3834</v>
      </c>
      <c r="H106" s="183">
        <v>52</v>
      </c>
      <c r="I106" s="184"/>
      <c r="J106" s="185">
        <f>ROUND(I106*H106,2)</f>
        <v>0</v>
      </c>
      <c r="K106" s="181" t="s">
        <v>1790</v>
      </c>
      <c r="L106" s="38"/>
      <c r="M106" s="186" t="s">
        <v>3501</v>
      </c>
      <c r="N106" s="187" t="s">
        <v>3525</v>
      </c>
      <c r="O106" s="63"/>
      <c r="P106" s="188">
        <f>O106*H106</f>
        <v>0</v>
      </c>
      <c r="Q106" s="188">
        <v>0</v>
      </c>
      <c r="R106" s="188">
        <f>Q106*H106</f>
        <v>0</v>
      </c>
      <c r="S106" s="188">
        <v>0</v>
      </c>
      <c r="T106" s="189">
        <f>S106*H106</f>
        <v>0</v>
      </c>
      <c r="AR106" s="190" t="s">
        <v>3761</v>
      </c>
      <c r="AT106" s="190" t="s">
        <v>3694</v>
      </c>
      <c r="AU106" s="190" t="s">
        <v>3565</v>
      </c>
      <c r="AY106" s="17" t="s">
        <v>3691</v>
      </c>
      <c r="BE106" s="191">
        <f>IF(N106="základní",J106,0)</f>
        <v>0</v>
      </c>
      <c r="BF106" s="191">
        <f>IF(N106="snížená",J106,0)</f>
        <v>0</v>
      </c>
      <c r="BG106" s="191">
        <f>IF(N106="zákl. přenesená",J106,0)</f>
        <v>0</v>
      </c>
      <c r="BH106" s="191">
        <f>IF(N106="sníž. přenesená",J106,0)</f>
        <v>0</v>
      </c>
      <c r="BI106" s="191">
        <f>IF(N106="nulová",J106,0)</f>
        <v>0</v>
      </c>
      <c r="BJ106" s="17" t="s">
        <v>3562</v>
      </c>
      <c r="BK106" s="191">
        <f>ROUND(I106*H106,2)</f>
        <v>0</v>
      </c>
      <c r="BL106" s="17" t="s">
        <v>3761</v>
      </c>
      <c r="BM106" s="190" t="s">
        <v>1591</v>
      </c>
    </row>
    <row r="107" spans="2:65" s="1" customFormat="1" ht="16.5" customHeight="1">
      <c r="B107" s="34"/>
      <c r="C107" s="225" t="s">
        <v>3756</v>
      </c>
      <c r="D107" s="225" t="s">
        <v>3806</v>
      </c>
      <c r="E107" s="226" t="s">
        <v>1592</v>
      </c>
      <c r="F107" s="227" t="s">
        <v>1593</v>
      </c>
      <c r="G107" s="228" t="s">
        <v>3834</v>
      </c>
      <c r="H107" s="229">
        <v>52</v>
      </c>
      <c r="I107" s="230"/>
      <c r="J107" s="231">
        <f>ROUND(I107*H107,2)</f>
        <v>0</v>
      </c>
      <c r="K107" s="227" t="s">
        <v>1790</v>
      </c>
      <c r="L107" s="232"/>
      <c r="M107" s="233" t="s">
        <v>3501</v>
      </c>
      <c r="N107" s="234" t="s">
        <v>3525</v>
      </c>
      <c r="O107" s="63"/>
      <c r="P107" s="188">
        <f>O107*H107</f>
        <v>0</v>
      </c>
      <c r="Q107" s="188">
        <v>0</v>
      </c>
      <c r="R107" s="188">
        <f>Q107*H107</f>
        <v>0</v>
      </c>
      <c r="S107" s="188">
        <v>0</v>
      </c>
      <c r="T107" s="189">
        <f>S107*H107</f>
        <v>0</v>
      </c>
      <c r="AR107" s="190" t="s">
        <v>3842</v>
      </c>
      <c r="AT107" s="190" t="s">
        <v>3806</v>
      </c>
      <c r="AU107" s="190" t="s">
        <v>3565</v>
      </c>
      <c r="AY107" s="17" t="s">
        <v>3691</v>
      </c>
      <c r="BE107" s="191">
        <f>IF(N107="základní",J107,0)</f>
        <v>0</v>
      </c>
      <c r="BF107" s="191">
        <f>IF(N107="snížená",J107,0)</f>
        <v>0</v>
      </c>
      <c r="BG107" s="191">
        <f>IF(N107="zákl. přenesená",J107,0)</f>
        <v>0</v>
      </c>
      <c r="BH107" s="191">
        <f>IF(N107="sníž. přenesená",J107,0)</f>
        <v>0</v>
      </c>
      <c r="BI107" s="191">
        <f>IF(N107="nulová",J107,0)</f>
        <v>0</v>
      </c>
      <c r="BJ107" s="17" t="s">
        <v>3562</v>
      </c>
      <c r="BK107" s="191">
        <f>ROUND(I107*H107,2)</f>
        <v>0</v>
      </c>
      <c r="BL107" s="17" t="s">
        <v>3761</v>
      </c>
      <c r="BM107" s="190" t="s">
        <v>1594</v>
      </c>
    </row>
    <row r="108" spans="2:63" s="11" customFormat="1" ht="22.9" customHeight="1">
      <c r="B108" s="163"/>
      <c r="C108" s="164"/>
      <c r="D108" s="165" t="s">
        <v>3553</v>
      </c>
      <c r="E108" s="177" t="s">
        <v>1408</v>
      </c>
      <c r="F108" s="177" t="s">
        <v>1595</v>
      </c>
      <c r="G108" s="164"/>
      <c r="H108" s="164"/>
      <c r="I108" s="167"/>
      <c r="J108" s="178">
        <f>BK108</f>
        <v>0</v>
      </c>
      <c r="K108" s="164"/>
      <c r="L108" s="169"/>
      <c r="M108" s="170"/>
      <c r="N108" s="171"/>
      <c r="O108" s="171"/>
      <c r="P108" s="172">
        <f>SUM(P109:P116)</f>
        <v>0</v>
      </c>
      <c r="Q108" s="171"/>
      <c r="R108" s="172">
        <f>SUM(R109:R116)</f>
        <v>0</v>
      </c>
      <c r="S108" s="171"/>
      <c r="T108" s="173">
        <f>SUM(T109:T116)</f>
        <v>0</v>
      </c>
      <c r="AR108" s="174" t="s">
        <v>3565</v>
      </c>
      <c r="AT108" s="175" t="s">
        <v>3553</v>
      </c>
      <c r="AU108" s="175" t="s">
        <v>3562</v>
      </c>
      <c r="AY108" s="174" t="s">
        <v>3691</v>
      </c>
      <c r="BK108" s="176">
        <f>SUM(BK109:BK116)</f>
        <v>0</v>
      </c>
    </row>
    <row r="109" spans="2:65" s="1" customFormat="1" ht="24" customHeight="1">
      <c r="B109" s="34"/>
      <c r="C109" s="179" t="s">
        <v>3490</v>
      </c>
      <c r="D109" s="179" t="s">
        <v>3694</v>
      </c>
      <c r="E109" s="180" t="s">
        <v>1596</v>
      </c>
      <c r="F109" s="181" t="s">
        <v>1597</v>
      </c>
      <c r="G109" s="182" t="s">
        <v>3792</v>
      </c>
      <c r="H109" s="183">
        <v>0.025</v>
      </c>
      <c r="I109" s="184"/>
      <c r="J109" s="185">
        <f aca="true" t="shared" si="0" ref="J109:J116">ROUND(I109*H109,2)</f>
        <v>0</v>
      </c>
      <c r="K109" s="181" t="s">
        <v>1790</v>
      </c>
      <c r="L109" s="38"/>
      <c r="M109" s="186" t="s">
        <v>3501</v>
      </c>
      <c r="N109" s="187" t="s">
        <v>3525</v>
      </c>
      <c r="O109" s="63"/>
      <c r="P109" s="188">
        <f aca="true" t="shared" si="1" ref="P109:P116">O109*H109</f>
        <v>0</v>
      </c>
      <c r="Q109" s="188">
        <v>0</v>
      </c>
      <c r="R109" s="188">
        <f aca="true" t="shared" si="2" ref="R109:R116">Q109*H109</f>
        <v>0</v>
      </c>
      <c r="S109" s="188">
        <v>0</v>
      </c>
      <c r="T109" s="189">
        <f aca="true" t="shared" si="3" ref="T109:T116">S109*H109</f>
        <v>0</v>
      </c>
      <c r="AR109" s="190" t="s">
        <v>3761</v>
      </c>
      <c r="AT109" s="190" t="s">
        <v>3694</v>
      </c>
      <c r="AU109" s="190" t="s">
        <v>3565</v>
      </c>
      <c r="AY109" s="17" t="s">
        <v>3691</v>
      </c>
      <c r="BE109" s="191">
        <f aca="true" t="shared" si="4" ref="BE109:BE116">IF(N109="základní",J109,0)</f>
        <v>0</v>
      </c>
      <c r="BF109" s="191">
        <f aca="true" t="shared" si="5" ref="BF109:BF116">IF(N109="snížená",J109,0)</f>
        <v>0</v>
      </c>
      <c r="BG109" s="191">
        <f aca="true" t="shared" si="6" ref="BG109:BG116">IF(N109="zákl. přenesená",J109,0)</f>
        <v>0</v>
      </c>
      <c r="BH109" s="191">
        <f aca="true" t="shared" si="7" ref="BH109:BH116">IF(N109="sníž. přenesená",J109,0)</f>
        <v>0</v>
      </c>
      <c r="BI109" s="191">
        <f aca="true" t="shared" si="8" ref="BI109:BI116">IF(N109="nulová",J109,0)</f>
        <v>0</v>
      </c>
      <c r="BJ109" s="17" t="s">
        <v>3562</v>
      </c>
      <c r="BK109" s="191">
        <f aca="true" t="shared" si="9" ref="BK109:BK116">ROUND(I109*H109,2)</f>
        <v>0</v>
      </c>
      <c r="BL109" s="17" t="s">
        <v>3761</v>
      </c>
      <c r="BM109" s="190" t="s">
        <v>1598</v>
      </c>
    </row>
    <row r="110" spans="2:65" s="1" customFormat="1" ht="16.5" customHeight="1">
      <c r="B110" s="34"/>
      <c r="C110" s="179" t="s">
        <v>3761</v>
      </c>
      <c r="D110" s="179" t="s">
        <v>3694</v>
      </c>
      <c r="E110" s="180" t="s">
        <v>1599</v>
      </c>
      <c r="F110" s="181" t="s">
        <v>1600</v>
      </c>
      <c r="G110" s="182" t="s">
        <v>4097</v>
      </c>
      <c r="H110" s="183">
        <v>400</v>
      </c>
      <c r="I110" s="184"/>
      <c r="J110" s="185">
        <f t="shared" si="0"/>
        <v>0</v>
      </c>
      <c r="K110" s="181" t="s">
        <v>3501</v>
      </c>
      <c r="L110" s="38"/>
      <c r="M110" s="186" t="s">
        <v>3501</v>
      </c>
      <c r="N110" s="187" t="s">
        <v>3525</v>
      </c>
      <c r="O110" s="63"/>
      <c r="P110" s="188">
        <f t="shared" si="1"/>
        <v>0</v>
      </c>
      <c r="Q110" s="188">
        <v>0</v>
      </c>
      <c r="R110" s="188">
        <f t="shared" si="2"/>
        <v>0</v>
      </c>
      <c r="S110" s="188">
        <v>0</v>
      </c>
      <c r="T110" s="189">
        <f t="shared" si="3"/>
        <v>0</v>
      </c>
      <c r="AR110" s="190" t="s">
        <v>3761</v>
      </c>
      <c r="AT110" s="190" t="s">
        <v>3694</v>
      </c>
      <c r="AU110" s="190" t="s">
        <v>3565</v>
      </c>
      <c r="AY110" s="17" t="s">
        <v>3691</v>
      </c>
      <c r="BE110" s="191">
        <f t="shared" si="4"/>
        <v>0</v>
      </c>
      <c r="BF110" s="191">
        <f t="shared" si="5"/>
        <v>0</v>
      </c>
      <c r="BG110" s="191">
        <f t="shared" si="6"/>
        <v>0</v>
      </c>
      <c r="BH110" s="191">
        <f t="shared" si="7"/>
        <v>0</v>
      </c>
      <c r="BI110" s="191">
        <f t="shared" si="8"/>
        <v>0</v>
      </c>
      <c r="BJ110" s="17" t="s">
        <v>3562</v>
      </c>
      <c r="BK110" s="191">
        <f t="shared" si="9"/>
        <v>0</v>
      </c>
      <c r="BL110" s="17" t="s">
        <v>3761</v>
      </c>
      <c r="BM110" s="190" t="s">
        <v>1601</v>
      </c>
    </row>
    <row r="111" spans="2:65" s="1" customFormat="1" ht="16.5" customHeight="1">
      <c r="B111" s="34"/>
      <c r="C111" s="179" t="s">
        <v>3767</v>
      </c>
      <c r="D111" s="179" t="s">
        <v>3694</v>
      </c>
      <c r="E111" s="180" t="s">
        <v>1602</v>
      </c>
      <c r="F111" s="181" t="s">
        <v>1603</v>
      </c>
      <c r="G111" s="182" t="s">
        <v>4097</v>
      </c>
      <c r="H111" s="183">
        <v>150</v>
      </c>
      <c r="I111" s="184"/>
      <c r="J111" s="185">
        <f t="shared" si="0"/>
        <v>0</v>
      </c>
      <c r="K111" s="181" t="s">
        <v>3501</v>
      </c>
      <c r="L111" s="38"/>
      <c r="M111" s="186" t="s">
        <v>3501</v>
      </c>
      <c r="N111" s="187" t="s">
        <v>3525</v>
      </c>
      <c r="O111" s="63"/>
      <c r="P111" s="188">
        <f t="shared" si="1"/>
        <v>0</v>
      </c>
      <c r="Q111" s="188">
        <v>0</v>
      </c>
      <c r="R111" s="188">
        <f t="shared" si="2"/>
        <v>0</v>
      </c>
      <c r="S111" s="188">
        <v>0</v>
      </c>
      <c r="T111" s="189">
        <f t="shared" si="3"/>
        <v>0</v>
      </c>
      <c r="AR111" s="190" t="s">
        <v>3761</v>
      </c>
      <c r="AT111" s="190" t="s">
        <v>3694</v>
      </c>
      <c r="AU111" s="190" t="s">
        <v>3565</v>
      </c>
      <c r="AY111" s="17" t="s">
        <v>3691</v>
      </c>
      <c r="BE111" s="191">
        <f t="shared" si="4"/>
        <v>0</v>
      </c>
      <c r="BF111" s="191">
        <f t="shared" si="5"/>
        <v>0</v>
      </c>
      <c r="BG111" s="191">
        <f t="shared" si="6"/>
        <v>0</v>
      </c>
      <c r="BH111" s="191">
        <f t="shared" si="7"/>
        <v>0</v>
      </c>
      <c r="BI111" s="191">
        <f t="shared" si="8"/>
        <v>0</v>
      </c>
      <c r="BJ111" s="17" t="s">
        <v>3562</v>
      </c>
      <c r="BK111" s="191">
        <f t="shared" si="9"/>
        <v>0</v>
      </c>
      <c r="BL111" s="17" t="s">
        <v>3761</v>
      </c>
      <c r="BM111" s="190" t="s">
        <v>1604</v>
      </c>
    </row>
    <row r="112" spans="2:65" s="1" customFormat="1" ht="16.5" customHeight="1">
      <c r="B112" s="34"/>
      <c r="C112" s="179" t="s">
        <v>3772</v>
      </c>
      <c r="D112" s="179" t="s">
        <v>3694</v>
      </c>
      <c r="E112" s="180" t="s">
        <v>1605</v>
      </c>
      <c r="F112" s="181" t="s">
        <v>1606</v>
      </c>
      <c r="G112" s="182" t="s">
        <v>2918</v>
      </c>
      <c r="H112" s="183">
        <v>1</v>
      </c>
      <c r="I112" s="184"/>
      <c r="J112" s="185">
        <f t="shared" si="0"/>
        <v>0</v>
      </c>
      <c r="K112" s="181" t="s">
        <v>3501</v>
      </c>
      <c r="L112" s="38"/>
      <c r="M112" s="186" t="s">
        <v>3501</v>
      </c>
      <c r="N112" s="187" t="s">
        <v>3525</v>
      </c>
      <c r="O112" s="63"/>
      <c r="P112" s="188">
        <f t="shared" si="1"/>
        <v>0</v>
      </c>
      <c r="Q112" s="188">
        <v>0</v>
      </c>
      <c r="R112" s="188">
        <f t="shared" si="2"/>
        <v>0</v>
      </c>
      <c r="S112" s="188">
        <v>0</v>
      </c>
      <c r="T112" s="189">
        <f t="shared" si="3"/>
        <v>0</v>
      </c>
      <c r="AR112" s="190" t="s">
        <v>3761</v>
      </c>
      <c r="AT112" s="190" t="s">
        <v>3694</v>
      </c>
      <c r="AU112" s="190" t="s">
        <v>3565</v>
      </c>
      <c r="AY112" s="17" t="s">
        <v>3691</v>
      </c>
      <c r="BE112" s="191">
        <f t="shared" si="4"/>
        <v>0</v>
      </c>
      <c r="BF112" s="191">
        <f t="shared" si="5"/>
        <v>0</v>
      </c>
      <c r="BG112" s="191">
        <f t="shared" si="6"/>
        <v>0</v>
      </c>
      <c r="BH112" s="191">
        <f t="shared" si="7"/>
        <v>0</v>
      </c>
      <c r="BI112" s="191">
        <f t="shared" si="8"/>
        <v>0</v>
      </c>
      <c r="BJ112" s="17" t="s">
        <v>3562</v>
      </c>
      <c r="BK112" s="191">
        <f t="shared" si="9"/>
        <v>0</v>
      </c>
      <c r="BL112" s="17" t="s">
        <v>3761</v>
      </c>
      <c r="BM112" s="190" t="s">
        <v>1607</v>
      </c>
    </row>
    <row r="113" spans="2:65" s="1" customFormat="1" ht="16.5" customHeight="1">
      <c r="B113" s="34"/>
      <c r="C113" s="179" t="s">
        <v>3776</v>
      </c>
      <c r="D113" s="179" t="s">
        <v>3694</v>
      </c>
      <c r="E113" s="180" t="s">
        <v>1608</v>
      </c>
      <c r="F113" s="181" t="s">
        <v>1609</v>
      </c>
      <c r="G113" s="182" t="s">
        <v>2918</v>
      </c>
      <c r="H113" s="183">
        <v>1</v>
      </c>
      <c r="I113" s="184"/>
      <c r="J113" s="185">
        <f t="shared" si="0"/>
        <v>0</v>
      </c>
      <c r="K113" s="181" t="s">
        <v>3501</v>
      </c>
      <c r="L113" s="38"/>
      <c r="M113" s="186" t="s">
        <v>3501</v>
      </c>
      <c r="N113" s="187" t="s">
        <v>3525</v>
      </c>
      <c r="O113" s="63"/>
      <c r="P113" s="188">
        <f t="shared" si="1"/>
        <v>0</v>
      </c>
      <c r="Q113" s="188">
        <v>0</v>
      </c>
      <c r="R113" s="188">
        <f t="shared" si="2"/>
        <v>0</v>
      </c>
      <c r="S113" s="188">
        <v>0</v>
      </c>
      <c r="T113" s="189">
        <f t="shared" si="3"/>
        <v>0</v>
      </c>
      <c r="AR113" s="190" t="s">
        <v>3761</v>
      </c>
      <c r="AT113" s="190" t="s">
        <v>3694</v>
      </c>
      <c r="AU113" s="190" t="s">
        <v>3565</v>
      </c>
      <c r="AY113" s="17" t="s">
        <v>3691</v>
      </c>
      <c r="BE113" s="191">
        <f t="shared" si="4"/>
        <v>0</v>
      </c>
      <c r="BF113" s="191">
        <f t="shared" si="5"/>
        <v>0</v>
      </c>
      <c r="BG113" s="191">
        <f t="shared" si="6"/>
        <v>0</v>
      </c>
      <c r="BH113" s="191">
        <f t="shared" si="7"/>
        <v>0</v>
      </c>
      <c r="BI113" s="191">
        <f t="shared" si="8"/>
        <v>0</v>
      </c>
      <c r="BJ113" s="17" t="s">
        <v>3562</v>
      </c>
      <c r="BK113" s="191">
        <f t="shared" si="9"/>
        <v>0</v>
      </c>
      <c r="BL113" s="17" t="s">
        <v>3761</v>
      </c>
      <c r="BM113" s="190" t="s">
        <v>1610</v>
      </c>
    </row>
    <row r="114" spans="2:65" s="1" customFormat="1" ht="16.5" customHeight="1">
      <c r="B114" s="34"/>
      <c r="C114" s="179" t="s">
        <v>3489</v>
      </c>
      <c r="D114" s="179" t="s">
        <v>3694</v>
      </c>
      <c r="E114" s="180" t="s">
        <v>1611</v>
      </c>
      <c r="F114" s="181" t="s">
        <v>1612</v>
      </c>
      <c r="G114" s="182" t="s">
        <v>2918</v>
      </c>
      <c r="H114" s="183">
        <v>20</v>
      </c>
      <c r="I114" s="184"/>
      <c r="J114" s="185">
        <f t="shared" si="0"/>
        <v>0</v>
      </c>
      <c r="K114" s="181" t="s">
        <v>3501</v>
      </c>
      <c r="L114" s="38"/>
      <c r="M114" s="186" t="s">
        <v>3501</v>
      </c>
      <c r="N114" s="187" t="s">
        <v>3525</v>
      </c>
      <c r="O114" s="63"/>
      <c r="P114" s="188">
        <f t="shared" si="1"/>
        <v>0</v>
      </c>
      <c r="Q114" s="188">
        <v>0</v>
      </c>
      <c r="R114" s="188">
        <f t="shared" si="2"/>
        <v>0</v>
      </c>
      <c r="S114" s="188">
        <v>0</v>
      </c>
      <c r="T114" s="189">
        <f t="shared" si="3"/>
        <v>0</v>
      </c>
      <c r="AR114" s="190" t="s">
        <v>3761</v>
      </c>
      <c r="AT114" s="190" t="s">
        <v>3694</v>
      </c>
      <c r="AU114" s="190" t="s">
        <v>3565</v>
      </c>
      <c r="AY114" s="17" t="s">
        <v>3691</v>
      </c>
      <c r="BE114" s="191">
        <f t="shared" si="4"/>
        <v>0</v>
      </c>
      <c r="BF114" s="191">
        <f t="shared" si="5"/>
        <v>0</v>
      </c>
      <c r="BG114" s="191">
        <f t="shared" si="6"/>
        <v>0</v>
      </c>
      <c r="BH114" s="191">
        <f t="shared" si="7"/>
        <v>0</v>
      </c>
      <c r="BI114" s="191">
        <f t="shared" si="8"/>
        <v>0</v>
      </c>
      <c r="BJ114" s="17" t="s">
        <v>3562</v>
      </c>
      <c r="BK114" s="191">
        <f t="shared" si="9"/>
        <v>0</v>
      </c>
      <c r="BL114" s="17" t="s">
        <v>3761</v>
      </c>
      <c r="BM114" s="190" t="s">
        <v>1613</v>
      </c>
    </row>
    <row r="115" spans="2:65" s="1" customFormat="1" ht="16.5" customHeight="1">
      <c r="B115" s="34"/>
      <c r="C115" s="179" t="s">
        <v>3789</v>
      </c>
      <c r="D115" s="179" t="s">
        <v>3694</v>
      </c>
      <c r="E115" s="180" t="s">
        <v>1614</v>
      </c>
      <c r="F115" s="181" t="s">
        <v>1615</v>
      </c>
      <c r="G115" s="182" t="s">
        <v>2918</v>
      </c>
      <c r="H115" s="183">
        <v>20</v>
      </c>
      <c r="I115" s="184"/>
      <c r="J115" s="185">
        <f t="shared" si="0"/>
        <v>0</v>
      </c>
      <c r="K115" s="181" t="s">
        <v>3501</v>
      </c>
      <c r="L115" s="38"/>
      <c r="M115" s="186" t="s">
        <v>3501</v>
      </c>
      <c r="N115" s="187" t="s">
        <v>3525</v>
      </c>
      <c r="O115" s="63"/>
      <c r="P115" s="188">
        <f t="shared" si="1"/>
        <v>0</v>
      </c>
      <c r="Q115" s="188">
        <v>0</v>
      </c>
      <c r="R115" s="188">
        <f t="shared" si="2"/>
        <v>0</v>
      </c>
      <c r="S115" s="188">
        <v>0</v>
      </c>
      <c r="T115" s="189">
        <f t="shared" si="3"/>
        <v>0</v>
      </c>
      <c r="AR115" s="190" t="s">
        <v>3761</v>
      </c>
      <c r="AT115" s="190" t="s">
        <v>3694</v>
      </c>
      <c r="AU115" s="190" t="s">
        <v>3565</v>
      </c>
      <c r="AY115" s="17" t="s">
        <v>3691</v>
      </c>
      <c r="BE115" s="191">
        <f t="shared" si="4"/>
        <v>0</v>
      </c>
      <c r="BF115" s="191">
        <f t="shared" si="5"/>
        <v>0</v>
      </c>
      <c r="BG115" s="191">
        <f t="shared" si="6"/>
        <v>0</v>
      </c>
      <c r="BH115" s="191">
        <f t="shared" si="7"/>
        <v>0</v>
      </c>
      <c r="BI115" s="191">
        <f t="shared" si="8"/>
        <v>0</v>
      </c>
      <c r="BJ115" s="17" t="s">
        <v>3562</v>
      </c>
      <c r="BK115" s="191">
        <f t="shared" si="9"/>
        <v>0</v>
      </c>
      <c r="BL115" s="17" t="s">
        <v>3761</v>
      </c>
      <c r="BM115" s="190" t="s">
        <v>1616</v>
      </c>
    </row>
    <row r="116" spans="2:65" s="1" customFormat="1" ht="16.5" customHeight="1">
      <c r="B116" s="34"/>
      <c r="C116" s="179" t="s">
        <v>3797</v>
      </c>
      <c r="D116" s="179" t="s">
        <v>3694</v>
      </c>
      <c r="E116" s="180" t="s">
        <v>1617</v>
      </c>
      <c r="F116" s="181" t="s">
        <v>1618</v>
      </c>
      <c r="G116" s="182" t="s">
        <v>2918</v>
      </c>
      <c r="H116" s="183">
        <v>20</v>
      </c>
      <c r="I116" s="184"/>
      <c r="J116" s="185">
        <f t="shared" si="0"/>
        <v>0</v>
      </c>
      <c r="K116" s="181" t="s">
        <v>3501</v>
      </c>
      <c r="L116" s="38"/>
      <c r="M116" s="237" t="s">
        <v>3501</v>
      </c>
      <c r="N116" s="238" t="s">
        <v>3525</v>
      </c>
      <c r="O116" s="239"/>
      <c r="P116" s="240">
        <f t="shared" si="1"/>
        <v>0</v>
      </c>
      <c r="Q116" s="240">
        <v>0</v>
      </c>
      <c r="R116" s="240">
        <f t="shared" si="2"/>
        <v>0</v>
      </c>
      <c r="S116" s="240">
        <v>0</v>
      </c>
      <c r="T116" s="241">
        <f t="shared" si="3"/>
        <v>0</v>
      </c>
      <c r="AR116" s="190" t="s">
        <v>3761</v>
      </c>
      <c r="AT116" s="190" t="s">
        <v>3694</v>
      </c>
      <c r="AU116" s="190" t="s">
        <v>3565</v>
      </c>
      <c r="AY116" s="17" t="s">
        <v>3691</v>
      </c>
      <c r="BE116" s="191">
        <f t="shared" si="4"/>
        <v>0</v>
      </c>
      <c r="BF116" s="191">
        <f t="shared" si="5"/>
        <v>0</v>
      </c>
      <c r="BG116" s="191">
        <f t="shared" si="6"/>
        <v>0</v>
      </c>
      <c r="BH116" s="191">
        <f t="shared" si="7"/>
        <v>0</v>
      </c>
      <c r="BI116" s="191">
        <f t="shared" si="8"/>
        <v>0</v>
      </c>
      <c r="BJ116" s="17" t="s">
        <v>3562</v>
      </c>
      <c r="BK116" s="191">
        <f t="shared" si="9"/>
        <v>0</v>
      </c>
      <c r="BL116" s="17" t="s">
        <v>3761</v>
      </c>
      <c r="BM116" s="190" t="s">
        <v>1619</v>
      </c>
    </row>
    <row r="117" spans="2:12" s="1" customFormat="1" ht="6.95" customHeight="1">
      <c r="B117" s="46"/>
      <c r="C117" s="47"/>
      <c r="D117" s="47"/>
      <c r="E117" s="47"/>
      <c r="F117" s="47"/>
      <c r="G117" s="47"/>
      <c r="H117" s="47"/>
      <c r="I117" s="130"/>
      <c r="J117" s="47"/>
      <c r="K117" s="47"/>
      <c r="L117" s="38"/>
    </row>
  </sheetData>
  <sheetProtection sheet="1" objects="1" scenarios="1" formatColumns="0" formatRows="0" autoFilter="0"/>
  <autoFilter ref="C84:K11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election activeCell="I45" sqref="I45"/>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3601</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1620</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ROUND(J85,2)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ROUND((SUM(BE85:BE109)),2)</f>
        <v>0</v>
      </c>
      <c r="I33" s="119">
        <v>0.21</v>
      </c>
      <c r="J33" s="118">
        <f>ROUND(((SUM(BE85:BE109))*I33),2)</f>
        <v>0</v>
      </c>
      <c r="L33" s="38"/>
    </row>
    <row r="34" spans="2:12" s="1" customFormat="1" ht="14.45" customHeight="1">
      <c r="B34" s="38"/>
      <c r="E34" s="105" t="s">
        <v>3526</v>
      </c>
      <c r="F34" s="118">
        <f>ROUND((SUM(BF85:BF109)),2)</f>
        <v>0</v>
      </c>
      <c r="I34" s="119">
        <v>0.15</v>
      </c>
      <c r="J34" s="118">
        <f>ROUND(((SUM(BF85:BF109))*I34),2)</f>
        <v>0</v>
      </c>
      <c r="L34" s="38"/>
    </row>
    <row r="35" spans="2:12" s="1" customFormat="1" ht="14.45" customHeight="1" hidden="1">
      <c r="B35" s="38"/>
      <c r="E35" s="105" t="s">
        <v>3527</v>
      </c>
      <c r="F35" s="118">
        <f>ROUND((SUM(BG85:BG109)),2)</f>
        <v>0</v>
      </c>
      <c r="I35" s="119">
        <v>0.21</v>
      </c>
      <c r="J35" s="118">
        <f>0</f>
        <v>0</v>
      </c>
      <c r="L35" s="38"/>
    </row>
    <row r="36" spans="2:12" s="1" customFormat="1" ht="14.45" customHeight="1" hidden="1">
      <c r="B36" s="38"/>
      <c r="E36" s="105" t="s">
        <v>3528</v>
      </c>
      <c r="F36" s="118">
        <f>ROUND((SUM(BH85:BH109)),2)</f>
        <v>0</v>
      </c>
      <c r="I36" s="119">
        <v>0.15</v>
      </c>
      <c r="J36" s="118">
        <f>0</f>
        <v>0</v>
      </c>
      <c r="L36" s="38"/>
    </row>
    <row r="37" spans="2:12" s="1" customFormat="1" ht="14.45" customHeight="1" hidden="1">
      <c r="B37" s="38"/>
      <c r="E37" s="105" t="s">
        <v>3529</v>
      </c>
      <c r="F37" s="118">
        <f>ROUND((SUM(BI85:BI109)),2)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01_D.1.4.6b - Slaboproudá elektroinstalace</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J85</f>
        <v>0</v>
      </c>
      <c r="K59" s="35"/>
      <c r="L59" s="38"/>
      <c r="AU59" s="17" t="s">
        <v>3638</v>
      </c>
    </row>
    <row r="60" spans="2:12" s="8" customFormat="1" ht="24.95" customHeight="1">
      <c r="B60" s="138"/>
      <c r="C60" s="139"/>
      <c r="D60" s="140" t="s">
        <v>1780</v>
      </c>
      <c r="E60" s="141"/>
      <c r="F60" s="141"/>
      <c r="G60" s="141"/>
      <c r="H60" s="141"/>
      <c r="I60" s="142"/>
      <c r="J60" s="143">
        <f>J86</f>
        <v>0</v>
      </c>
      <c r="K60" s="139"/>
      <c r="L60" s="144"/>
    </row>
    <row r="61" spans="2:12" s="9" customFormat="1" ht="19.9" customHeight="1">
      <c r="B61" s="145"/>
      <c r="C61" s="146"/>
      <c r="D61" s="147" t="s">
        <v>1783</v>
      </c>
      <c r="E61" s="148"/>
      <c r="F61" s="148"/>
      <c r="G61" s="148"/>
      <c r="H61" s="148"/>
      <c r="I61" s="149"/>
      <c r="J61" s="150">
        <f>J87</f>
        <v>0</v>
      </c>
      <c r="K61" s="146"/>
      <c r="L61" s="151"/>
    </row>
    <row r="62" spans="2:12" s="9" customFormat="1" ht="19.9" customHeight="1">
      <c r="B62" s="145"/>
      <c r="C62" s="146"/>
      <c r="D62" s="147" t="s">
        <v>1784</v>
      </c>
      <c r="E62" s="148"/>
      <c r="F62" s="148"/>
      <c r="G62" s="148"/>
      <c r="H62" s="148"/>
      <c r="I62" s="149"/>
      <c r="J62" s="150">
        <f>J89</f>
        <v>0</v>
      </c>
      <c r="K62" s="146"/>
      <c r="L62" s="151"/>
    </row>
    <row r="63" spans="2:12" s="8" customFormat="1" ht="24.95" customHeight="1">
      <c r="B63" s="138"/>
      <c r="C63" s="139"/>
      <c r="D63" s="140" t="s">
        <v>1911</v>
      </c>
      <c r="E63" s="141"/>
      <c r="F63" s="141"/>
      <c r="G63" s="141"/>
      <c r="H63" s="141"/>
      <c r="I63" s="142"/>
      <c r="J63" s="143">
        <f>J97</f>
        <v>0</v>
      </c>
      <c r="K63" s="139"/>
      <c r="L63" s="144"/>
    </row>
    <row r="64" spans="2:12" s="9" customFormat="1" ht="19.9" customHeight="1">
      <c r="B64" s="145"/>
      <c r="C64" s="146"/>
      <c r="D64" s="147" t="s">
        <v>1191</v>
      </c>
      <c r="E64" s="148"/>
      <c r="F64" s="148"/>
      <c r="G64" s="148"/>
      <c r="H64" s="148"/>
      <c r="I64" s="149"/>
      <c r="J64" s="150">
        <f>J98</f>
        <v>0</v>
      </c>
      <c r="K64" s="146"/>
      <c r="L64" s="151"/>
    </row>
    <row r="65" spans="2:12" s="9" customFormat="1" ht="19.9" customHeight="1">
      <c r="B65" s="145"/>
      <c r="C65" s="146"/>
      <c r="D65" s="147" t="s">
        <v>1566</v>
      </c>
      <c r="E65" s="148"/>
      <c r="F65" s="148"/>
      <c r="G65" s="148"/>
      <c r="H65" s="148"/>
      <c r="I65" s="149"/>
      <c r="J65" s="150">
        <f>J108</f>
        <v>0</v>
      </c>
      <c r="K65" s="146"/>
      <c r="L65" s="151"/>
    </row>
    <row r="66" spans="2:12" s="1" customFormat="1" ht="21.75" customHeight="1">
      <c r="B66" s="34"/>
      <c r="C66" s="35"/>
      <c r="D66" s="35"/>
      <c r="E66" s="35"/>
      <c r="F66" s="35"/>
      <c r="G66" s="35"/>
      <c r="H66" s="35"/>
      <c r="I66" s="106"/>
      <c r="J66" s="35"/>
      <c r="K66" s="35"/>
      <c r="L66" s="38"/>
    </row>
    <row r="67" spans="2:12" s="1" customFormat="1" ht="6.95" customHeight="1">
      <c r="B67" s="46"/>
      <c r="C67" s="47"/>
      <c r="D67" s="47"/>
      <c r="E67" s="47"/>
      <c r="F67" s="47"/>
      <c r="G67" s="47"/>
      <c r="H67" s="47"/>
      <c r="I67" s="130"/>
      <c r="J67" s="47"/>
      <c r="K67" s="47"/>
      <c r="L67" s="38"/>
    </row>
    <row r="71" spans="2:12" s="1" customFormat="1" ht="6.95" customHeight="1">
      <c r="B71" s="48"/>
      <c r="C71" s="49"/>
      <c r="D71" s="49"/>
      <c r="E71" s="49"/>
      <c r="F71" s="49"/>
      <c r="G71" s="49"/>
      <c r="H71" s="49"/>
      <c r="I71" s="133"/>
      <c r="J71" s="49"/>
      <c r="K71" s="49"/>
      <c r="L71" s="38"/>
    </row>
    <row r="72" spans="2:12" s="1" customFormat="1" ht="24.95" customHeight="1">
      <c r="B72" s="34"/>
      <c r="C72" s="23" t="s">
        <v>3676</v>
      </c>
      <c r="D72" s="35"/>
      <c r="E72" s="35"/>
      <c r="F72" s="35"/>
      <c r="G72" s="35"/>
      <c r="H72" s="35"/>
      <c r="I72" s="106"/>
      <c r="J72" s="35"/>
      <c r="K72" s="35"/>
      <c r="L72" s="38"/>
    </row>
    <row r="73" spans="2:12" s="1" customFormat="1" ht="6.95" customHeight="1">
      <c r="B73" s="34"/>
      <c r="C73" s="35"/>
      <c r="D73" s="35"/>
      <c r="E73" s="35"/>
      <c r="F73" s="35"/>
      <c r="G73" s="35"/>
      <c r="H73" s="35"/>
      <c r="I73" s="106"/>
      <c r="J73" s="35"/>
      <c r="K73" s="35"/>
      <c r="L73" s="38"/>
    </row>
    <row r="74" spans="2:12" s="1" customFormat="1" ht="12" customHeight="1">
      <c r="B74" s="34"/>
      <c r="C74" s="29" t="s">
        <v>3498</v>
      </c>
      <c r="D74" s="35"/>
      <c r="E74" s="35"/>
      <c r="F74" s="35"/>
      <c r="G74" s="35"/>
      <c r="H74" s="35"/>
      <c r="I74" s="106"/>
      <c r="J74" s="35"/>
      <c r="K74" s="35"/>
      <c r="L74" s="38"/>
    </row>
    <row r="75" spans="2:12" s="1" customFormat="1" ht="16.5" customHeight="1">
      <c r="B75" s="34"/>
      <c r="C75" s="35"/>
      <c r="D75" s="35"/>
      <c r="E75" s="553" t="str">
        <f>E7</f>
        <v>Světlá nad Sázavou - Managment</v>
      </c>
      <c r="F75" s="554"/>
      <c r="G75" s="554"/>
      <c r="H75" s="554"/>
      <c r="I75" s="106"/>
      <c r="J75" s="35"/>
      <c r="K75" s="35"/>
      <c r="L75" s="38"/>
    </row>
    <row r="76" spans="2:12" s="1" customFormat="1" ht="12" customHeight="1">
      <c r="B76" s="34"/>
      <c r="C76" s="29" t="s">
        <v>3633</v>
      </c>
      <c r="D76" s="35"/>
      <c r="E76" s="35"/>
      <c r="F76" s="35"/>
      <c r="G76" s="35"/>
      <c r="H76" s="35"/>
      <c r="I76" s="106"/>
      <c r="J76" s="35"/>
      <c r="K76" s="35"/>
      <c r="L76" s="38"/>
    </row>
    <row r="77" spans="2:12" s="1" customFormat="1" ht="16.5" customHeight="1">
      <c r="B77" s="34"/>
      <c r="C77" s="35"/>
      <c r="D77" s="35"/>
      <c r="E77" s="537" t="str">
        <f>E9</f>
        <v>SO 01_D.1.4.6b - Slaboproudá elektroinstalace</v>
      </c>
      <c r="F77" s="552"/>
      <c r="G77" s="552"/>
      <c r="H77" s="552"/>
      <c r="I77" s="106"/>
      <c r="J77" s="35"/>
      <c r="K77" s="35"/>
      <c r="L77" s="38"/>
    </row>
    <row r="78" spans="2:12" s="1" customFormat="1" ht="6.95" customHeight="1">
      <c r="B78" s="34"/>
      <c r="C78" s="35"/>
      <c r="D78" s="35"/>
      <c r="E78" s="35"/>
      <c r="F78" s="35"/>
      <c r="G78" s="35"/>
      <c r="H78" s="35"/>
      <c r="I78" s="106"/>
      <c r="J78" s="35"/>
      <c r="K78" s="35"/>
      <c r="L78" s="38"/>
    </row>
    <row r="79" spans="2:12" s="1" customFormat="1" ht="12" customHeight="1">
      <c r="B79" s="34"/>
      <c r="C79" s="29" t="s">
        <v>3503</v>
      </c>
      <c r="D79" s="35"/>
      <c r="E79" s="35"/>
      <c r="F79" s="27" t="str">
        <f>F12</f>
        <v>Světlá nad Sázavou</v>
      </c>
      <c r="G79" s="35"/>
      <c r="H79" s="35"/>
      <c r="I79" s="108" t="s">
        <v>3505</v>
      </c>
      <c r="J79" s="58" t="str">
        <f>IF(J12="","",J12)</f>
        <v>6. 2. 2019</v>
      </c>
      <c r="K79" s="35"/>
      <c r="L79" s="38"/>
    </row>
    <row r="80" spans="2:12" s="1" customFormat="1" ht="6.95" customHeight="1">
      <c r="B80" s="34"/>
      <c r="C80" s="35"/>
      <c r="D80" s="35"/>
      <c r="E80" s="35"/>
      <c r="F80" s="35"/>
      <c r="G80" s="35"/>
      <c r="H80" s="35"/>
      <c r="I80" s="106"/>
      <c r="J80" s="35"/>
      <c r="K80" s="35"/>
      <c r="L80" s="38"/>
    </row>
    <row r="81" spans="2:12" s="1" customFormat="1" ht="15.2" customHeight="1">
      <c r="B81" s="34"/>
      <c r="C81" s="29" t="s">
        <v>3507</v>
      </c>
      <c r="D81" s="35"/>
      <c r="E81" s="35"/>
      <c r="F81" s="27" t="str">
        <f>E15</f>
        <v>Kraj Vysočina</v>
      </c>
      <c r="G81" s="35"/>
      <c r="H81" s="35"/>
      <c r="I81" s="108" t="s">
        <v>3513</v>
      </c>
      <c r="J81" s="32" t="str">
        <f>E21</f>
        <v xml:space="preserve"> </v>
      </c>
      <c r="K81" s="35"/>
      <c r="L81" s="38"/>
    </row>
    <row r="82" spans="2:12" s="1" customFormat="1" ht="27.95" customHeight="1">
      <c r="B82" s="34"/>
      <c r="C82" s="29" t="s">
        <v>3511</v>
      </c>
      <c r="D82" s="35"/>
      <c r="E82" s="35"/>
      <c r="F82" s="27" t="str">
        <f>IF(E18="","",E18)</f>
        <v>Vyplň údaj</v>
      </c>
      <c r="G82" s="35"/>
      <c r="H82" s="35"/>
      <c r="I82" s="108" t="s">
        <v>3516</v>
      </c>
      <c r="J82" s="32" t="str">
        <f>E24</f>
        <v>Ing. arch. Martin Jirovský</v>
      </c>
      <c r="K82" s="35"/>
      <c r="L82" s="38"/>
    </row>
    <row r="83" spans="2:12" s="1" customFormat="1" ht="10.35" customHeight="1">
      <c r="B83" s="34"/>
      <c r="C83" s="35"/>
      <c r="D83" s="35"/>
      <c r="E83" s="35"/>
      <c r="F83" s="35"/>
      <c r="G83" s="35"/>
      <c r="H83" s="35"/>
      <c r="I83" s="106"/>
      <c r="J83" s="35"/>
      <c r="K83" s="35"/>
      <c r="L83" s="38"/>
    </row>
    <row r="84" spans="2:20" s="10" customFormat="1" ht="29.25" customHeight="1">
      <c r="B84" s="152"/>
      <c r="C84" s="153" t="s">
        <v>3677</v>
      </c>
      <c r="D84" s="154" t="s">
        <v>3539</v>
      </c>
      <c r="E84" s="154" t="s">
        <v>3535</v>
      </c>
      <c r="F84" s="154" t="s">
        <v>3536</v>
      </c>
      <c r="G84" s="154" t="s">
        <v>3678</v>
      </c>
      <c r="H84" s="154" t="s">
        <v>3679</v>
      </c>
      <c r="I84" s="155" t="s">
        <v>3680</v>
      </c>
      <c r="J84" s="154" t="s">
        <v>3637</v>
      </c>
      <c r="K84" s="156" t="s">
        <v>3681</v>
      </c>
      <c r="L84" s="157"/>
      <c r="M84" s="66" t="s">
        <v>3501</v>
      </c>
      <c r="N84" s="67" t="s">
        <v>3524</v>
      </c>
      <c r="O84" s="67" t="s">
        <v>3682</v>
      </c>
      <c r="P84" s="67" t="s">
        <v>3683</v>
      </c>
      <c r="Q84" s="67" t="s">
        <v>3684</v>
      </c>
      <c r="R84" s="67" t="s">
        <v>3685</v>
      </c>
      <c r="S84" s="67" t="s">
        <v>3686</v>
      </c>
      <c r="T84" s="68" t="s">
        <v>3687</v>
      </c>
    </row>
    <row r="85" spans="2:63" s="1" customFormat="1" ht="22.9" customHeight="1">
      <c r="B85" s="34"/>
      <c r="C85" s="73" t="s">
        <v>3688</v>
      </c>
      <c r="D85" s="35"/>
      <c r="E85" s="35"/>
      <c r="F85" s="35"/>
      <c r="G85" s="35"/>
      <c r="H85" s="35"/>
      <c r="I85" s="106"/>
      <c r="J85" s="158">
        <f>BK85</f>
        <v>0</v>
      </c>
      <c r="K85" s="35"/>
      <c r="L85" s="38"/>
      <c r="M85" s="69"/>
      <c r="N85" s="70"/>
      <c r="O85" s="70"/>
      <c r="P85" s="159">
        <f>P86+P97</f>
        <v>0</v>
      </c>
      <c r="Q85" s="70"/>
      <c r="R85" s="159">
        <f>R86+R97</f>
        <v>0</v>
      </c>
      <c r="S85" s="70"/>
      <c r="T85" s="160">
        <f>T86+T97</f>
        <v>0</v>
      </c>
      <c r="AT85" s="17" t="s">
        <v>3553</v>
      </c>
      <c r="AU85" s="17" t="s">
        <v>3638</v>
      </c>
      <c r="BK85" s="162">
        <f>BK86+BK97</f>
        <v>0</v>
      </c>
    </row>
    <row r="86" spans="2:63" s="11" customFormat="1" ht="25.9" customHeight="1">
      <c r="B86" s="163"/>
      <c r="C86" s="164"/>
      <c r="D86" s="165" t="s">
        <v>3553</v>
      </c>
      <c r="E86" s="166" t="s">
        <v>1785</v>
      </c>
      <c r="F86" s="166" t="s">
        <v>1786</v>
      </c>
      <c r="G86" s="164"/>
      <c r="H86" s="164"/>
      <c r="I86" s="167"/>
      <c r="J86" s="168">
        <f>BK86</f>
        <v>0</v>
      </c>
      <c r="K86" s="164"/>
      <c r="L86" s="169"/>
      <c r="M86" s="170"/>
      <c r="N86" s="171"/>
      <c r="O86" s="171"/>
      <c r="P86" s="172">
        <f>P87+P89</f>
        <v>0</v>
      </c>
      <c r="Q86" s="171"/>
      <c r="R86" s="172">
        <f>R87+R89</f>
        <v>0</v>
      </c>
      <c r="S86" s="171"/>
      <c r="T86" s="173">
        <f>T87+T89</f>
        <v>0</v>
      </c>
      <c r="AR86" s="174" t="s">
        <v>3562</v>
      </c>
      <c r="AT86" s="175" t="s">
        <v>3553</v>
      </c>
      <c r="AU86" s="175" t="s">
        <v>3554</v>
      </c>
      <c r="AY86" s="174" t="s">
        <v>3691</v>
      </c>
      <c r="BK86" s="176">
        <f>BK87+BK89</f>
        <v>0</v>
      </c>
    </row>
    <row r="87" spans="2:63" s="11" customFormat="1" ht="22.9" customHeight="1">
      <c r="B87" s="163"/>
      <c r="C87" s="164"/>
      <c r="D87" s="165" t="s">
        <v>3553</v>
      </c>
      <c r="E87" s="177" t="s">
        <v>3737</v>
      </c>
      <c r="F87" s="177" t="s">
        <v>1821</v>
      </c>
      <c r="G87" s="164"/>
      <c r="H87" s="164"/>
      <c r="I87" s="167"/>
      <c r="J87" s="178">
        <f>BK87</f>
        <v>0</v>
      </c>
      <c r="K87" s="164"/>
      <c r="L87" s="169"/>
      <c r="M87" s="170"/>
      <c r="N87" s="171"/>
      <c r="O87" s="171"/>
      <c r="P87" s="172">
        <f>P88</f>
        <v>0</v>
      </c>
      <c r="Q87" s="171"/>
      <c r="R87" s="172">
        <f>R88</f>
        <v>0</v>
      </c>
      <c r="S87" s="171"/>
      <c r="T87" s="173">
        <f>T88</f>
        <v>0</v>
      </c>
      <c r="AR87" s="174" t="s">
        <v>3562</v>
      </c>
      <c r="AT87" s="175" t="s">
        <v>3553</v>
      </c>
      <c r="AU87" s="175" t="s">
        <v>3562</v>
      </c>
      <c r="AY87" s="174" t="s">
        <v>3691</v>
      </c>
      <c r="BK87" s="176">
        <f>BK88</f>
        <v>0</v>
      </c>
    </row>
    <row r="88" spans="2:65" s="1" customFormat="1" ht="16.5" customHeight="1">
      <c r="B88" s="34"/>
      <c r="C88" s="179" t="s">
        <v>3562</v>
      </c>
      <c r="D88" s="179" t="s">
        <v>3694</v>
      </c>
      <c r="E88" s="180" t="s">
        <v>1196</v>
      </c>
      <c r="F88" s="181" t="s">
        <v>1197</v>
      </c>
      <c r="G88" s="182" t="s">
        <v>4097</v>
      </c>
      <c r="H88" s="183">
        <v>4</v>
      </c>
      <c r="I88" s="184"/>
      <c r="J88" s="185">
        <f>ROUND(I88*H88,2)</f>
        <v>0</v>
      </c>
      <c r="K88" s="181" t="s">
        <v>1790</v>
      </c>
      <c r="L88" s="38"/>
      <c r="M88" s="186" t="s">
        <v>3501</v>
      </c>
      <c r="N88" s="187" t="s">
        <v>3525</v>
      </c>
      <c r="O88" s="63"/>
      <c r="P88" s="188">
        <f>O88*H88</f>
        <v>0</v>
      </c>
      <c r="Q88" s="188">
        <v>0</v>
      </c>
      <c r="R88" s="188">
        <f>Q88*H88</f>
        <v>0</v>
      </c>
      <c r="S88" s="188">
        <v>0</v>
      </c>
      <c r="T88" s="189">
        <f>S88*H88</f>
        <v>0</v>
      </c>
      <c r="AR88" s="190" t="s">
        <v>3699</v>
      </c>
      <c r="AT88" s="190" t="s">
        <v>3694</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1621</v>
      </c>
    </row>
    <row r="89" spans="2:63" s="11" customFormat="1" ht="22.9" customHeight="1">
      <c r="B89" s="163"/>
      <c r="C89" s="164"/>
      <c r="D89" s="165" t="s">
        <v>3553</v>
      </c>
      <c r="E89" s="177" t="s">
        <v>1856</v>
      </c>
      <c r="F89" s="177" t="s">
        <v>1857</v>
      </c>
      <c r="G89" s="164"/>
      <c r="H89" s="164"/>
      <c r="I89" s="167"/>
      <c r="J89" s="178">
        <f>BK89</f>
        <v>0</v>
      </c>
      <c r="K89" s="164"/>
      <c r="L89" s="169"/>
      <c r="M89" s="170"/>
      <c r="N89" s="171"/>
      <c r="O89" s="171"/>
      <c r="P89" s="172">
        <f>SUM(P90:P96)</f>
        <v>0</v>
      </c>
      <c r="Q89" s="171"/>
      <c r="R89" s="172">
        <f>SUM(R90:R96)</f>
        <v>0</v>
      </c>
      <c r="S89" s="171"/>
      <c r="T89" s="173">
        <f>SUM(T90:T96)</f>
        <v>0</v>
      </c>
      <c r="AR89" s="174" t="s">
        <v>3562</v>
      </c>
      <c r="AT89" s="175" t="s">
        <v>3553</v>
      </c>
      <c r="AU89" s="175" t="s">
        <v>3562</v>
      </c>
      <c r="AY89" s="174" t="s">
        <v>3691</v>
      </c>
      <c r="BK89" s="176">
        <f>SUM(BK90:BK96)</f>
        <v>0</v>
      </c>
    </row>
    <row r="90" spans="2:65" s="1" customFormat="1" ht="24" customHeight="1">
      <c r="B90" s="34"/>
      <c r="C90" s="179" t="s">
        <v>3565</v>
      </c>
      <c r="D90" s="179" t="s">
        <v>3694</v>
      </c>
      <c r="E90" s="180" t="s">
        <v>1062</v>
      </c>
      <c r="F90" s="181" t="s">
        <v>1063</v>
      </c>
      <c r="G90" s="182" t="s">
        <v>3792</v>
      </c>
      <c r="H90" s="183">
        <v>0.008</v>
      </c>
      <c r="I90" s="184"/>
      <c r="J90" s="185">
        <f>ROUND(I90*H90,2)</f>
        <v>0</v>
      </c>
      <c r="K90" s="181" t="s">
        <v>1790</v>
      </c>
      <c r="L90" s="38"/>
      <c r="M90" s="186" t="s">
        <v>3501</v>
      </c>
      <c r="N90" s="187" t="s">
        <v>3525</v>
      </c>
      <c r="O90" s="63"/>
      <c r="P90" s="188">
        <f>O90*H90</f>
        <v>0</v>
      </c>
      <c r="Q90" s="188">
        <v>0</v>
      </c>
      <c r="R90" s="188">
        <f>Q90*H90</f>
        <v>0</v>
      </c>
      <c r="S90" s="188">
        <v>0</v>
      </c>
      <c r="T90" s="189">
        <f>S90*H90</f>
        <v>0</v>
      </c>
      <c r="AR90" s="190" t="s">
        <v>3699</v>
      </c>
      <c r="AT90" s="190" t="s">
        <v>3694</v>
      </c>
      <c r="AU90" s="190" t="s">
        <v>3565</v>
      </c>
      <c r="AY90" s="17" t="s">
        <v>3691</v>
      </c>
      <c r="BE90" s="191">
        <f>IF(N90="základní",J90,0)</f>
        <v>0</v>
      </c>
      <c r="BF90" s="191">
        <f>IF(N90="snížená",J90,0)</f>
        <v>0</v>
      </c>
      <c r="BG90" s="191">
        <f>IF(N90="zákl. přenesená",J90,0)</f>
        <v>0</v>
      </c>
      <c r="BH90" s="191">
        <f>IF(N90="sníž. přenesená",J90,0)</f>
        <v>0</v>
      </c>
      <c r="BI90" s="191">
        <f>IF(N90="nulová",J90,0)</f>
        <v>0</v>
      </c>
      <c r="BJ90" s="17" t="s">
        <v>3562</v>
      </c>
      <c r="BK90" s="191">
        <f>ROUND(I90*H90,2)</f>
        <v>0</v>
      </c>
      <c r="BL90" s="17" t="s">
        <v>3699</v>
      </c>
      <c r="BM90" s="190" t="s">
        <v>1622</v>
      </c>
    </row>
    <row r="91" spans="2:65" s="1" customFormat="1" ht="24" customHeight="1">
      <c r="B91" s="34"/>
      <c r="C91" s="179" t="s">
        <v>3706</v>
      </c>
      <c r="D91" s="179" t="s">
        <v>3694</v>
      </c>
      <c r="E91" s="180" t="s">
        <v>1065</v>
      </c>
      <c r="F91" s="181" t="s">
        <v>1066</v>
      </c>
      <c r="G91" s="182" t="s">
        <v>3792</v>
      </c>
      <c r="H91" s="183">
        <v>0.072</v>
      </c>
      <c r="I91" s="184"/>
      <c r="J91" s="185">
        <f>ROUND(I91*H91,2)</f>
        <v>0</v>
      </c>
      <c r="K91" s="181" t="s">
        <v>1790</v>
      </c>
      <c r="L91" s="38"/>
      <c r="M91" s="186" t="s">
        <v>3501</v>
      </c>
      <c r="N91" s="187" t="s">
        <v>3525</v>
      </c>
      <c r="O91" s="63"/>
      <c r="P91" s="188">
        <f>O91*H91</f>
        <v>0</v>
      </c>
      <c r="Q91" s="188">
        <v>0</v>
      </c>
      <c r="R91" s="188">
        <f>Q91*H91</f>
        <v>0</v>
      </c>
      <c r="S91" s="188">
        <v>0</v>
      </c>
      <c r="T91" s="189">
        <f>S91*H91</f>
        <v>0</v>
      </c>
      <c r="AR91" s="190" t="s">
        <v>3699</v>
      </c>
      <c r="AT91" s="190" t="s">
        <v>3694</v>
      </c>
      <c r="AU91" s="190" t="s">
        <v>3565</v>
      </c>
      <c r="AY91" s="17" t="s">
        <v>3691</v>
      </c>
      <c r="BE91" s="191">
        <f>IF(N91="základní",J91,0)</f>
        <v>0</v>
      </c>
      <c r="BF91" s="191">
        <f>IF(N91="snížená",J91,0)</f>
        <v>0</v>
      </c>
      <c r="BG91" s="191">
        <f>IF(N91="zákl. přenesená",J91,0)</f>
        <v>0</v>
      </c>
      <c r="BH91" s="191">
        <f>IF(N91="sníž. přenesená",J91,0)</f>
        <v>0</v>
      </c>
      <c r="BI91" s="191">
        <f>IF(N91="nulová",J91,0)</f>
        <v>0</v>
      </c>
      <c r="BJ91" s="17" t="s">
        <v>3562</v>
      </c>
      <c r="BK91" s="191">
        <f>ROUND(I91*H91,2)</f>
        <v>0</v>
      </c>
      <c r="BL91" s="17" t="s">
        <v>3699</v>
      </c>
      <c r="BM91" s="190" t="s">
        <v>1623</v>
      </c>
    </row>
    <row r="92" spans="2:51" s="12" customFormat="1" ht="12">
      <c r="B92" s="192"/>
      <c r="C92" s="193"/>
      <c r="D92" s="194" t="s">
        <v>3710</v>
      </c>
      <c r="E92" s="195" t="s">
        <v>3501</v>
      </c>
      <c r="F92" s="196" t="s">
        <v>1624</v>
      </c>
      <c r="G92" s="193"/>
      <c r="H92" s="197">
        <v>0.072</v>
      </c>
      <c r="I92" s="198"/>
      <c r="J92" s="193"/>
      <c r="K92" s="193"/>
      <c r="L92" s="199"/>
      <c r="M92" s="200"/>
      <c r="N92" s="201"/>
      <c r="O92" s="201"/>
      <c r="P92" s="201"/>
      <c r="Q92" s="201"/>
      <c r="R92" s="201"/>
      <c r="S92" s="201"/>
      <c r="T92" s="202"/>
      <c r="AT92" s="203" t="s">
        <v>3710</v>
      </c>
      <c r="AU92" s="203" t="s">
        <v>3565</v>
      </c>
      <c r="AV92" s="12" t="s">
        <v>3565</v>
      </c>
      <c r="AW92" s="12" t="s">
        <v>3515</v>
      </c>
      <c r="AX92" s="12" t="s">
        <v>3554</v>
      </c>
      <c r="AY92" s="203" t="s">
        <v>3691</v>
      </c>
    </row>
    <row r="93" spans="2:51" s="13" customFormat="1" ht="12">
      <c r="B93" s="204"/>
      <c r="C93" s="205"/>
      <c r="D93" s="194" t="s">
        <v>3710</v>
      </c>
      <c r="E93" s="206" t="s">
        <v>3501</v>
      </c>
      <c r="F93" s="207" t="s">
        <v>3712</v>
      </c>
      <c r="G93" s="205"/>
      <c r="H93" s="208">
        <v>0.072</v>
      </c>
      <c r="I93" s="209"/>
      <c r="J93" s="205"/>
      <c r="K93" s="205"/>
      <c r="L93" s="210"/>
      <c r="M93" s="211"/>
      <c r="N93" s="212"/>
      <c r="O93" s="212"/>
      <c r="P93" s="212"/>
      <c r="Q93" s="212"/>
      <c r="R93" s="212"/>
      <c r="S93" s="212"/>
      <c r="T93" s="213"/>
      <c r="AT93" s="214" t="s">
        <v>3710</v>
      </c>
      <c r="AU93" s="214" t="s">
        <v>3565</v>
      </c>
      <c r="AV93" s="13" t="s">
        <v>3699</v>
      </c>
      <c r="AW93" s="13" t="s">
        <v>3515</v>
      </c>
      <c r="AX93" s="13" t="s">
        <v>3562</v>
      </c>
      <c r="AY93" s="214" t="s">
        <v>3691</v>
      </c>
    </row>
    <row r="94" spans="2:65" s="1" customFormat="1" ht="16.5" customHeight="1">
      <c r="B94" s="34"/>
      <c r="C94" s="179" t="s">
        <v>3699</v>
      </c>
      <c r="D94" s="179" t="s">
        <v>3694</v>
      </c>
      <c r="E94" s="180" t="s">
        <v>1069</v>
      </c>
      <c r="F94" s="181" t="s">
        <v>1070</v>
      </c>
      <c r="G94" s="182" t="s">
        <v>3792</v>
      </c>
      <c r="H94" s="183">
        <v>0.008</v>
      </c>
      <c r="I94" s="184"/>
      <c r="J94" s="185">
        <f>ROUND(I94*H94,2)</f>
        <v>0</v>
      </c>
      <c r="K94" s="181" t="s">
        <v>1790</v>
      </c>
      <c r="L94" s="38"/>
      <c r="M94" s="186" t="s">
        <v>3501</v>
      </c>
      <c r="N94" s="187" t="s">
        <v>3525</v>
      </c>
      <c r="O94" s="63"/>
      <c r="P94" s="188">
        <f>O94*H94</f>
        <v>0</v>
      </c>
      <c r="Q94" s="188">
        <v>0</v>
      </c>
      <c r="R94" s="188">
        <f>Q94*H94</f>
        <v>0</v>
      </c>
      <c r="S94" s="188">
        <v>0</v>
      </c>
      <c r="T94" s="189">
        <f>S94*H94</f>
        <v>0</v>
      </c>
      <c r="AR94" s="190" t="s">
        <v>3699</v>
      </c>
      <c r="AT94" s="190" t="s">
        <v>3694</v>
      </c>
      <c r="AU94" s="190" t="s">
        <v>3565</v>
      </c>
      <c r="AY94" s="17" t="s">
        <v>3691</v>
      </c>
      <c r="BE94" s="191">
        <f>IF(N94="základní",J94,0)</f>
        <v>0</v>
      </c>
      <c r="BF94" s="191">
        <f>IF(N94="snížená",J94,0)</f>
        <v>0</v>
      </c>
      <c r="BG94" s="191">
        <f>IF(N94="zákl. přenesená",J94,0)</f>
        <v>0</v>
      </c>
      <c r="BH94" s="191">
        <f>IF(N94="sníž. přenesená",J94,0)</f>
        <v>0</v>
      </c>
      <c r="BI94" s="191">
        <f>IF(N94="nulová",J94,0)</f>
        <v>0</v>
      </c>
      <c r="BJ94" s="17" t="s">
        <v>3562</v>
      </c>
      <c r="BK94" s="191">
        <f>ROUND(I94*H94,2)</f>
        <v>0</v>
      </c>
      <c r="BL94" s="17" t="s">
        <v>3699</v>
      </c>
      <c r="BM94" s="190" t="s">
        <v>1625</v>
      </c>
    </row>
    <row r="95" spans="2:65" s="1" customFormat="1" ht="24" customHeight="1">
      <c r="B95" s="34"/>
      <c r="C95" s="179" t="s">
        <v>3716</v>
      </c>
      <c r="D95" s="179" t="s">
        <v>3694</v>
      </c>
      <c r="E95" s="180" t="s">
        <v>1072</v>
      </c>
      <c r="F95" s="181" t="s">
        <v>1073</v>
      </c>
      <c r="G95" s="182" t="s">
        <v>3792</v>
      </c>
      <c r="H95" s="183">
        <v>0.008</v>
      </c>
      <c r="I95" s="184"/>
      <c r="J95" s="185">
        <f>ROUND(I95*H95,2)</f>
        <v>0</v>
      </c>
      <c r="K95" s="181" t="s">
        <v>1790</v>
      </c>
      <c r="L95" s="38"/>
      <c r="M95" s="186" t="s">
        <v>3501</v>
      </c>
      <c r="N95" s="187" t="s">
        <v>3525</v>
      </c>
      <c r="O95" s="63"/>
      <c r="P95" s="188">
        <f>O95*H95</f>
        <v>0</v>
      </c>
      <c r="Q95" s="188">
        <v>0</v>
      </c>
      <c r="R95" s="188">
        <f>Q95*H95</f>
        <v>0</v>
      </c>
      <c r="S95" s="188">
        <v>0</v>
      </c>
      <c r="T95" s="189">
        <f>S95*H95</f>
        <v>0</v>
      </c>
      <c r="AR95" s="190" t="s">
        <v>3699</v>
      </c>
      <c r="AT95" s="190" t="s">
        <v>3694</v>
      </c>
      <c r="AU95" s="190" t="s">
        <v>3565</v>
      </c>
      <c r="AY95" s="17" t="s">
        <v>3691</v>
      </c>
      <c r="BE95" s="191">
        <f>IF(N95="základní",J95,0)</f>
        <v>0</v>
      </c>
      <c r="BF95" s="191">
        <f>IF(N95="snížená",J95,0)</f>
        <v>0</v>
      </c>
      <c r="BG95" s="191">
        <f>IF(N95="zákl. přenesená",J95,0)</f>
        <v>0</v>
      </c>
      <c r="BH95" s="191">
        <f>IF(N95="sníž. přenesená",J95,0)</f>
        <v>0</v>
      </c>
      <c r="BI95" s="191">
        <f>IF(N95="nulová",J95,0)</f>
        <v>0</v>
      </c>
      <c r="BJ95" s="17" t="s">
        <v>3562</v>
      </c>
      <c r="BK95" s="191">
        <f>ROUND(I95*H95,2)</f>
        <v>0</v>
      </c>
      <c r="BL95" s="17" t="s">
        <v>3699</v>
      </c>
      <c r="BM95" s="190" t="s">
        <v>1626</v>
      </c>
    </row>
    <row r="96" spans="2:65" s="1" customFormat="1" ht="16.5" customHeight="1">
      <c r="B96" s="34"/>
      <c r="C96" s="179" t="s">
        <v>3721</v>
      </c>
      <c r="D96" s="179" t="s">
        <v>3694</v>
      </c>
      <c r="E96" s="180" t="s">
        <v>1864</v>
      </c>
      <c r="F96" s="181" t="s">
        <v>1865</v>
      </c>
      <c r="G96" s="182" t="s">
        <v>3792</v>
      </c>
      <c r="H96" s="183">
        <v>0.008</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1627</v>
      </c>
    </row>
    <row r="97" spans="2:63" s="11" customFormat="1" ht="25.9" customHeight="1">
      <c r="B97" s="163"/>
      <c r="C97" s="164"/>
      <c r="D97" s="165" t="s">
        <v>3553</v>
      </c>
      <c r="E97" s="166" t="s">
        <v>2004</v>
      </c>
      <c r="F97" s="166" t="s">
        <v>2005</v>
      </c>
      <c r="G97" s="164"/>
      <c r="H97" s="164"/>
      <c r="I97" s="167"/>
      <c r="J97" s="168">
        <f>BK97</f>
        <v>0</v>
      </c>
      <c r="K97" s="164"/>
      <c r="L97" s="169"/>
      <c r="M97" s="170"/>
      <c r="N97" s="171"/>
      <c r="O97" s="171"/>
      <c r="P97" s="172">
        <f>P98+P108</f>
        <v>0</v>
      </c>
      <c r="Q97" s="171"/>
      <c r="R97" s="172">
        <f>R98+R108</f>
        <v>0</v>
      </c>
      <c r="S97" s="171"/>
      <c r="T97" s="173">
        <f>T98+T108</f>
        <v>0</v>
      </c>
      <c r="AR97" s="174" t="s">
        <v>3565</v>
      </c>
      <c r="AT97" s="175" t="s">
        <v>3553</v>
      </c>
      <c r="AU97" s="175" t="s">
        <v>3554</v>
      </c>
      <c r="AY97" s="174" t="s">
        <v>3691</v>
      </c>
      <c r="BK97" s="176">
        <f>BK98+BK108</f>
        <v>0</v>
      </c>
    </row>
    <row r="98" spans="2:63" s="11" customFormat="1" ht="22.9" customHeight="1">
      <c r="B98" s="163"/>
      <c r="C98" s="164"/>
      <c r="D98" s="165" t="s">
        <v>3553</v>
      </c>
      <c r="E98" s="177" t="s">
        <v>1205</v>
      </c>
      <c r="F98" s="177" t="s">
        <v>1206</v>
      </c>
      <c r="G98" s="164"/>
      <c r="H98" s="164"/>
      <c r="I98" s="167"/>
      <c r="J98" s="178">
        <f>BK98</f>
        <v>0</v>
      </c>
      <c r="K98" s="164"/>
      <c r="L98" s="169"/>
      <c r="M98" s="170"/>
      <c r="N98" s="171"/>
      <c r="O98" s="171"/>
      <c r="P98" s="172">
        <f>SUM(P99:P107)</f>
        <v>0</v>
      </c>
      <c r="Q98" s="171"/>
      <c r="R98" s="172">
        <f>SUM(R99:R107)</f>
        <v>0</v>
      </c>
      <c r="S98" s="171"/>
      <c r="T98" s="173">
        <f>SUM(T99:T107)</f>
        <v>0</v>
      </c>
      <c r="AR98" s="174" t="s">
        <v>3565</v>
      </c>
      <c r="AT98" s="175" t="s">
        <v>3553</v>
      </c>
      <c r="AU98" s="175" t="s">
        <v>3562</v>
      </c>
      <c r="AY98" s="174" t="s">
        <v>3691</v>
      </c>
      <c r="BK98" s="176">
        <f>SUM(BK99:BK107)</f>
        <v>0</v>
      </c>
    </row>
    <row r="99" spans="2:65" s="1" customFormat="1" ht="24" customHeight="1">
      <c r="B99" s="34"/>
      <c r="C99" s="179" t="s">
        <v>3725</v>
      </c>
      <c r="D99" s="179" t="s">
        <v>3694</v>
      </c>
      <c r="E99" s="180" t="s">
        <v>1574</v>
      </c>
      <c r="F99" s="181" t="s">
        <v>1575</v>
      </c>
      <c r="G99" s="182" t="s">
        <v>4097</v>
      </c>
      <c r="H99" s="183">
        <v>26</v>
      </c>
      <c r="I99" s="184"/>
      <c r="J99" s="185">
        <f>ROUND(I99*H99,2)</f>
        <v>0</v>
      </c>
      <c r="K99" s="181" t="s">
        <v>1790</v>
      </c>
      <c r="L99" s="38"/>
      <c r="M99" s="186" t="s">
        <v>3501</v>
      </c>
      <c r="N99" s="187" t="s">
        <v>3525</v>
      </c>
      <c r="O99" s="63"/>
      <c r="P99" s="188">
        <f>O99*H99</f>
        <v>0</v>
      </c>
      <c r="Q99" s="188">
        <v>0</v>
      </c>
      <c r="R99" s="188">
        <f>Q99*H99</f>
        <v>0</v>
      </c>
      <c r="S99" s="188">
        <v>0</v>
      </c>
      <c r="T99" s="189">
        <f>S99*H99</f>
        <v>0</v>
      </c>
      <c r="AR99" s="190" t="s">
        <v>3761</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3761</v>
      </c>
      <c r="BM99" s="190" t="s">
        <v>1628</v>
      </c>
    </row>
    <row r="100" spans="2:65" s="1" customFormat="1" ht="16.5" customHeight="1">
      <c r="B100" s="34"/>
      <c r="C100" s="225" t="s">
        <v>3732</v>
      </c>
      <c r="D100" s="225" t="s">
        <v>3806</v>
      </c>
      <c r="E100" s="226" t="s">
        <v>1577</v>
      </c>
      <c r="F100" s="227" t="s">
        <v>1578</v>
      </c>
      <c r="G100" s="228" t="s">
        <v>4097</v>
      </c>
      <c r="H100" s="229">
        <v>30</v>
      </c>
      <c r="I100" s="230"/>
      <c r="J100" s="231">
        <f>ROUND(I100*H100,2)</f>
        <v>0</v>
      </c>
      <c r="K100" s="227" t="s">
        <v>1790</v>
      </c>
      <c r="L100" s="232"/>
      <c r="M100" s="233" t="s">
        <v>3501</v>
      </c>
      <c r="N100" s="234" t="s">
        <v>3525</v>
      </c>
      <c r="O100" s="63"/>
      <c r="P100" s="188">
        <f>O100*H100</f>
        <v>0</v>
      </c>
      <c r="Q100" s="188">
        <v>0</v>
      </c>
      <c r="R100" s="188">
        <f>Q100*H100</f>
        <v>0</v>
      </c>
      <c r="S100" s="188">
        <v>0</v>
      </c>
      <c r="T100" s="189">
        <f>S100*H100</f>
        <v>0</v>
      </c>
      <c r="AR100" s="190" t="s">
        <v>3842</v>
      </c>
      <c r="AT100" s="190" t="s">
        <v>3806</v>
      </c>
      <c r="AU100" s="190" t="s">
        <v>3565</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3761</v>
      </c>
      <c r="BM100" s="190" t="s">
        <v>1629</v>
      </c>
    </row>
    <row r="101" spans="2:65" s="1" customFormat="1" ht="16.5" customHeight="1">
      <c r="B101" s="34"/>
      <c r="C101" s="179" t="s">
        <v>3737</v>
      </c>
      <c r="D101" s="179" t="s">
        <v>3694</v>
      </c>
      <c r="E101" s="180" t="s">
        <v>1580</v>
      </c>
      <c r="F101" s="181" t="s">
        <v>1581</v>
      </c>
      <c r="G101" s="182" t="s">
        <v>3834</v>
      </c>
      <c r="H101" s="183">
        <v>1</v>
      </c>
      <c r="I101" s="184"/>
      <c r="J101" s="185">
        <f>ROUND(I101*H101,2)</f>
        <v>0</v>
      </c>
      <c r="K101" s="181" t="s">
        <v>3501</v>
      </c>
      <c r="L101" s="38"/>
      <c r="M101" s="186" t="s">
        <v>3501</v>
      </c>
      <c r="N101" s="187" t="s">
        <v>3525</v>
      </c>
      <c r="O101" s="63"/>
      <c r="P101" s="188">
        <f>O101*H101</f>
        <v>0</v>
      </c>
      <c r="Q101" s="188">
        <v>0</v>
      </c>
      <c r="R101" s="188">
        <f>Q101*H101</f>
        <v>0</v>
      </c>
      <c r="S101" s="188">
        <v>0</v>
      </c>
      <c r="T101" s="189">
        <f>S101*H101</f>
        <v>0</v>
      </c>
      <c r="AR101" s="190" t="s">
        <v>3761</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3761</v>
      </c>
      <c r="BM101" s="190" t="s">
        <v>1630</v>
      </c>
    </row>
    <row r="102" spans="2:65" s="1" customFormat="1" ht="16.5" customHeight="1">
      <c r="B102" s="34"/>
      <c r="C102" s="225" t="s">
        <v>3741</v>
      </c>
      <c r="D102" s="225" t="s">
        <v>3806</v>
      </c>
      <c r="E102" s="226" t="s">
        <v>1583</v>
      </c>
      <c r="F102" s="227" t="s">
        <v>1584</v>
      </c>
      <c r="G102" s="228" t="s">
        <v>3834</v>
      </c>
      <c r="H102" s="229">
        <v>1</v>
      </c>
      <c r="I102" s="230"/>
      <c r="J102" s="231">
        <f>ROUND(I102*H102,2)</f>
        <v>0</v>
      </c>
      <c r="K102" s="227" t="s">
        <v>3501</v>
      </c>
      <c r="L102" s="232"/>
      <c r="M102" s="233" t="s">
        <v>3501</v>
      </c>
      <c r="N102" s="234" t="s">
        <v>3525</v>
      </c>
      <c r="O102" s="63"/>
      <c r="P102" s="188">
        <f>O102*H102</f>
        <v>0</v>
      </c>
      <c r="Q102" s="188">
        <v>0</v>
      </c>
      <c r="R102" s="188">
        <f>Q102*H102</f>
        <v>0</v>
      </c>
      <c r="S102" s="188">
        <v>0</v>
      </c>
      <c r="T102" s="189">
        <f>S102*H102</f>
        <v>0</v>
      </c>
      <c r="AR102" s="190" t="s">
        <v>3842</v>
      </c>
      <c r="AT102" s="190" t="s">
        <v>3806</v>
      </c>
      <c r="AU102" s="190" t="s">
        <v>3565</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3761</v>
      </c>
      <c r="BM102" s="190" t="s">
        <v>1631</v>
      </c>
    </row>
    <row r="103" spans="2:47" s="1" customFormat="1" ht="19.5">
      <c r="B103" s="34"/>
      <c r="C103" s="35"/>
      <c r="D103" s="194" t="s">
        <v>4408</v>
      </c>
      <c r="E103" s="35"/>
      <c r="F103" s="235" t="s">
        <v>1586</v>
      </c>
      <c r="G103" s="35"/>
      <c r="H103" s="35"/>
      <c r="I103" s="106"/>
      <c r="J103" s="35"/>
      <c r="K103" s="35"/>
      <c r="L103" s="38"/>
      <c r="M103" s="236"/>
      <c r="N103" s="63"/>
      <c r="O103" s="63"/>
      <c r="P103" s="63"/>
      <c r="Q103" s="63"/>
      <c r="R103" s="63"/>
      <c r="S103" s="63"/>
      <c r="T103" s="64"/>
      <c r="AT103" s="17" t="s">
        <v>4408</v>
      </c>
      <c r="AU103" s="17" t="s">
        <v>3565</v>
      </c>
    </row>
    <row r="104" spans="2:65" s="1" customFormat="1" ht="24" customHeight="1">
      <c r="B104" s="34"/>
      <c r="C104" s="179" t="s">
        <v>3692</v>
      </c>
      <c r="D104" s="179" t="s">
        <v>3694</v>
      </c>
      <c r="E104" s="180" t="s">
        <v>1207</v>
      </c>
      <c r="F104" s="181" t="s">
        <v>1208</v>
      </c>
      <c r="G104" s="182" t="s">
        <v>3834</v>
      </c>
      <c r="H104" s="183">
        <v>1</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3761</v>
      </c>
      <c r="AT104" s="190" t="s">
        <v>3694</v>
      </c>
      <c r="AU104" s="190" t="s">
        <v>3565</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3761</v>
      </c>
      <c r="BM104" s="190" t="s">
        <v>1632</v>
      </c>
    </row>
    <row r="105" spans="2:65" s="1" customFormat="1" ht="24" customHeight="1">
      <c r="B105" s="34"/>
      <c r="C105" s="225" t="s">
        <v>3701</v>
      </c>
      <c r="D105" s="225" t="s">
        <v>3806</v>
      </c>
      <c r="E105" s="226" t="s">
        <v>1210</v>
      </c>
      <c r="F105" s="227" t="s">
        <v>1211</v>
      </c>
      <c r="G105" s="228" t="s">
        <v>3834</v>
      </c>
      <c r="H105" s="229">
        <v>1</v>
      </c>
      <c r="I105" s="230"/>
      <c r="J105" s="231">
        <f>ROUND(I105*H105,2)</f>
        <v>0</v>
      </c>
      <c r="K105" s="227" t="s">
        <v>1790</v>
      </c>
      <c r="L105" s="232"/>
      <c r="M105" s="233" t="s">
        <v>3501</v>
      </c>
      <c r="N105" s="234" t="s">
        <v>3525</v>
      </c>
      <c r="O105" s="63"/>
      <c r="P105" s="188">
        <f>O105*H105</f>
        <v>0</v>
      </c>
      <c r="Q105" s="188">
        <v>0</v>
      </c>
      <c r="R105" s="188">
        <f>Q105*H105</f>
        <v>0</v>
      </c>
      <c r="S105" s="188">
        <v>0</v>
      </c>
      <c r="T105" s="189">
        <f>S105*H105</f>
        <v>0</v>
      </c>
      <c r="AR105" s="190" t="s">
        <v>3842</v>
      </c>
      <c r="AT105" s="190" t="s">
        <v>3806</v>
      </c>
      <c r="AU105" s="190" t="s">
        <v>3565</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3761</v>
      </c>
      <c r="BM105" s="190" t="s">
        <v>1633</v>
      </c>
    </row>
    <row r="106" spans="2:65" s="1" customFormat="1" ht="24" customHeight="1">
      <c r="B106" s="34"/>
      <c r="C106" s="179" t="s">
        <v>3723</v>
      </c>
      <c r="D106" s="179" t="s">
        <v>3694</v>
      </c>
      <c r="E106" s="180" t="s">
        <v>1589</v>
      </c>
      <c r="F106" s="181" t="s">
        <v>1590</v>
      </c>
      <c r="G106" s="182" t="s">
        <v>3834</v>
      </c>
      <c r="H106" s="183">
        <v>8</v>
      </c>
      <c r="I106" s="184"/>
      <c r="J106" s="185">
        <f>ROUND(I106*H106,2)</f>
        <v>0</v>
      </c>
      <c r="K106" s="181" t="s">
        <v>1790</v>
      </c>
      <c r="L106" s="38"/>
      <c r="M106" s="186" t="s">
        <v>3501</v>
      </c>
      <c r="N106" s="187" t="s">
        <v>3525</v>
      </c>
      <c r="O106" s="63"/>
      <c r="P106" s="188">
        <f>O106*H106</f>
        <v>0</v>
      </c>
      <c r="Q106" s="188">
        <v>0</v>
      </c>
      <c r="R106" s="188">
        <f>Q106*H106</f>
        <v>0</v>
      </c>
      <c r="S106" s="188">
        <v>0</v>
      </c>
      <c r="T106" s="189">
        <f>S106*H106</f>
        <v>0</v>
      </c>
      <c r="AR106" s="190" t="s">
        <v>3761</v>
      </c>
      <c r="AT106" s="190" t="s">
        <v>3694</v>
      </c>
      <c r="AU106" s="190" t="s">
        <v>3565</v>
      </c>
      <c r="AY106" s="17" t="s">
        <v>3691</v>
      </c>
      <c r="BE106" s="191">
        <f>IF(N106="základní",J106,0)</f>
        <v>0</v>
      </c>
      <c r="BF106" s="191">
        <f>IF(N106="snížená",J106,0)</f>
        <v>0</v>
      </c>
      <c r="BG106" s="191">
        <f>IF(N106="zákl. přenesená",J106,0)</f>
        <v>0</v>
      </c>
      <c r="BH106" s="191">
        <f>IF(N106="sníž. přenesená",J106,0)</f>
        <v>0</v>
      </c>
      <c r="BI106" s="191">
        <f>IF(N106="nulová",J106,0)</f>
        <v>0</v>
      </c>
      <c r="BJ106" s="17" t="s">
        <v>3562</v>
      </c>
      <c r="BK106" s="191">
        <f>ROUND(I106*H106,2)</f>
        <v>0</v>
      </c>
      <c r="BL106" s="17" t="s">
        <v>3761</v>
      </c>
      <c r="BM106" s="190" t="s">
        <v>1634</v>
      </c>
    </row>
    <row r="107" spans="2:65" s="1" customFormat="1" ht="16.5" customHeight="1">
      <c r="B107" s="34"/>
      <c r="C107" s="225" t="s">
        <v>3756</v>
      </c>
      <c r="D107" s="225" t="s">
        <v>3806</v>
      </c>
      <c r="E107" s="226" t="s">
        <v>1592</v>
      </c>
      <c r="F107" s="227" t="s">
        <v>1593</v>
      </c>
      <c r="G107" s="228" t="s">
        <v>3834</v>
      </c>
      <c r="H107" s="229">
        <v>8</v>
      </c>
      <c r="I107" s="230"/>
      <c r="J107" s="231">
        <f>ROUND(I107*H107,2)</f>
        <v>0</v>
      </c>
      <c r="K107" s="227" t="s">
        <v>1790</v>
      </c>
      <c r="L107" s="232"/>
      <c r="M107" s="233" t="s">
        <v>3501</v>
      </c>
      <c r="N107" s="234" t="s">
        <v>3525</v>
      </c>
      <c r="O107" s="63"/>
      <c r="P107" s="188">
        <f>O107*H107</f>
        <v>0</v>
      </c>
      <c r="Q107" s="188">
        <v>0</v>
      </c>
      <c r="R107" s="188">
        <f>Q107*H107</f>
        <v>0</v>
      </c>
      <c r="S107" s="188">
        <v>0</v>
      </c>
      <c r="T107" s="189">
        <f>S107*H107</f>
        <v>0</v>
      </c>
      <c r="AR107" s="190" t="s">
        <v>3842</v>
      </c>
      <c r="AT107" s="190" t="s">
        <v>3806</v>
      </c>
      <c r="AU107" s="190" t="s">
        <v>3565</v>
      </c>
      <c r="AY107" s="17" t="s">
        <v>3691</v>
      </c>
      <c r="BE107" s="191">
        <f>IF(N107="základní",J107,0)</f>
        <v>0</v>
      </c>
      <c r="BF107" s="191">
        <f>IF(N107="snížená",J107,0)</f>
        <v>0</v>
      </c>
      <c r="BG107" s="191">
        <f>IF(N107="zákl. přenesená",J107,0)</f>
        <v>0</v>
      </c>
      <c r="BH107" s="191">
        <f>IF(N107="sníž. přenesená",J107,0)</f>
        <v>0</v>
      </c>
      <c r="BI107" s="191">
        <f>IF(N107="nulová",J107,0)</f>
        <v>0</v>
      </c>
      <c r="BJ107" s="17" t="s">
        <v>3562</v>
      </c>
      <c r="BK107" s="191">
        <f>ROUND(I107*H107,2)</f>
        <v>0</v>
      </c>
      <c r="BL107" s="17" t="s">
        <v>3761</v>
      </c>
      <c r="BM107" s="190" t="s">
        <v>1635</v>
      </c>
    </row>
    <row r="108" spans="2:63" s="11" customFormat="1" ht="22.9" customHeight="1">
      <c r="B108" s="163"/>
      <c r="C108" s="164"/>
      <c r="D108" s="165" t="s">
        <v>3553</v>
      </c>
      <c r="E108" s="177" t="s">
        <v>1408</v>
      </c>
      <c r="F108" s="177" t="s">
        <v>1595</v>
      </c>
      <c r="G108" s="164"/>
      <c r="H108" s="164"/>
      <c r="I108" s="167"/>
      <c r="J108" s="178">
        <f>BK108</f>
        <v>0</v>
      </c>
      <c r="K108" s="164"/>
      <c r="L108" s="169"/>
      <c r="M108" s="170"/>
      <c r="N108" s="171"/>
      <c r="O108" s="171"/>
      <c r="P108" s="172">
        <f>P109</f>
        <v>0</v>
      </c>
      <c r="Q108" s="171"/>
      <c r="R108" s="172">
        <f>R109</f>
        <v>0</v>
      </c>
      <c r="S108" s="171"/>
      <c r="T108" s="173">
        <f>T109</f>
        <v>0</v>
      </c>
      <c r="AR108" s="174" t="s">
        <v>3565</v>
      </c>
      <c r="AT108" s="175" t="s">
        <v>3553</v>
      </c>
      <c r="AU108" s="175" t="s">
        <v>3562</v>
      </c>
      <c r="AY108" s="174" t="s">
        <v>3691</v>
      </c>
      <c r="BK108" s="176">
        <f>BK109</f>
        <v>0</v>
      </c>
    </row>
    <row r="109" spans="2:65" s="1" customFormat="1" ht="24" customHeight="1">
      <c r="B109" s="34"/>
      <c r="C109" s="179" t="s">
        <v>3490</v>
      </c>
      <c r="D109" s="179" t="s">
        <v>3694</v>
      </c>
      <c r="E109" s="180" t="s">
        <v>1596</v>
      </c>
      <c r="F109" s="181" t="s">
        <v>1597</v>
      </c>
      <c r="G109" s="182" t="s">
        <v>3792</v>
      </c>
      <c r="H109" s="183">
        <v>0.002</v>
      </c>
      <c r="I109" s="184"/>
      <c r="J109" s="185">
        <f>ROUND(I109*H109,2)</f>
        <v>0</v>
      </c>
      <c r="K109" s="181" t="s">
        <v>1790</v>
      </c>
      <c r="L109" s="38"/>
      <c r="M109" s="237" t="s">
        <v>3501</v>
      </c>
      <c r="N109" s="238" t="s">
        <v>3525</v>
      </c>
      <c r="O109" s="239"/>
      <c r="P109" s="240">
        <f>O109*H109</f>
        <v>0</v>
      </c>
      <c r="Q109" s="240">
        <v>0</v>
      </c>
      <c r="R109" s="240">
        <f>Q109*H109</f>
        <v>0</v>
      </c>
      <c r="S109" s="240">
        <v>0</v>
      </c>
      <c r="T109" s="241">
        <f>S109*H109</f>
        <v>0</v>
      </c>
      <c r="AR109" s="190" t="s">
        <v>3761</v>
      </c>
      <c r="AT109" s="190" t="s">
        <v>3694</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3761</v>
      </c>
      <c r="BM109" s="190" t="s">
        <v>1636</v>
      </c>
    </row>
    <row r="110" spans="2:12" s="1" customFormat="1" ht="6.95" customHeight="1">
      <c r="B110" s="46"/>
      <c r="C110" s="47"/>
      <c r="D110" s="47"/>
      <c r="E110" s="47"/>
      <c r="F110" s="47"/>
      <c r="G110" s="47"/>
      <c r="H110" s="47"/>
      <c r="I110" s="130"/>
      <c r="J110" s="47"/>
      <c r="K110" s="47"/>
      <c r="L110" s="38"/>
    </row>
  </sheetData>
  <sheetProtection sheet="1" objects="1" scenarios="1" formatColumns="0" formatRows="0" autoFilter="0"/>
  <autoFilter ref="C84:K109"/>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4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3604</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1637</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ROUND(J86,2)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ROUND((SUM(BE86:BE140)),2)</f>
        <v>0</v>
      </c>
      <c r="I33" s="119">
        <v>0.21</v>
      </c>
      <c r="J33" s="118">
        <f>ROUND(((SUM(BE86:BE140))*I33),2)</f>
        <v>0</v>
      </c>
      <c r="L33" s="38"/>
    </row>
    <row r="34" spans="2:12" s="1" customFormat="1" ht="14.45" customHeight="1">
      <c r="B34" s="38"/>
      <c r="E34" s="105" t="s">
        <v>3526</v>
      </c>
      <c r="F34" s="118">
        <f>ROUND((SUM(BF86:BF140)),2)</f>
        <v>0</v>
      </c>
      <c r="I34" s="119">
        <v>0.15</v>
      </c>
      <c r="J34" s="118">
        <f>ROUND(((SUM(BF86:BF140))*I34),2)</f>
        <v>0</v>
      </c>
      <c r="L34" s="38"/>
    </row>
    <row r="35" spans="2:12" s="1" customFormat="1" ht="14.45" customHeight="1" hidden="1">
      <c r="B35" s="38"/>
      <c r="E35" s="105" t="s">
        <v>3527</v>
      </c>
      <c r="F35" s="118">
        <f>ROUND((SUM(BG86:BG140)),2)</f>
        <v>0</v>
      </c>
      <c r="I35" s="119">
        <v>0.21</v>
      </c>
      <c r="J35" s="118">
        <f>0</f>
        <v>0</v>
      </c>
      <c r="L35" s="38"/>
    </row>
    <row r="36" spans="2:12" s="1" customFormat="1" ht="14.45" customHeight="1" hidden="1">
      <c r="B36" s="38"/>
      <c r="E36" s="105" t="s">
        <v>3528</v>
      </c>
      <c r="F36" s="118">
        <f>ROUND((SUM(BH86:BH140)),2)</f>
        <v>0</v>
      </c>
      <c r="I36" s="119">
        <v>0.15</v>
      </c>
      <c r="J36" s="118">
        <f>0</f>
        <v>0</v>
      </c>
      <c r="L36" s="38"/>
    </row>
    <row r="37" spans="2:12" s="1" customFormat="1" ht="14.45" customHeight="1" hidden="1">
      <c r="B37" s="38"/>
      <c r="E37" s="105" t="s">
        <v>3529</v>
      </c>
      <c r="F37" s="118">
        <f>ROUND((SUM(BI86:BI140)),2)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02 - Oplocení</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J86</f>
        <v>0</v>
      </c>
      <c r="K59" s="35"/>
      <c r="L59" s="38"/>
      <c r="AU59" s="17" t="s">
        <v>3638</v>
      </c>
    </row>
    <row r="60" spans="2:12" s="8" customFormat="1" ht="24.95" customHeight="1">
      <c r="B60" s="138"/>
      <c r="C60" s="139"/>
      <c r="D60" s="140" t="s">
        <v>1638</v>
      </c>
      <c r="E60" s="141"/>
      <c r="F60" s="141"/>
      <c r="G60" s="141"/>
      <c r="H60" s="141"/>
      <c r="I60" s="142"/>
      <c r="J60" s="143">
        <f>J87</f>
        <v>0</v>
      </c>
      <c r="K60" s="139"/>
      <c r="L60" s="144"/>
    </row>
    <row r="61" spans="2:12" s="8" customFormat="1" ht="24.95" customHeight="1">
      <c r="B61" s="138"/>
      <c r="C61" s="139"/>
      <c r="D61" s="140" t="s">
        <v>1780</v>
      </c>
      <c r="E61" s="141"/>
      <c r="F61" s="141"/>
      <c r="G61" s="141"/>
      <c r="H61" s="141"/>
      <c r="I61" s="142"/>
      <c r="J61" s="143">
        <f>J94</f>
        <v>0</v>
      </c>
      <c r="K61" s="139"/>
      <c r="L61" s="144"/>
    </row>
    <row r="62" spans="2:12" s="9" customFormat="1" ht="19.9" customHeight="1">
      <c r="B62" s="145"/>
      <c r="C62" s="146"/>
      <c r="D62" s="147" t="s">
        <v>1781</v>
      </c>
      <c r="E62" s="148"/>
      <c r="F62" s="148"/>
      <c r="G62" s="148"/>
      <c r="H62" s="148"/>
      <c r="I62" s="149"/>
      <c r="J62" s="150">
        <f>J95</f>
        <v>0</v>
      </c>
      <c r="K62" s="146"/>
      <c r="L62" s="151"/>
    </row>
    <row r="63" spans="2:12" s="9" customFormat="1" ht="19.9" customHeight="1">
      <c r="B63" s="145"/>
      <c r="C63" s="146"/>
      <c r="D63" s="147" t="s">
        <v>1909</v>
      </c>
      <c r="E63" s="148"/>
      <c r="F63" s="148"/>
      <c r="G63" s="148"/>
      <c r="H63" s="148"/>
      <c r="I63" s="149"/>
      <c r="J63" s="150">
        <f>J108</f>
        <v>0</v>
      </c>
      <c r="K63" s="146"/>
      <c r="L63" s="151"/>
    </row>
    <row r="64" spans="2:12" s="9" customFormat="1" ht="19.9" customHeight="1">
      <c r="B64" s="145"/>
      <c r="C64" s="146"/>
      <c r="D64" s="147" t="s">
        <v>1639</v>
      </c>
      <c r="E64" s="148"/>
      <c r="F64" s="148"/>
      <c r="G64" s="148"/>
      <c r="H64" s="148"/>
      <c r="I64" s="149"/>
      <c r="J64" s="150">
        <f>J129</f>
        <v>0</v>
      </c>
      <c r="K64" s="146"/>
      <c r="L64" s="151"/>
    </row>
    <row r="65" spans="2:12" s="8" customFormat="1" ht="24.95" customHeight="1">
      <c r="B65" s="138"/>
      <c r="C65" s="139"/>
      <c r="D65" s="140" t="s">
        <v>1911</v>
      </c>
      <c r="E65" s="141"/>
      <c r="F65" s="141"/>
      <c r="G65" s="141"/>
      <c r="H65" s="141"/>
      <c r="I65" s="142"/>
      <c r="J65" s="143">
        <f>J131</f>
        <v>0</v>
      </c>
      <c r="K65" s="139"/>
      <c r="L65" s="144"/>
    </row>
    <row r="66" spans="2:12" s="9" customFormat="1" ht="19.9" customHeight="1">
      <c r="B66" s="145"/>
      <c r="C66" s="146"/>
      <c r="D66" s="147" t="s">
        <v>3666</v>
      </c>
      <c r="E66" s="148"/>
      <c r="F66" s="148"/>
      <c r="G66" s="148"/>
      <c r="H66" s="148"/>
      <c r="I66" s="149"/>
      <c r="J66" s="150">
        <f>J132</f>
        <v>0</v>
      </c>
      <c r="K66" s="146"/>
      <c r="L66" s="151"/>
    </row>
    <row r="67" spans="2:12" s="1" customFormat="1" ht="21.75" customHeight="1">
      <c r="B67" s="34"/>
      <c r="C67" s="35"/>
      <c r="D67" s="35"/>
      <c r="E67" s="35"/>
      <c r="F67" s="35"/>
      <c r="G67" s="35"/>
      <c r="H67" s="35"/>
      <c r="I67" s="106"/>
      <c r="J67" s="35"/>
      <c r="K67" s="35"/>
      <c r="L67" s="38"/>
    </row>
    <row r="68" spans="2:12" s="1" customFormat="1" ht="6.95" customHeight="1">
      <c r="B68" s="46"/>
      <c r="C68" s="47"/>
      <c r="D68" s="47"/>
      <c r="E68" s="47"/>
      <c r="F68" s="47"/>
      <c r="G68" s="47"/>
      <c r="H68" s="47"/>
      <c r="I68" s="130"/>
      <c r="J68" s="47"/>
      <c r="K68" s="47"/>
      <c r="L68" s="38"/>
    </row>
    <row r="72" spans="2:12" s="1" customFormat="1" ht="6.95" customHeight="1">
      <c r="B72" s="48"/>
      <c r="C72" s="49"/>
      <c r="D72" s="49"/>
      <c r="E72" s="49"/>
      <c r="F72" s="49"/>
      <c r="G72" s="49"/>
      <c r="H72" s="49"/>
      <c r="I72" s="133"/>
      <c r="J72" s="49"/>
      <c r="K72" s="49"/>
      <c r="L72" s="38"/>
    </row>
    <row r="73" spans="2:12" s="1" customFormat="1" ht="24.95" customHeight="1">
      <c r="B73" s="34"/>
      <c r="C73" s="23" t="s">
        <v>3676</v>
      </c>
      <c r="D73" s="35"/>
      <c r="E73" s="35"/>
      <c r="F73" s="35"/>
      <c r="G73" s="35"/>
      <c r="H73" s="35"/>
      <c r="I73" s="106"/>
      <c r="J73" s="35"/>
      <c r="K73" s="35"/>
      <c r="L73" s="38"/>
    </row>
    <row r="74" spans="2:12" s="1" customFormat="1" ht="6.95" customHeight="1">
      <c r="B74" s="34"/>
      <c r="C74" s="35"/>
      <c r="D74" s="35"/>
      <c r="E74" s="35"/>
      <c r="F74" s="35"/>
      <c r="G74" s="35"/>
      <c r="H74" s="35"/>
      <c r="I74" s="106"/>
      <c r="J74" s="35"/>
      <c r="K74" s="35"/>
      <c r="L74" s="38"/>
    </row>
    <row r="75" spans="2:12" s="1" customFormat="1" ht="12" customHeight="1">
      <c r="B75" s="34"/>
      <c r="C75" s="29" t="s">
        <v>3498</v>
      </c>
      <c r="D75" s="35"/>
      <c r="E75" s="35"/>
      <c r="F75" s="35"/>
      <c r="G75" s="35"/>
      <c r="H75" s="35"/>
      <c r="I75" s="106"/>
      <c r="J75" s="35"/>
      <c r="K75" s="35"/>
      <c r="L75" s="38"/>
    </row>
    <row r="76" spans="2:12" s="1" customFormat="1" ht="16.5" customHeight="1">
      <c r="B76" s="34"/>
      <c r="C76" s="35"/>
      <c r="D76" s="35"/>
      <c r="E76" s="553" t="str">
        <f>E7</f>
        <v>Světlá nad Sázavou - Managment</v>
      </c>
      <c r="F76" s="554"/>
      <c r="G76" s="554"/>
      <c r="H76" s="554"/>
      <c r="I76" s="106"/>
      <c r="J76" s="35"/>
      <c r="K76" s="35"/>
      <c r="L76" s="38"/>
    </row>
    <row r="77" spans="2:12" s="1" customFormat="1" ht="12" customHeight="1">
      <c r="B77" s="34"/>
      <c r="C77" s="29" t="s">
        <v>3633</v>
      </c>
      <c r="D77" s="35"/>
      <c r="E77" s="35"/>
      <c r="F77" s="35"/>
      <c r="G77" s="35"/>
      <c r="H77" s="35"/>
      <c r="I77" s="106"/>
      <c r="J77" s="35"/>
      <c r="K77" s="35"/>
      <c r="L77" s="38"/>
    </row>
    <row r="78" spans="2:12" s="1" customFormat="1" ht="16.5" customHeight="1">
      <c r="B78" s="34"/>
      <c r="C78" s="35"/>
      <c r="D78" s="35"/>
      <c r="E78" s="537" t="str">
        <f>E9</f>
        <v>SO 02 - Oplocení</v>
      </c>
      <c r="F78" s="552"/>
      <c r="G78" s="552"/>
      <c r="H78" s="552"/>
      <c r="I78" s="106"/>
      <c r="J78" s="35"/>
      <c r="K78" s="35"/>
      <c r="L78" s="38"/>
    </row>
    <row r="79" spans="2:12" s="1" customFormat="1" ht="6.95" customHeight="1">
      <c r="B79" s="34"/>
      <c r="C79" s="35"/>
      <c r="D79" s="35"/>
      <c r="E79" s="35"/>
      <c r="F79" s="35"/>
      <c r="G79" s="35"/>
      <c r="H79" s="35"/>
      <c r="I79" s="106"/>
      <c r="J79" s="35"/>
      <c r="K79" s="35"/>
      <c r="L79" s="38"/>
    </row>
    <row r="80" spans="2:12" s="1" customFormat="1" ht="12" customHeight="1">
      <c r="B80" s="34"/>
      <c r="C80" s="29" t="s">
        <v>3503</v>
      </c>
      <c r="D80" s="35"/>
      <c r="E80" s="35"/>
      <c r="F80" s="27" t="str">
        <f>F12</f>
        <v>Světlá nad Sázavou</v>
      </c>
      <c r="G80" s="35"/>
      <c r="H80" s="35"/>
      <c r="I80" s="108" t="s">
        <v>3505</v>
      </c>
      <c r="J80" s="58" t="str">
        <f>IF(J12="","",J12)</f>
        <v>6. 2. 2019</v>
      </c>
      <c r="K80" s="35"/>
      <c r="L80" s="38"/>
    </row>
    <row r="81" spans="2:12" s="1" customFormat="1" ht="6.95" customHeight="1">
      <c r="B81" s="34"/>
      <c r="C81" s="35"/>
      <c r="D81" s="35"/>
      <c r="E81" s="35"/>
      <c r="F81" s="35"/>
      <c r="G81" s="35"/>
      <c r="H81" s="35"/>
      <c r="I81" s="106"/>
      <c r="J81" s="35"/>
      <c r="K81" s="35"/>
      <c r="L81" s="38"/>
    </row>
    <row r="82" spans="2:12" s="1" customFormat="1" ht="15.2" customHeight="1">
      <c r="B82" s="34"/>
      <c r="C82" s="29" t="s">
        <v>3507</v>
      </c>
      <c r="D82" s="35"/>
      <c r="E82" s="35"/>
      <c r="F82" s="27" t="str">
        <f>E15</f>
        <v>Kraj Vysočina</v>
      </c>
      <c r="G82" s="35"/>
      <c r="H82" s="35"/>
      <c r="I82" s="108" t="s">
        <v>3513</v>
      </c>
      <c r="J82" s="32" t="str">
        <f>E21</f>
        <v xml:space="preserve"> </v>
      </c>
      <c r="K82" s="35"/>
      <c r="L82" s="38"/>
    </row>
    <row r="83" spans="2:12" s="1" customFormat="1" ht="27.95" customHeight="1">
      <c r="B83" s="34"/>
      <c r="C83" s="29" t="s">
        <v>3511</v>
      </c>
      <c r="D83" s="35"/>
      <c r="E83" s="35"/>
      <c r="F83" s="27" t="str">
        <f>IF(E18="","",E18)</f>
        <v>Vyplň údaj</v>
      </c>
      <c r="G83" s="35"/>
      <c r="H83" s="35"/>
      <c r="I83" s="108" t="s">
        <v>3516</v>
      </c>
      <c r="J83" s="32" t="str">
        <f>E24</f>
        <v>Ing. arch. Martin Jirovský</v>
      </c>
      <c r="K83" s="35"/>
      <c r="L83" s="38"/>
    </row>
    <row r="84" spans="2:12" s="1" customFormat="1" ht="10.35" customHeight="1">
      <c r="B84" s="34"/>
      <c r="C84" s="35"/>
      <c r="D84" s="35"/>
      <c r="E84" s="35"/>
      <c r="F84" s="35"/>
      <c r="G84" s="35"/>
      <c r="H84" s="35"/>
      <c r="I84" s="106"/>
      <c r="J84" s="35"/>
      <c r="K84" s="35"/>
      <c r="L84" s="38"/>
    </row>
    <row r="85" spans="2:20" s="10" customFormat="1" ht="29.25" customHeight="1">
      <c r="B85" s="152"/>
      <c r="C85" s="153" t="s">
        <v>3677</v>
      </c>
      <c r="D85" s="154" t="s">
        <v>3539</v>
      </c>
      <c r="E85" s="154" t="s">
        <v>3535</v>
      </c>
      <c r="F85" s="154" t="s">
        <v>3536</v>
      </c>
      <c r="G85" s="154" t="s">
        <v>3678</v>
      </c>
      <c r="H85" s="154" t="s">
        <v>3679</v>
      </c>
      <c r="I85" s="155" t="s">
        <v>3680</v>
      </c>
      <c r="J85" s="154" t="s">
        <v>3637</v>
      </c>
      <c r="K85" s="156" t="s">
        <v>3681</v>
      </c>
      <c r="L85" s="157"/>
      <c r="M85" s="66" t="s">
        <v>3501</v>
      </c>
      <c r="N85" s="67" t="s">
        <v>3524</v>
      </c>
      <c r="O85" s="67" t="s">
        <v>3682</v>
      </c>
      <c r="P85" s="67" t="s">
        <v>3683</v>
      </c>
      <c r="Q85" s="67" t="s">
        <v>3684</v>
      </c>
      <c r="R85" s="67" t="s">
        <v>3685</v>
      </c>
      <c r="S85" s="67" t="s">
        <v>3686</v>
      </c>
      <c r="T85" s="68" t="s">
        <v>3687</v>
      </c>
    </row>
    <row r="86" spans="2:63" s="1" customFormat="1" ht="22.9" customHeight="1">
      <c r="B86" s="34"/>
      <c r="C86" s="73" t="s">
        <v>3688</v>
      </c>
      <c r="D86" s="35"/>
      <c r="E86" s="35"/>
      <c r="F86" s="35"/>
      <c r="G86" s="35"/>
      <c r="H86" s="35"/>
      <c r="I86" s="106"/>
      <c r="J86" s="158">
        <f>BK86</f>
        <v>0</v>
      </c>
      <c r="K86" s="35"/>
      <c r="L86" s="38"/>
      <c r="M86" s="69"/>
      <c r="N86" s="70"/>
      <c r="O86" s="70"/>
      <c r="P86" s="159">
        <f>P87+P94+P131</f>
        <v>0</v>
      </c>
      <c r="Q86" s="70"/>
      <c r="R86" s="159">
        <f>R87+R94+R131</f>
        <v>0</v>
      </c>
      <c r="S86" s="70"/>
      <c r="T86" s="160">
        <f>T87+T94+T131</f>
        <v>0</v>
      </c>
      <c r="AT86" s="17" t="s">
        <v>3553</v>
      </c>
      <c r="AU86" s="17" t="s">
        <v>3638</v>
      </c>
      <c r="BK86" s="162">
        <f>BK87+BK94+BK131</f>
        <v>0</v>
      </c>
    </row>
    <row r="87" spans="2:63" s="11" customFormat="1" ht="25.9" customHeight="1">
      <c r="B87" s="163"/>
      <c r="C87" s="164"/>
      <c r="D87" s="165" t="s">
        <v>3553</v>
      </c>
      <c r="E87" s="166" t="s">
        <v>3706</v>
      </c>
      <c r="F87" s="166" t="s">
        <v>1640</v>
      </c>
      <c r="G87" s="164"/>
      <c r="H87" s="164"/>
      <c r="I87" s="167"/>
      <c r="J87" s="168">
        <f>BK87</f>
        <v>0</v>
      </c>
      <c r="K87" s="164"/>
      <c r="L87" s="169"/>
      <c r="M87" s="170"/>
      <c r="N87" s="171"/>
      <c r="O87" s="171"/>
      <c r="P87" s="172">
        <f>SUM(P88:P93)</f>
        <v>0</v>
      </c>
      <c r="Q87" s="171"/>
      <c r="R87" s="172">
        <f>SUM(R88:R93)</f>
        <v>0</v>
      </c>
      <c r="S87" s="171"/>
      <c r="T87" s="173">
        <f>SUM(T88:T93)</f>
        <v>0</v>
      </c>
      <c r="AR87" s="174" t="s">
        <v>3562</v>
      </c>
      <c r="AT87" s="175" t="s">
        <v>3553</v>
      </c>
      <c r="AU87" s="175" t="s">
        <v>3554</v>
      </c>
      <c r="AY87" s="174" t="s">
        <v>3691</v>
      </c>
      <c r="BK87" s="176">
        <f>SUM(BK88:BK93)</f>
        <v>0</v>
      </c>
    </row>
    <row r="88" spans="2:65" s="1" customFormat="1" ht="24" customHeight="1">
      <c r="B88" s="34"/>
      <c r="C88" s="179" t="s">
        <v>3562</v>
      </c>
      <c r="D88" s="179" t="s">
        <v>3694</v>
      </c>
      <c r="E88" s="180" t="s">
        <v>1641</v>
      </c>
      <c r="F88" s="181" t="s">
        <v>1642</v>
      </c>
      <c r="G88" s="182" t="s">
        <v>3834</v>
      </c>
      <c r="H88" s="183">
        <v>21</v>
      </c>
      <c r="I88" s="184"/>
      <c r="J88" s="185">
        <f aca="true" t="shared" si="0" ref="J88:J93">ROUND(I88*H88,2)</f>
        <v>0</v>
      </c>
      <c r="K88" s="181" t="s">
        <v>1790</v>
      </c>
      <c r="L88" s="38"/>
      <c r="M88" s="186" t="s">
        <v>3501</v>
      </c>
      <c r="N88" s="187" t="s">
        <v>3525</v>
      </c>
      <c r="O88" s="63"/>
      <c r="P88" s="188">
        <f aca="true" t="shared" si="1" ref="P88:P93">O88*H88</f>
        <v>0</v>
      </c>
      <c r="Q88" s="188">
        <v>0</v>
      </c>
      <c r="R88" s="188">
        <f aca="true" t="shared" si="2" ref="R88:R93">Q88*H88</f>
        <v>0</v>
      </c>
      <c r="S88" s="188">
        <v>0</v>
      </c>
      <c r="T88" s="189">
        <f aca="true" t="shared" si="3" ref="T88:T93">S88*H88</f>
        <v>0</v>
      </c>
      <c r="AR88" s="190" t="s">
        <v>3699</v>
      </c>
      <c r="AT88" s="190" t="s">
        <v>3694</v>
      </c>
      <c r="AU88" s="190" t="s">
        <v>3562</v>
      </c>
      <c r="AY88" s="17" t="s">
        <v>3691</v>
      </c>
      <c r="BE88" s="191">
        <f aca="true" t="shared" si="4" ref="BE88:BE93">IF(N88="základní",J88,0)</f>
        <v>0</v>
      </c>
      <c r="BF88" s="191">
        <f aca="true" t="shared" si="5" ref="BF88:BF93">IF(N88="snížená",J88,0)</f>
        <v>0</v>
      </c>
      <c r="BG88" s="191">
        <f aca="true" t="shared" si="6" ref="BG88:BG93">IF(N88="zákl. přenesená",J88,0)</f>
        <v>0</v>
      </c>
      <c r="BH88" s="191">
        <f aca="true" t="shared" si="7" ref="BH88:BH93">IF(N88="sníž. přenesená",J88,0)</f>
        <v>0</v>
      </c>
      <c r="BI88" s="191">
        <f aca="true" t="shared" si="8" ref="BI88:BI93">IF(N88="nulová",J88,0)</f>
        <v>0</v>
      </c>
      <c r="BJ88" s="17" t="s">
        <v>3562</v>
      </c>
      <c r="BK88" s="191">
        <f aca="true" t="shared" si="9" ref="BK88:BK93">ROUND(I88*H88,2)</f>
        <v>0</v>
      </c>
      <c r="BL88" s="17" t="s">
        <v>3699</v>
      </c>
      <c r="BM88" s="190" t="s">
        <v>1643</v>
      </c>
    </row>
    <row r="89" spans="2:65" s="1" customFormat="1" ht="16.5" customHeight="1">
      <c r="B89" s="34"/>
      <c r="C89" s="225" t="s">
        <v>3565</v>
      </c>
      <c r="D89" s="225" t="s">
        <v>3806</v>
      </c>
      <c r="E89" s="226" t="s">
        <v>1644</v>
      </c>
      <c r="F89" s="227" t="s">
        <v>1645</v>
      </c>
      <c r="G89" s="228" t="s">
        <v>3834</v>
      </c>
      <c r="H89" s="229">
        <v>21</v>
      </c>
      <c r="I89" s="230"/>
      <c r="J89" s="231">
        <f t="shared" si="0"/>
        <v>0</v>
      </c>
      <c r="K89" s="227" t="s">
        <v>1790</v>
      </c>
      <c r="L89" s="232"/>
      <c r="M89" s="233" t="s">
        <v>3501</v>
      </c>
      <c r="N89" s="234" t="s">
        <v>3525</v>
      </c>
      <c r="O89" s="63"/>
      <c r="P89" s="188">
        <f t="shared" si="1"/>
        <v>0</v>
      </c>
      <c r="Q89" s="188">
        <v>0</v>
      </c>
      <c r="R89" s="188">
        <f t="shared" si="2"/>
        <v>0</v>
      </c>
      <c r="S89" s="188">
        <v>0</v>
      </c>
      <c r="T89" s="189">
        <f t="shared" si="3"/>
        <v>0</v>
      </c>
      <c r="AR89" s="190" t="s">
        <v>3732</v>
      </c>
      <c r="AT89" s="190" t="s">
        <v>3806</v>
      </c>
      <c r="AU89" s="190" t="s">
        <v>3562</v>
      </c>
      <c r="AY89" s="17" t="s">
        <v>3691</v>
      </c>
      <c r="BE89" s="191">
        <f t="shared" si="4"/>
        <v>0</v>
      </c>
      <c r="BF89" s="191">
        <f t="shared" si="5"/>
        <v>0</v>
      </c>
      <c r="BG89" s="191">
        <f t="shared" si="6"/>
        <v>0</v>
      </c>
      <c r="BH89" s="191">
        <f t="shared" si="7"/>
        <v>0</v>
      </c>
      <c r="BI89" s="191">
        <f t="shared" si="8"/>
        <v>0</v>
      </c>
      <c r="BJ89" s="17" t="s">
        <v>3562</v>
      </c>
      <c r="BK89" s="191">
        <f t="shared" si="9"/>
        <v>0</v>
      </c>
      <c r="BL89" s="17" t="s">
        <v>3699</v>
      </c>
      <c r="BM89" s="190" t="s">
        <v>1646</v>
      </c>
    </row>
    <row r="90" spans="2:65" s="1" customFormat="1" ht="24" customHeight="1">
      <c r="B90" s="34"/>
      <c r="C90" s="179" t="s">
        <v>3706</v>
      </c>
      <c r="D90" s="179" t="s">
        <v>3694</v>
      </c>
      <c r="E90" s="180" t="s">
        <v>1647</v>
      </c>
      <c r="F90" s="181" t="s">
        <v>1648</v>
      </c>
      <c r="G90" s="182" t="s">
        <v>4097</v>
      </c>
      <c r="H90" s="183">
        <v>30.8</v>
      </c>
      <c r="I90" s="184"/>
      <c r="J90" s="185">
        <f t="shared" si="0"/>
        <v>0</v>
      </c>
      <c r="K90" s="181" t="s">
        <v>1790</v>
      </c>
      <c r="L90" s="38"/>
      <c r="M90" s="186" t="s">
        <v>3501</v>
      </c>
      <c r="N90" s="187" t="s">
        <v>3525</v>
      </c>
      <c r="O90" s="63"/>
      <c r="P90" s="188">
        <f t="shared" si="1"/>
        <v>0</v>
      </c>
      <c r="Q90" s="188">
        <v>0</v>
      </c>
      <c r="R90" s="188">
        <f t="shared" si="2"/>
        <v>0</v>
      </c>
      <c r="S90" s="188">
        <v>0</v>
      </c>
      <c r="T90" s="189">
        <f t="shared" si="3"/>
        <v>0</v>
      </c>
      <c r="AR90" s="190" t="s">
        <v>3699</v>
      </c>
      <c r="AT90" s="190" t="s">
        <v>3694</v>
      </c>
      <c r="AU90" s="190" t="s">
        <v>3562</v>
      </c>
      <c r="AY90" s="17" t="s">
        <v>3691</v>
      </c>
      <c r="BE90" s="191">
        <f t="shared" si="4"/>
        <v>0</v>
      </c>
      <c r="BF90" s="191">
        <f t="shared" si="5"/>
        <v>0</v>
      </c>
      <c r="BG90" s="191">
        <f t="shared" si="6"/>
        <v>0</v>
      </c>
      <c r="BH90" s="191">
        <f t="shared" si="7"/>
        <v>0</v>
      </c>
      <c r="BI90" s="191">
        <f t="shared" si="8"/>
        <v>0</v>
      </c>
      <c r="BJ90" s="17" t="s">
        <v>3562</v>
      </c>
      <c r="BK90" s="191">
        <f t="shared" si="9"/>
        <v>0</v>
      </c>
      <c r="BL90" s="17" t="s">
        <v>3699</v>
      </c>
      <c r="BM90" s="190" t="s">
        <v>1649</v>
      </c>
    </row>
    <row r="91" spans="2:65" s="1" customFormat="1" ht="24" customHeight="1">
      <c r="B91" s="34"/>
      <c r="C91" s="179" t="s">
        <v>3699</v>
      </c>
      <c r="D91" s="179" t="s">
        <v>3694</v>
      </c>
      <c r="E91" s="180" t="s">
        <v>1650</v>
      </c>
      <c r="F91" s="181" t="s">
        <v>1651</v>
      </c>
      <c r="G91" s="182" t="s">
        <v>4097</v>
      </c>
      <c r="H91" s="183">
        <v>46.91</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3562</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1652</v>
      </c>
    </row>
    <row r="92" spans="2:65" s="1" customFormat="1" ht="16.5" customHeight="1">
      <c r="B92" s="34"/>
      <c r="C92" s="179" t="s">
        <v>3716</v>
      </c>
      <c r="D92" s="179" t="s">
        <v>3694</v>
      </c>
      <c r="E92" s="180" t="s">
        <v>1653</v>
      </c>
      <c r="F92" s="181" t="s">
        <v>1654</v>
      </c>
      <c r="G92" s="182" t="s">
        <v>4097</v>
      </c>
      <c r="H92" s="183">
        <v>30.8</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3562</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1655</v>
      </c>
    </row>
    <row r="93" spans="2:65" s="1" customFormat="1" ht="16.5" customHeight="1">
      <c r="B93" s="34"/>
      <c r="C93" s="225" t="s">
        <v>3721</v>
      </c>
      <c r="D93" s="225" t="s">
        <v>3806</v>
      </c>
      <c r="E93" s="226" t="s">
        <v>1656</v>
      </c>
      <c r="F93" s="227" t="s">
        <v>1657</v>
      </c>
      <c r="G93" s="228" t="s">
        <v>4097</v>
      </c>
      <c r="H93" s="229">
        <v>30.8</v>
      </c>
      <c r="I93" s="230"/>
      <c r="J93" s="231">
        <f t="shared" si="0"/>
        <v>0</v>
      </c>
      <c r="K93" s="227" t="s">
        <v>1790</v>
      </c>
      <c r="L93" s="232"/>
      <c r="M93" s="233" t="s">
        <v>3501</v>
      </c>
      <c r="N93" s="234" t="s">
        <v>3525</v>
      </c>
      <c r="O93" s="63"/>
      <c r="P93" s="188">
        <f t="shared" si="1"/>
        <v>0</v>
      </c>
      <c r="Q93" s="188">
        <v>0</v>
      </c>
      <c r="R93" s="188">
        <f t="shared" si="2"/>
        <v>0</v>
      </c>
      <c r="S93" s="188">
        <v>0</v>
      </c>
      <c r="T93" s="189">
        <f t="shared" si="3"/>
        <v>0</v>
      </c>
      <c r="AR93" s="190" t="s">
        <v>3732</v>
      </c>
      <c r="AT93" s="190" t="s">
        <v>3806</v>
      </c>
      <c r="AU93" s="190" t="s">
        <v>3562</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1658</v>
      </c>
    </row>
    <row r="94" spans="2:63" s="11" customFormat="1" ht="25.9" customHeight="1">
      <c r="B94" s="163"/>
      <c r="C94" s="164"/>
      <c r="D94" s="165" t="s">
        <v>3553</v>
      </c>
      <c r="E94" s="166" t="s">
        <v>1785</v>
      </c>
      <c r="F94" s="166" t="s">
        <v>1786</v>
      </c>
      <c r="G94" s="164"/>
      <c r="H94" s="164"/>
      <c r="I94" s="167"/>
      <c r="J94" s="168">
        <f>BK94</f>
        <v>0</v>
      </c>
      <c r="K94" s="164"/>
      <c r="L94" s="169"/>
      <c r="M94" s="170"/>
      <c r="N94" s="171"/>
      <c r="O94" s="171"/>
      <c r="P94" s="172">
        <f>P95+P108+P129</f>
        <v>0</v>
      </c>
      <c r="Q94" s="171"/>
      <c r="R94" s="172">
        <f>R95+R108+R129</f>
        <v>0</v>
      </c>
      <c r="S94" s="171"/>
      <c r="T94" s="173">
        <f>T95+T108+T129</f>
        <v>0</v>
      </c>
      <c r="AR94" s="174" t="s">
        <v>3562</v>
      </c>
      <c r="AT94" s="175" t="s">
        <v>3553</v>
      </c>
      <c r="AU94" s="175" t="s">
        <v>3554</v>
      </c>
      <c r="AY94" s="174" t="s">
        <v>3691</v>
      </c>
      <c r="BK94" s="176">
        <f>BK95+BK108+BK129</f>
        <v>0</v>
      </c>
    </row>
    <row r="95" spans="2:63" s="11" customFormat="1" ht="22.9" customHeight="1">
      <c r="B95" s="163"/>
      <c r="C95" s="164"/>
      <c r="D95" s="165" t="s">
        <v>3553</v>
      </c>
      <c r="E95" s="177" t="s">
        <v>3562</v>
      </c>
      <c r="F95" s="177" t="s">
        <v>1787</v>
      </c>
      <c r="G95" s="164"/>
      <c r="H95" s="164"/>
      <c r="I95" s="167"/>
      <c r="J95" s="178">
        <f>BK95</f>
        <v>0</v>
      </c>
      <c r="K95" s="164"/>
      <c r="L95" s="169"/>
      <c r="M95" s="170"/>
      <c r="N95" s="171"/>
      <c r="O95" s="171"/>
      <c r="P95" s="172">
        <f>SUM(P96:P107)</f>
        <v>0</v>
      </c>
      <c r="Q95" s="171"/>
      <c r="R95" s="172">
        <f>SUM(R96:R107)</f>
        <v>0</v>
      </c>
      <c r="S95" s="171"/>
      <c r="T95" s="173">
        <f>SUM(T96:T107)</f>
        <v>0</v>
      </c>
      <c r="AR95" s="174" t="s">
        <v>3562</v>
      </c>
      <c r="AT95" s="175" t="s">
        <v>3553</v>
      </c>
      <c r="AU95" s="175" t="s">
        <v>3562</v>
      </c>
      <c r="AY95" s="174" t="s">
        <v>3691</v>
      </c>
      <c r="BK95" s="176">
        <f>SUM(BK96:BK107)</f>
        <v>0</v>
      </c>
    </row>
    <row r="96" spans="2:65" s="1" customFormat="1" ht="24" customHeight="1">
      <c r="B96" s="34"/>
      <c r="C96" s="179" t="s">
        <v>3725</v>
      </c>
      <c r="D96" s="179" t="s">
        <v>3694</v>
      </c>
      <c r="E96" s="180" t="s">
        <v>3726</v>
      </c>
      <c r="F96" s="181" t="s">
        <v>3727</v>
      </c>
      <c r="G96" s="182" t="s">
        <v>3697</v>
      </c>
      <c r="H96" s="183">
        <v>19.584</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1659</v>
      </c>
    </row>
    <row r="97" spans="2:51" s="12" customFormat="1" ht="12">
      <c r="B97" s="192"/>
      <c r="C97" s="193"/>
      <c r="D97" s="194" t="s">
        <v>3710</v>
      </c>
      <c r="E97" s="195" t="s">
        <v>3501</v>
      </c>
      <c r="F97" s="196" t="s">
        <v>1660</v>
      </c>
      <c r="G97" s="193"/>
      <c r="H97" s="197">
        <v>19.584</v>
      </c>
      <c r="I97" s="198"/>
      <c r="J97" s="193"/>
      <c r="K97" s="193"/>
      <c r="L97" s="199"/>
      <c r="M97" s="200"/>
      <c r="N97" s="201"/>
      <c r="O97" s="201"/>
      <c r="P97" s="201"/>
      <c r="Q97" s="201"/>
      <c r="R97" s="201"/>
      <c r="S97" s="201"/>
      <c r="T97" s="202"/>
      <c r="AT97" s="203" t="s">
        <v>3710</v>
      </c>
      <c r="AU97" s="203" t="s">
        <v>3565</v>
      </c>
      <c r="AV97" s="12" t="s">
        <v>3565</v>
      </c>
      <c r="AW97" s="12" t="s">
        <v>3515</v>
      </c>
      <c r="AX97" s="12" t="s">
        <v>3554</v>
      </c>
      <c r="AY97" s="203" t="s">
        <v>3691</v>
      </c>
    </row>
    <row r="98" spans="2:51" s="13" customFormat="1" ht="12">
      <c r="B98" s="204"/>
      <c r="C98" s="205"/>
      <c r="D98" s="194" t="s">
        <v>3710</v>
      </c>
      <c r="E98" s="206" t="s">
        <v>3501</v>
      </c>
      <c r="F98" s="207" t="s">
        <v>3712</v>
      </c>
      <c r="G98" s="205"/>
      <c r="H98" s="208">
        <v>19.584</v>
      </c>
      <c r="I98" s="209"/>
      <c r="J98" s="205"/>
      <c r="K98" s="205"/>
      <c r="L98" s="210"/>
      <c r="M98" s="211"/>
      <c r="N98" s="212"/>
      <c r="O98" s="212"/>
      <c r="P98" s="212"/>
      <c r="Q98" s="212"/>
      <c r="R98" s="212"/>
      <c r="S98" s="212"/>
      <c r="T98" s="213"/>
      <c r="AT98" s="214" t="s">
        <v>3710</v>
      </c>
      <c r="AU98" s="214" t="s">
        <v>3565</v>
      </c>
      <c r="AV98" s="13" t="s">
        <v>3699</v>
      </c>
      <c r="AW98" s="13" t="s">
        <v>3515</v>
      </c>
      <c r="AX98" s="13" t="s">
        <v>3562</v>
      </c>
      <c r="AY98" s="214" t="s">
        <v>3691</v>
      </c>
    </row>
    <row r="99" spans="2:65" s="1" customFormat="1" ht="24" customHeight="1">
      <c r="B99" s="34"/>
      <c r="C99" s="179" t="s">
        <v>3732</v>
      </c>
      <c r="D99" s="179" t="s">
        <v>3694</v>
      </c>
      <c r="E99" s="180" t="s">
        <v>3733</v>
      </c>
      <c r="F99" s="181" t="s">
        <v>3734</v>
      </c>
      <c r="G99" s="182" t="s">
        <v>3697</v>
      </c>
      <c r="H99" s="183">
        <v>19.584</v>
      </c>
      <c r="I99" s="184"/>
      <c r="J99" s="185">
        <f aca="true" t="shared" si="10" ref="J99:J105">ROUND(I99*H99,2)</f>
        <v>0</v>
      </c>
      <c r="K99" s="181" t="s">
        <v>1790</v>
      </c>
      <c r="L99" s="38"/>
      <c r="M99" s="186" t="s">
        <v>3501</v>
      </c>
      <c r="N99" s="187" t="s">
        <v>3525</v>
      </c>
      <c r="O99" s="63"/>
      <c r="P99" s="188">
        <f aca="true" t="shared" si="11" ref="P99:P105">O99*H99</f>
        <v>0</v>
      </c>
      <c r="Q99" s="188">
        <v>0</v>
      </c>
      <c r="R99" s="188">
        <f aca="true" t="shared" si="12" ref="R99:R105">Q99*H99</f>
        <v>0</v>
      </c>
      <c r="S99" s="188">
        <v>0</v>
      </c>
      <c r="T99" s="189">
        <f aca="true" t="shared" si="13" ref="T99:T105">S99*H99</f>
        <v>0</v>
      </c>
      <c r="AR99" s="190" t="s">
        <v>3699</v>
      </c>
      <c r="AT99" s="190" t="s">
        <v>3694</v>
      </c>
      <c r="AU99" s="190" t="s">
        <v>3565</v>
      </c>
      <c r="AY99" s="17" t="s">
        <v>3691</v>
      </c>
      <c r="BE99" s="191">
        <f aca="true" t="shared" si="14" ref="BE99:BE105">IF(N99="základní",J99,0)</f>
        <v>0</v>
      </c>
      <c r="BF99" s="191">
        <f aca="true" t="shared" si="15" ref="BF99:BF105">IF(N99="snížená",J99,0)</f>
        <v>0</v>
      </c>
      <c r="BG99" s="191">
        <f aca="true" t="shared" si="16" ref="BG99:BG105">IF(N99="zákl. přenesená",J99,0)</f>
        <v>0</v>
      </c>
      <c r="BH99" s="191">
        <f aca="true" t="shared" si="17" ref="BH99:BH105">IF(N99="sníž. přenesená",J99,0)</f>
        <v>0</v>
      </c>
      <c r="BI99" s="191">
        <f aca="true" t="shared" si="18" ref="BI99:BI105">IF(N99="nulová",J99,0)</f>
        <v>0</v>
      </c>
      <c r="BJ99" s="17" t="s">
        <v>3562</v>
      </c>
      <c r="BK99" s="191">
        <f aca="true" t="shared" si="19" ref="BK99:BK105">ROUND(I99*H99,2)</f>
        <v>0</v>
      </c>
      <c r="BL99" s="17" t="s">
        <v>3699</v>
      </c>
      <c r="BM99" s="190" t="s">
        <v>1661</v>
      </c>
    </row>
    <row r="100" spans="2:65" s="1" customFormat="1" ht="24" customHeight="1">
      <c r="B100" s="34"/>
      <c r="C100" s="179" t="s">
        <v>3737</v>
      </c>
      <c r="D100" s="179" t="s">
        <v>3694</v>
      </c>
      <c r="E100" s="180" t="s">
        <v>3763</v>
      </c>
      <c r="F100" s="181" t="s">
        <v>3764</v>
      </c>
      <c r="G100" s="182" t="s">
        <v>3697</v>
      </c>
      <c r="H100" s="183">
        <v>19.584</v>
      </c>
      <c r="I100" s="184"/>
      <c r="J100" s="185">
        <f t="shared" si="10"/>
        <v>0</v>
      </c>
      <c r="K100" s="181" t="s">
        <v>1790</v>
      </c>
      <c r="L100" s="38"/>
      <c r="M100" s="186" t="s">
        <v>3501</v>
      </c>
      <c r="N100" s="187" t="s">
        <v>3525</v>
      </c>
      <c r="O100" s="63"/>
      <c r="P100" s="188">
        <f t="shared" si="11"/>
        <v>0</v>
      </c>
      <c r="Q100" s="188">
        <v>0</v>
      </c>
      <c r="R100" s="188">
        <f t="shared" si="12"/>
        <v>0</v>
      </c>
      <c r="S100" s="188">
        <v>0</v>
      </c>
      <c r="T100" s="189">
        <f t="shared" si="13"/>
        <v>0</v>
      </c>
      <c r="AR100" s="190" t="s">
        <v>3699</v>
      </c>
      <c r="AT100" s="190" t="s">
        <v>3694</v>
      </c>
      <c r="AU100" s="190" t="s">
        <v>3565</v>
      </c>
      <c r="AY100" s="17" t="s">
        <v>3691</v>
      </c>
      <c r="BE100" s="191">
        <f t="shared" si="14"/>
        <v>0</v>
      </c>
      <c r="BF100" s="191">
        <f t="shared" si="15"/>
        <v>0</v>
      </c>
      <c r="BG100" s="191">
        <f t="shared" si="16"/>
        <v>0</v>
      </c>
      <c r="BH100" s="191">
        <f t="shared" si="17"/>
        <v>0</v>
      </c>
      <c r="BI100" s="191">
        <f t="shared" si="18"/>
        <v>0</v>
      </c>
      <c r="BJ100" s="17" t="s">
        <v>3562</v>
      </c>
      <c r="BK100" s="191">
        <f t="shared" si="19"/>
        <v>0</v>
      </c>
      <c r="BL100" s="17" t="s">
        <v>3699</v>
      </c>
      <c r="BM100" s="190" t="s">
        <v>1662</v>
      </c>
    </row>
    <row r="101" spans="2:65" s="1" customFormat="1" ht="24" customHeight="1">
      <c r="B101" s="34"/>
      <c r="C101" s="179" t="s">
        <v>3741</v>
      </c>
      <c r="D101" s="179" t="s">
        <v>3694</v>
      </c>
      <c r="E101" s="180" t="s">
        <v>3768</v>
      </c>
      <c r="F101" s="181" t="s">
        <v>3769</v>
      </c>
      <c r="G101" s="182" t="s">
        <v>3697</v>
      </c>
      <c r="H101" s="183">
        <v>19.584</v>
      </c>
      <c r="I101" s="184"/>
      <c r="J101" s="185">
        <f t="shared" si="10"/>
        <v>0</v>
      </c>
      <c r="K101" s="181" t="s">
        <v>1790</v>
      </c>
      <c r="L101" s="38"/>
      <c r="M101" s="186" t="s">
        <v>3501</v>
      </c>
      <c r="N101" s="187" t="s">
        <v>3525</v>
      </c>
      <c r="O101" s="63"/>
      <c r="P101" s="188">
        <f t="shared" si="11"/>
        <v>0</v>
      </c>
      <c r="Q101" s="188">
        <v>0</v>
      </c>
      <c r="R101" s="188">
        <f t="shared" si="12"/>
        <v>0</v>
      </c>
      <c r="S101" s="188">
        <v>0</v>
      </c>
      <c r="T101" s="189">
        <f t="shared" si="13"/>
        <v>0</v>
      </c>
      <c r="AR101" s="190" t="s">
        <v>3699</v>
      </c>
      <c r="AT101" s="190" t="s">
        <v>3694</v>
      </c>
      <c r="AU101" s="190" t="s">
        <v>3565</v>
      </c>
      <c r="AY101" s="17" t="s">
        <v>3691</v>
      </c>
      <c r="BE101" s="191">
        <f t="shared" si="14"/>
        <v>0</v>
      </c>
      <c r="BF101" s="191">
        <f t="shared" si="15"/>
        <v>0</v>
      </c>
      <c r="BG101" s="191">
        <f t="shared" si="16"/>
        <v>0</v>
      </c>
      <c r="BH101" s="191">
        <f t="shared" si="17"/>
        <v>0</v>
      </c>
      <c r="BI101" s="191">
        <f t="shared" si="18"/>
        <v>0</v>
      </c>
      <c r="BJ101" s="17" t="s">
        <v>3562</v>
      </c>
      <c r="BK101" s="191">
        <f t="shared" si="19"/>
        <v>0</v>
      </c>
      <c r="BL101" s="17" t="s">
        <v>3699</v>
      </c>
      <c r="BM101" s="190" t="s">
        <v>1663</v>
      </c>
    </row>
    <row r="102" spans="2:65" s="1" customFormat="1" ht="24" customHeight="1">
      <c r="B102" s="34"/>
      <c r="C102" s="179" t="s">
        <v>3692</v>
      </c>
      <c r="D102" s="179" t="s">
        <v>3694</v>
      </c>
      <c r="E102" s="180" t="s">
        <v>3777</v>
      </c>
      <c r="F102" s="181" t="s">
        <v>3778</v>
      </c>
      <c r="G102" s="182" t="s">
        <v>3697</v>
      </c>
      <c r="H102" s="183">
        <v>19.584</v>
      </c>
      <c r="I102" s="184"/>
      <c r="J102" s="185">
        <f t="shared" si="10"/>
        <v>0</v>
      </c>
      <c r="K102" s="181" t="s">
        <v>1790</v>
      </c>
      <c r="L102" s="38"/>
      <c r="M102" s="186" t="s">
        <v>3501</v>
      </c>
      <c r="N102" s="187" t="s">
        <v>3525</v>
      </c>
      <c r="O102" s="63"/>
      <c r="P102" s="188">
        <f t="shared" si="11"/>
        <v>0</v>
      </c>
      <c r="Q102" s="188">
        <v>0</v>
      </c>
      <c r="R102" s="188">
        <f t="shared" si="12"/>
        <v>0</v>
      </c>
      <c r="S102" s="188">
        <v>0</v>
      </c>
      <c r="T102" s="189">
        <f t="shared" si="13"/>
        <v>0</v>
      </c>
      <c r="AR102" s="190" t="s">
        <v>3699</v>
      </c>
      <c r="AT102" s="190" t="s">
        <v>3694</v>
      </c>
      <c r="AU102" s="190" t="s">
        <v>3565</v>
      </c>
      <c r="AY102" s="17" t="s">
        <v>3691</v>
      </c>
      <c r="BE102" s="191">
        <f t="shared" si="14"/>
        <v>0</v>
      </c>
      <c r="BF102" s="191">
        <f t="shared" si="15"/>
        <v>0</v>
      </c>
      <c r="BG102" s="191">
        <f t="shared" si="16"/>
        <v>0</v>
      </c>
      <c r="BH102" s="191">
        <f t="shared" si="17"/>
        <v>0</v>
      </c>
      <c r="BI102" s="191">
        <f t="shared" si="18"/>
        <v>0</v>
      </c>
      <c r="BJ102" s="17" t="s">
        <v>3562</v>
      </c>
      <c r="BK102" s="191">
        <f t="shared" si="19"/>
        <v>0</v>
      </c>
      <c r="BL102" s="17" t="s">
        <v>3699</v>
      </c>
      <c r="BM102" s="190" t="s">
        <v>1664</v>
      </c>
    </row>
    <row r="103" spans="2:65" s="1" customFormat="1" ht="24" customHeight="1">
      <c r="B103" s="34"/>
      <c r="C103" s="179" t="s">
        <v>3701</v>
      </c>
      <c r="D103" s="179" t="s">
        <v>3694</v>
      </c>
      <c r="E103" s="180" t="s">
        <v>1950</v>
      </c>
      <c r="F103" s="181" t="s">
        <v>1951</v>
      </c>
      <c r="G103" s="182" t="s">
        <v>3697</v>
      </c>
      <c r="H103" s="183">
        <v>19.584</v>
      </c>
      <c r="I103" s="184"/>
      <c r="J103" s="185">
        <f t="shared" si="10"/>
        <v>0</v>
      </c>
      <c r="K103" s="181" t="s">
        <v>1790</v>
      </c>
      <c r="L103" s="38"/>
      <c r="M103" s="186" t="s">
        <v>3501</v>
      </c>
      <c r="N103" s="187" t="s">
        <v>3525</v>
      </c>
      <c r="O103" s="63"/>
      <c r="P103" s="188">
        <f t="shared" si="11"/>
        <v>0</v>
      </c>
      <c r="Q103" s="188">
        <v>0</v>
      </c>
      <c r="R103" s="188">
        <f t="shared" si="12"/>
        <v>0</v>
      </c>
      <c r="S103" s="188">
        <v>0</v>
      </c>
      <c r="T103" s="189">
        <f t="shared" si="13"/>
        <v>0</v>
      </c>
      <c r="AR103" s="190" t="s">
        <v>3699</v>
      </c>
      <c r="AT103" s="190" t="s">
        <v>3694</v>
      </c>
      <c r="AU103" s="190" t="s">
        <v>3565</v>
      </c>
      <c r="AY103" s="17" t="s">
        <v>3691</v>
      </c>
      <c r="BE103" s="191">
        <f t="shared" si="14"/>
        <v>0</v>
      </c>
      <c r="BF103" s="191">
        <f t="shared" si="15"/>
        <v>0</v>
      </c>
      <c r="BG103" s="191">
        <f t="shared" si="16"/>
        <v>0</v>
      </c>
      <c r="BH103" s="191">
        <f t="shared" si="17"/>
        <v>0</v>
      </c>
      <c r="BI103" s="191">
        <f t="shared" si="18"/>
        <v>0</v>
      </c>
      <c r="BJ103" s="17" t="s">
        <v>3562</v>
      </c>
      <c r="BK103" s="191">
        <f t="shared" si="19"/>
        <v>0</v>
      </c>
      <c r="BL103" s="17" t="s">
        <v>3699</v>
      </c>
      <c r="BM103" s="190" t="s">
        <v>1665</v>
      </c>
    </row>
    <row r="104" spans="2:65" s="1" customFormat="1" ht="16.5" customHeight="1">
      <c r="B104" s="34"/>
      <c r="C104" s="179" t="s">
        <v>3723</v>
      </c>
      <c r="D104" s="179" t="s">
        <v>3694</v>
      </c>
      <c r="E104" s="180" t="s">
        <v>1953</v>
      </c>
      <c r="F104" s="181" t="s">
        <v>1954</v>
      </c>
      <c r="G104" s="182" t="s">
        <v>3697</v>
      </c>
      <c r="H104" s="183">
        <v>19.584</v>
      </c>
      <c r="I104" s="184"/>
      <c r="J104" s="185">
        <f t="shared" si="10"/>
        <v>0</v>
      </c>
      <c r="K104" s="181" t="s">
        <v>1790</v>
      </c>
      <c r="L104" s="38"/>
      <c r="M104" s="186" t="s">
        <v>3501</v>
      </c>
      <c r="N104" s="187" t="s">
        <v>3525</v>
      </c>
      <c r="O104" s="63"/>
      <c r="P104" s="188">
        <f t="shared" si="11"/>
        <v>0</v>
      </c>
      <c r="Q104" s="188">
        <v>0</v>
      </c>
      <c r="R104" s="188">
        <f t="shared" si="12"/>
        <v>0</v>
      </c>
      <c r="S104" s="188">
        <v>0</v>
      </c>
      <c r="T104" s="189">
        <f t="shared" si="13"/>
        <v>0</v>
      </c>
      <c r="AR104" s="190" t="s">
        <v>3699</v>
      </c>
      <c r="AT104" s="190" t="s">
        <v>3694</v>
      </c>
      <c r="AU104" s="190" t="s">
        <v>3565</v>
      </c>
      <c r="AY104" s="17" t="s">
        <v>3691</v>
      </c>
      <c r="BE104" s="191">
        <f t="shared" si="14"/>
        <v>0</v>
      </c>
      <c r="BF104" s="191">
        <f t="shared" si="15"/>
        <v>0</v>
      </c>
      <c r="BG104" s="191">
        <f t="shared" si="16"/>
        <v>0</v>
      </c>
      <c r="BH104" s="191">
        <f t="shared" si="17"/>
        <v>0</v>
      </c>
      <c r="BI104" s="191">
        <f t="shared" si="18"/>
        <v>0</v>
      </c>
      <c r="BJ104" s="17" t="s">
        <v>3562</v>
      </c>
      <c r="BK104" s="191">
        <f t="shared" si="19"/>
        <v>0</v>
      </c>
      <c r="BL104" s="17" t="s">
        <v>3699</v>
      </c>
      <c r="BM104" s="190" t="s">
        <v>1666</v>
      </c>
    </row>
    <row r="105" spans="2:65" s="1" customFormat="1" ht="16.5" customHeight="1">
      <c r="B105" s="34"/>
      <c r="C105" s="179" t="s">
        <v>3756</v>
      </c>
      <c r="D105" s="179" t="s">
        <v>3694</v>
      </c>
      <c r="E105" s="180" t="s">
        <v>3790</v>
      </c>
      <c r="F105" s="181" t="s">
        <v>1667</v>
      </c>
      <c r="G105" s="182" t="s">
        <v>3792</v>
      </c>
      <c r="H105" s="183">
        <v>33.293</v>
      </c>
      <c r="I105" s="184"/>
      <c r="J105" s="185">
        <f t="shared" si="10"/>
        <v>0</v>
      </c>
      <c r="K105" s="181" t="s">
        <v>1790</v>
      </c>
      <c r="L105" s="38"/>
      <c r="M105" s="186" t="s">
        <v>3501</v>
      </c>
      <c r="N105" s="187" t="s">
        <v>3525</v>
      </c>
      <c r="O105" s="63"/>
      <c r="P105" s="188">
        <f t="shared" si="11"/>
        <v>0</v>
      </c>
      <c r="Q105" s="188">
        <v>0</v>
      </c>
      <c r="R105" s="188">
        <f t="shared" si="12"/>
        <v>0</v>
      </c>
      <c r="S105" s="188">
        <v>0</v>
      </c>
      <c r="T105" s="189">
        <f t="shared" si="13"/>
        <v>0</v>
      </c>
      <c r="AR105" s="190" t="s">
        <v>3699</v>
      </c>
      <c r="AT105" s="190" t="s">
        <v>3694</v>
      </c>
      <c r="AU105" s="190" t="s">
        <v>3565</v>
      </c>
      <c r="AY105" s="17" t="s">
        <v>3691</v>
      </c>
      <c r="BE105" s="191">
        <f t="shared" si="14"/>
        <v>0</v>
      </c>
      <c r="BF105" s="191">
        <f t="shared" si="15"/>
        <v>0</v>
      </c>
      <c r="BG105" s="191">
        <f t="shared" si="16"/>
        <v>0</v>
      </c>
      <c r="BH105" s="191">
        <f t="shared" si="17"/>
        <v>0</v>
      </c>
      <c r="BI105" s="191">
        <f t="shared" si="18"/>
        <v>0</v>
      </c>
      <c r="BJ105" s="17" t="s">
        <v>3562</v>
      </c>
      <c r="BK105" s="191">
        <f t="shared" si="19"/>
        <v>0</v>
      </c>
      <c r="BL105" s="17" t="s">
        <v>3699</v>
      </c>
      <c r="BM105" s="190" t="s">
        <v>1668</v>
      </c>
    </row>
    <row r="106" spans="2:51" s="12" customFormat="1" ht="12">
      <c r="B106" s="192"/>
      <c r="C106" s="193"/>
      <c r="D106" s="194" t="s">
        <v>3710</v>
      </c>
      <c r="E106" s="195" t="s">
        <v>3501</v>
      </c>
      <c r="F106" s="196" t="s">
        <v>1669</v>
      </c>
      <c r="G106" s="193"/>
      <c r="H106" s="197">
        <v>33.293</v>
      </c>
      <c r="I106" s="198"/>
      <c r="J106" s="193"/>
      <c r="K106" s="193"/>
      <c r="L106" s="199"/>
      <c r="M106" s="200"/>
      <c r="N106" s="201"/>
      <c r="O106" s="201"/>
      <c r="P106" s="201"/>
      <c r="Q106" s="201"/>
      <c r="R106" s="201"/>
      <c r="S106" s="201"/>
      <c r="T106" s="202"/>
      <c r="AT106" s="203" t="s">
        <v>3710</v>
      </c>
      <c r="AU106" s="203" t="s">
        <v>3565</v>
      </c>
      <c r="AV106" s="12" t="s">
        <v>3565</v>
      </c>
      <c r="AW106" s="12" t="s">
        <v>3515</v>
      </c>
      <c r="AX106" s="12" t="s">
        <v>3554</v>
      </c>
      <c r="AY106" s="203" t="s">
        <v>3691</v>
      </c>
    </row>
    <row r="107" spans="2:51" s="13" customFormat="1" ht="12">
      <c r="B107" s="204"/>
      <c r="C107" s="205"/>
      <c r="D107" s="194" t="s">
        <v>3710</v>
      </c>
      <c r="E107" s="206" t="s">
        <v>3501</v>
      </c>
      <c r="F107" s="207" t="s">
        <v>3712</v>
      </c>
      <c r="G107" s="205"/>
      <c r="H107" s="208">
        <v>33.293</v>
      </c>
      <c r="I107" s="209"/>
      <c r="J107" s="205"/>
      <c r="K107" s="205"/>
      <c r="L107" s="210"/>
      <c r="M107" s="211"/>
      <c r="N107" s="212"/>
      <c r="O107" s="212"/>
      <c r="P107" s="212"/>
      <c r="Q107" s="212"/>
      <c r="R107" s="212"/>
      <c r="S107" s="212"/>
      <c r="T107" s="213"/>
      <c r="AT107" s="214" t="s">
        <v>3710</v>
      </c>
      <c r="AU107" s="214" t="s">
        <v>3565</v>
      </c>
      <c r="AV107" s="13" t="s">
        <v>3699</v>
      </c>
      <c r="AW107" s="13" t="s">
        <v>3515</v>
      </c>
      <c r="AX107" s="13" t="s">
        <v>3562</v>
      </c>
      <c r="AY107" s="214" t="s">
        <v>3691</v>
      </c>
    </row>
    <row r="108" spans="2:63" s="11" customFormat="1" ht="22.9" customHeight="1">
      <c r="B108" s="163"/>
      <c r="C108" s="164"/>
      <c r="D108" s="165" t="s">
        <v>3553</v>
      </c>
      <c r="E108" s="177" t="s">
        <v>3565</v>
      </c>
      <c r="F108" s="177" t="s">
        <v>1971</v>
      </c>
      <c r="G108" s="164"/>
      <c r="H108" s="164"/>
      <c r="I108" s="167"/>
      <c r="J108" s="178">
        <f>BK108</f>
        <v>0</v>
      </c>
      <c r="K108" s="164"/>
      <c r="L108" s="169"/>
      <c r="M108" s="170"/>
      <c r="N108" s="171"/>
      <c r="O108" s="171"/>
      <c r="P108" s="172">
        <f>SUM(P109:P128)</f>
        <v>0</v>
      </c>
      <c r="Q108" s="171"/>
      <c r="R108" s="172">
        <f>SUM(R109:R128)</f>
        <v>0</v>
      </c>
      <c r="S108" s="171"/>
      <c r="T108" s="173">
        <f>SUM(T109:T128)</f>
        <v>0</v>
      </c>
      <c r="AR108" s="174" t="s">
        <v>3562</v>
      </c>
      <c r="AT108" s="175" t="s">
        <v>3553</v>
      </c>
      <c r="AU108" s="175" t="s">
        <v>3562</v>
      </c>
      <c r="AY108" s="174" t="s">
        <v>3691</v>
      </c>
      <c r="BK108" s="176">
        <f>SUM(BK109:BK128)</f>
        <v>0</v>
      </c>
    </row>
    <row r="109" spans="2:65" s="1" customFormat="1" ht="16.5" customHeight="1">
      <c r="B109" s="34"/>
      <c r="C109" s="179" t="s">
        <v>3490</v>
      </c>
      <c r="D109" s="179" t="s">
        <v>3694</v>
      </c>
      <c r="E109" s="180" t="s">
        <v>3890</v>
      </c>
      <c r="F109" s="181" t="s">
        <v>3891</v>
      </c>
      <c r="G109" s="182" t="s">
        <v>3697</v>
      </c>
      <c r="H109" s="183">
        <v>19.584</v>
      </c>
      <c r="I109" s="184"/>
      <c r="J109" s="185">
        <f>ROUND(I109*H109,2)</f>
        <v>0</v>
      </c>
      <c r="K109" s="181" t="s">
        <v>1790</v>
      </c>
      <c r="L109" s="38"/>
      <c r="M109" s="186" t="s">
        <v>3501</v>
      </c>
      <c r="N109" s="187" t="s">
        <v>3525</v>
      </c>
      <c r="O109" s="63"/>
      <c r="P109" s="188">
        <f>O109*H109</f>
        <v>0</v>
      </c>
      <c r="Q109" s="188">
        <v>0</v>
      </c>
      <c r="R109" s="188">
        <f>Q109*H109</f>
        <v>0</v>
      </c>
      <c r="S109" s="188">
        <v>0</v>
      </c>
      <c r="T109" s="189">
        <f>S109*H109</f>
        <v>0</v>
      </c>
      <c r="AR109" s="190" t="s">
        <v>3699</v>
      </c>
      <c r="AT109" s="190" t="s">
        <v>3694</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1670</v>
      </c>
    </row>
    <row r="110" spans="2:51" s="12" customFormat="1" ht="12">
      <c r="B110" s="192"/>
      <c r="C110" s="193"/>
      <c r="D110" s="194" t="s">
        <v>3710</v>
      </c>
      <c r="E110" s="195" t="s">
        <v>3501</v>
      </c>
      <c r="F110" s="196" t="s">
        <v>1660</v>
      </c>
      <c r="G110" s="193"/>
      <c r="H110" s="197">
        <v>19.584</v>
      </c>
      <c r="I110" s="198"/>
      <c r="J110" s="193"/>
      <c r="K110" s="193"/>
      <c r="L110" s="199"/>
      <c r="M110" s="200"/>
      <c r="N110" s="201"/>
      <c r="O110" s="201"/>
      <c r="P110" s="201"/>
      <c r="Q110" s="201"/>
      <c r="R110" s="201"/>
      <c r="S110" s="201"/>
      <c r="T110" s="202"/>
      <c r="AT110" s="203" t="s">
        <v>3710</v>
      </c>
      <c r="AU110" s="203" t="s">
        <v>3565</v>
      </c>
      <c r="AV110" s="12" t="s">
        <v>3565</v>
      </c>
      <c r="AW110" s="12" t="s">
        <v>3515</v>
      </c>
      <c r="AX110" s="12" t="s">
        <v>3554</v>
      </c>
      <c r="AY110" s="203" t="s">
        <v>3691</v>
      </c>
    </row>
    <row r="111" spans="2:51" s="13" customFormat="1" ht="12">
      <c r="B111" s="204"/>
      <c r="C111" s="205"/>
      <c r="D111" s="194" t="s">
        <v>3710</v>
      </c>
      <c r="E111" s="206" t="s">
        <v>3501</v>
      </c>
      <c r="F111" s="207" t="s">
        <v>3712</v>
      </c>
      <c r="G111" s="205"/>
      <c r="H111" s="208">
        <v>19.584</v>
      </c>
      <c r="I111" s="209"/>
      <c r="J111" s="205"/>
      <c r="K111" s="205"/>
      <c r="L111" s="210"/>
      <c r="M111" s="211"/>
      <c r="N111" s="212"/>
      <c r="O111" s="212"/>
      <c r="P111" s="212"/>
      <c r="Q111" s="212"/>
      <c r="R111" s="212"/>
      <c r="S111" s="212"/>
      <c r="T111" s="213"/>
      <c r="AT111" s="214" t="s">
        <v>3710</v>
      </c>
      <c r="AU111" s="214" t="s">
        <v>3565</v>
      </c>
      <c r="AV111" s="13" t="s">
        <v>3699</v>
      </c>
      <c r="AW111" s="13" t="s">
        <v>3515</v>
      </c>
      <c r="AX111" s="13" t="s">
        <v>3562</v>
      </c>
      <c r="AY111" s="214" t="s">
        <v>3691</v>
      </c>
    </row>
    <row r="112" spans="2:65" s="1" customFormat="1" ht="24" customHeight="1">
      <c r="B112" s="34"/>
      <c r="C112" s="179" t="s">
        <v>3761</v>
      </c>
      <c r="D112" s="179" t="s">
        <v>3694</v>
      </c>
      <c r="E112" s="180" t="s">
        <v>1671</v>
      </c>
      <c r="F112" s="181" t="s">
        <v>1672</v>
      </c>
      <c r="G112" s="182" t="s">
        <v>3800</v>
      </c>
      <c r="H112" s="183">
        <v>81</v>
      </c>
      <c r="I112" s="184"/>
      <c r="J112" s="185">
        <f>ROUND(I112*H112,2)</f>
        <v>0</v>
      </c>
      <c r="K112" s="181" t="s">
        <v>1790</v>
      </c>
      <c r="L112" s="38"/>
      <c r="M112" s="186" t="s">
        <v>3501</v>
      </c>
      <c r="N112" s="187" t="s">
        <v>3525</v>
      </c>
      <c r="O112" s="63"/>
      <c r="P112" s="188">
        <f>O112*H112</f>
        <v>0</v>
      </c>
      <c r="Q112" s="188">
        <v>0</v>
      </c>
      <c r="R112" s="188">
        <f>Q112*H112</f>
        <v>0</v>
      </c>
      <c r="S112" s="188">
        <v>0</v>
      </c>
      <c r="T112" s="189">
        <f>S112*H112</f>
        <v>0</v>
      </c>
      <c r="AR112" s="190" t="s">
        <v>3699</v>
      </c>
      <c r="AT112" s="190" t="s">
        <v>3694</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1673</v>
      </c>
    </row>
    <row r="113" spans="2:51" s="12" customFormat="1" ht="12">
      <c r="B113" s="192"/>
      <c r="C113" s="193"/>
      <c r="D113" s="194" t="s">
        <v>3710</v>
      </c>
      <c r="E113" s="195" t="s">
        <v>3501</v>
      </c>
      <c r="F113" s="196" t="s">
        <v>1674</v>
      </c>
      <c r="G113" s="193"/>
      <c r="H113" s="197">
        <v>40.8</v>
      </c>
      <c r="I113" s="198"/>
      <c r="J113" s="193"/>
      <c r="K113" s="193"/>
      <c r="L113" s="199"/>
      <c r="M113" s="200"/>
      <c r="N113" s="201"/>
      <c r="O113" s="201"/>
      <c r="P113" s="201"/>
      <c r="Q113" s="201"/>
      <c r="R113" s="201"/>
      <c r="S113" s="201"/>
      <c r="T113" s="202"/>
      <c r="AT113" s="203" t="s">
        <v>3710</v>
      </c>
      <c r="AU113" s="203" t="s">
        <v>3565</v>
      </c>
      <c r="AV113" s="12" t="s">
        <v>3565</v>
      </c>
      <c r="AW113" s="12" t="s">
        <v>3515</v>
      </c>
      <c r="AX113" s="12" t="s">
        <v>3554</v>
      </c>
      <c r="AY113" s="203" t="s">
        <v>3691</v>
      </c>
    </row>
    <row r="114" spans="2:51" s="12" customFormat="1" ht="12">
      <c r="B114" s="192"/>
      <c r="C114" s="193"/>
      <c r="D114" s="194" t="s">
        <v>3710</v>
      </c>
      <c r="E114" s="195" t="s">
        <v>3501</v>
      </c>
      <c r="F114" s="196" t="s">
        <v>1675</v>
      </c>
      <c r="G114" s="193"/>
      <c r="H114" s="197">
        <v>40.2</v>
      </c>
      <c r="I114" s="198"/>
      <c r="J114" s="193"/>
      <c r="K114" s="193"/>
      <c r="L114" s="199"/>
      <c r="M114" s="200"/>
      <c r="N114" s="201"/>
      <c r="O114" s="201"/>
      <c r="P114" s="201"/>
      <c r="Q114" s="201"/>
      <c r="R114" s="201"/>
      <c r="S114" s="201"/>
      <c r="T114" s="202"/>
      <c r="AT114" s="203" t="s">
        <v>3710</v>
      </c>
      <c r="AU114" s="203" t="s">
        <v>3565</v>
      </c>
      <c r="AV114" s="12" t="s">
        <v>3565</v>
      </c>
      <c r="AW114" s="12" t="s">
        <v>3515</v>
      </c>
      <c r="AX114" s="12" t="s">
        <v>3554</v>
      </c>
      <c r="AY114" s="203" t="s">
        <v>3691</v>
      </c>
    </row>
    <row r="115" spans="2:51" s="13" customFormat="1" ht="12">
      <c r="B115" s="204"/>
      <c r="C115" s="205"/>
      <c r="D115" s="194" t="s">
        <v>3710</v>
      </c>
      <c r="E115" s="206" t="s">
        <v>3501</v>
      </c>
      <c r="F115" s="207" t="s">
        <v>3712</v>
      </c>
      <c r="G115" s="205"/>
      <c r="H115" s="208">
        <v>81</v>
      </c>
      <c r="I115" s="209"/>
      <c r="J115" s="205"/>
      <c r="K115" s="205"/>
      <c r="L115" s="210"/>
      <c r="M115" s="211"/>
      <c r="N115" s="212"/>
      <c r="O115" s="212"/>
      <c r="P115" s="212"/>
      <c r="Q115" s="212"/>
      <c r="R115" s="212"/>
      <c r="S115" s="212"/>
      <c r="T115" s="213"/>
      <c r="AT115" s="214" t="s">
        <v>3710</v>
      </c>
      <c r="AU115" s="214" t="s">
        <v>3565</v>
      </c>
      <c r="AV115" s="13" t="s">
        <v>3699</v>
      </c>
      <c r="AW115" s="13" t="s">
        <v>3515</v>
      </c>
      <c r="AX115" s="13" t="s">
        <v>3562</v>
      </c>
      <c r="AY115" s="214" t="s">
        <v>3691</v>
      </c>
    </row>
    <row r="116" spans="2:65" s="1" customFormat="1" ht="24" customHeight="1">
      <c r="B116" s="34"/>
      <c r="C116" s="179" t="s">
        <v>3767</v>
      </c>
      <c r="D116" s="179" t="s">
        <v>3694</v>
      </c>
      <c r="E116" s="180" t="s">
        <v>1676</v>
      </c>
      <c r="F116" s="181" t="s">
        <v>1677</v>
      </c>
      <c r="G116" s="182" t="s">
        <v>3800</v>
      </c>
      <c r="H116" s="183">
        <v>81</v>
      </c>
      <c r="I116" s="184"/>
      <c r="J116" s="185">
        <f>ROUND(I116*H116,2)</f>
        <v>0</v>
      </c>
      <c r="K116" s="181" t="s">
        <v>1790</v>
      </c>
      <c r="L116" s="38"/>
      <c r="M116" s="186" t="s">
        <v>3501</v>
      </c>
      <c r="N116" s="187" t="s">
        <v>3525</v>
      </c>
      <c r="O116" s="63"/>
      <c r="P116" s="188">
        <f>O116*H116</f>
        <v>0</v>
      </c>
      <c r="Q116" s="188">
        <v>0</v>
      </c>
      <c r="R116" s="188">
        <f>Q116*H116</f>
        <v>0</v>
      </c>
      <c r="S116" s="188">
        <v>0</v>
      </c>
      <c r="T116" s="189">
        <f>S116*H116</f>
        <v>0</v>
      </c>
      <c r="AR116" s="190" t="s">
        <v>3699</v>
      </c>
      <c r="AT116" s="190" t="s">
        <v>3694</v>
      </c>
      <c r="AU116" s="190" t="s">
        <v>3565</v>
      </c>
      <c r="AY116" s="17" t="s">
        <v>3691</v>
      </c>
      <c r="BE116" s="191">
        <f>IF(N116="základní",J116,0)</f>
        <v>0</v>
      </c>
      <c r="BF116" s="191">
        <f>IF(N116="snížená",J116,0)</f>
        <v>0</v>
      </c>
      <c r="BG116" s="191">
        <f>IF(N116="zákl. přenesená",J116,0)</f>
        <v>0</v>
      </c>
      <c r="BH116" s="191">
        <f>IF(N116="sníž. přenesená",J116,0)</f>
        <v>0</v>
      </c>
      <c r="BI116" s="191">
        <f>IF(N116="nulová",J116,0)</f>
        <v>0</v>
      </c>
      <c r="BJ116" s="17" t="s">
        <v>3562</v>
      </c>
      <c r="BK116" s="191">
        <f>ROUND(I116*H116,2)</f>
        <v>0</v>
      </c>
      <c r="BL116" s="17" t="s">
        <v>3699</v>
      </c>
      <c r="BM116" s="190" t="s">
        <v>1678</v>
      </c>
    </row>
    <row r="117" spans="2:65" s="1" customFormat="1" ht="24" customHeight="1">
      <c r="B117" s="34"/>
      <c r="C117" s="179" t="s">
        <v>3772</v>
      </c>
      <c r="D117" s="179" t="s">
        <v>3694</v>
      </c>
      <c r="E117" s="180" t="s">
        <v>1679</v>
      </c>
      <c r="F117" s="181" t="s">
        <v>1680</v>
      </c>
      <c r="G117" s="182" t="s">
        <v>3800</v>
      </c>
      <c r="H117" s="183">
        <v>15.4</v>
      </c>
      <c r="I117" s="184"/>
      <c r="J117" s="185">
        <f>ROUND(I117*H117,2)</f>
        <v>0</v>
      </c>
      <c r="K117" s="181" t="s">
        <v>3501</v>
      </c>
      <c r="L117" s="38"/>
      <c r="M117" s="186" t="s">
        <v>3501</v>
      </c>
      <c r="N117" s="187" t="s">
        <v>3525</v>
      </c>
      <c r="O117" s="63"/>
      <c r="P117" s="188">
        <f>O117*H117</f>
        <v>0</v>
      </c>
      <c r="Q117" s="188">
        <v>0</v>
      </c>
      <c r="R117" s="188">
        <f>Q117*H117</f>
        <v>0</v>
      </c>
      <c r="S117" s="188">
        <v>0</v>
      </c>
      <c r="T117" s="189">
        <f>S117*H117</f>
        <v>0</v>
      </c>
      <c r="AR117" s="190" t="s">
        <v>3699</v>
      </c>
      <c r="AT117" s="190" t="s">
        <v>3694</v>
      </c>
      <c r="AU117" s="190" t="s">
        <v>3565</v>
      </c>
      <c r="AY117" s="17" t="s">
        <v>3691</v>
      </c>
      <c r="BE117" s="191">
        <f>IF(N117="základní",J117,0)</f>
        <v>0</v>
      </c>
      <c r="BF117" s="191">
        <f>IF(N117="snížená",J117,0)</f>
        <v>0</v>
      </c>
      <c r="BG117" s="191">
        <f>IF(N117="zákl. přenesená",J117,0)</f>
        <v>0</v>
      </c>
      <c r="BH117" s="191">
        <f>IF(N117="sníž. přenesená",J117,0)</f>
        <v>0</v>
      </c>
      <c r="BI117" s="191">
        <f>IF(N117="nulová",J117,0)</f>
        <v>0</v>
      </c>
      <c r="BJ117" s="17" t="s">
        <v>3562</v>
      </c>
      <c r="BK117" s="191">
        <f>ROUND(I117*H117,2)</f>
        <v>0</v>
      </c>
      <c r="BL117" s="17" t="s">
        <v>3699</v>
      </c>
      <c r="BM117" s="190" t="s">
        <v>1681</v>
      </c>
    </row>
    <row r="118" spans="2:51" s="12" customFormat="1" ht="12">
      <c r="B118" s="192"/>
      <c r="C118" s="193"/>
      <c r="D118" s="194" t="s">
        <v>3710</v>
      </c>
      <c r="E118" s="195" t="s">
        <v>3501</v>
      </c>
      <c r="F118" s="196" t="s">
        <v>1682</v>
      </c>
      <c r="G118" s="193"/>
      <c r="H118" s="197">
        <v>15.4</v>
      </c>
      <c r="I118" s="198"/>
      <c r="J118" s="193"/>
      <c r="K118" s="193"/>
      <c r="L118" s="199"/>
      <c r="M118" s="200"/>
      <c r="N118" s="201"/>
      <c r="O118" s="201"/>
      <c r="P118" s="201"/>
      <c r="Q118" s="201"/>
      <c r="R118" s="201"/>
      <c r="S118" s="201"/>
      <c r="T118" s="202"/>
      <c r="AT118" s="203" t="s">
        <v>3710</v>
      </c>
      <c r="AU118" s="203" t="s">
        <v>3565</v>
      </c>
      <c r="AV118" s="12" t="s">
        <v>3565</v>
      </c>
      <c r="AW118" s="12" t="s">
        <v>3515</v>
      </c>
      <c r="AX118" s="12" t="s">
        <v>3554</v>
      </c>
      <c r="AY118" s="203" t="s">
        <v>3691</v>
      </c>
    </row>
    <row r="119" spans="2:51" s="13" customFormat="1" ht="12">
      <c r="B119" s="204"/>
      <c r="C119" s="205"/>
      <c r="D119" s="194" t="s">
        <v>3710</v>
      </c>
      <c r="E119" s="206" t="s">
        <v>3501</v>
      </c>
      <c r="F119" s="207" t="s">
        <v>3712</v>
      </c>
      <c r="G119" s="205"/>
      <c r="H119" s="208">
        <v>15.4</v>
      </c>
      <c r="I119" s="209"/>
      <c r="J119" s="205"/>
      <c r="K119" s="205"/>
      <c r="L119" s="210"/>
      <c r="M119" s="211"/>
      <c r="N119" s="212"/>
      <c r="O119" s="212"/>
      <c r="P119" s="212"/>
      <c r="Q119" s="212"/>
      <c r="R119" s="212"/>
      <c r="S119" s="212"/>
      <c r="T119" s="213"/>
      <c r="AT119" s="214" t="s">
        <v>3710</v>
      </c>
      <c r="AU119" s="214" t="s">
        <v>3565</v>
      </c>
      <c r="AV119" s="13" t="s">
        <v>3699</v>
      </c>
      <c r="AW119" s="13" t="s">
        <v>3515</v>
      </c>
      <c r="AX119" s="13" t="s">
        <v>3562</v>
      </c>
      <c r="AY119" s="214" t="s">
        <v>3691</v>
      </c>
    </row>
    <row r="120" spans="2:65" s="1" customFormat="1" ht="24" customHeight="1">
      <c r="B120" s="34"/>
      <c r="C120" s="179" t="s">
        <v>3776</v>
      </c>
      <c r="D120" s="179" t="s">
        <v>3694</v>
      </c>
      <c r="E120" s="180" t="s">
        <v>1683</v>
      </c>
      <c r="F120" s="181" t="s">
        <v>1684</v>
      </c>
      <c r="G120" s="182" t="s">
        <v>3800</v>
      </c>
      <c r="H120" s="183">
        <v>82.084</v>
      </c>
      <c r="I120" s="184"/>
      <c r="J120" s="185">
        <f>ROUND(I120*H120,2)</f>
        <v>0</v>
      </c>
      <c r="K120" s="181" t="s">
        <v>3501</v>
      </c>
      <c r="L120" s="38"/>
      <c r="M120" s="186" t="s">
        <v>3501</v>
      </c>
      <c r="N120" s="187" t="s">
        <v>3525</v>
      </c>
      <c r="O120" s="63"/>
      <c r="P120" s="188">
        <f>O120*H120</f>
        <v>0</v>
      </c>
      <c r="Q120" s="188">
        <v>0</v>
      </c>
      <c r="R120" s="188">
        <f>Q120*H120</f>
        <v>0</v>
      </c>
      <c r="S120" s="188">
        <v>0</v>
      </c>
      <c r="T120" s="189">
        <f>S120*H120</f>
        <v>0</v>
      </c>
      <c r="AR120" s="190" t="s">
        <v>3699</v>
      </c>
      <c r="AT120" s="190" t="s">
        <v>3694</v>
      </c>
      <c r="AU120" s="190" t="s">
        <v>3565</v>
      </c>
      <c r="AY120" s="17" t="s">
        <v>3691</v>
      </c>
      <c r="BE120" s="191">
        <f>IF(N120="základní",J120,0)</f>
        <v>0</v>
      </c>
      <c r="BF120" s="191">
        <f>IF(N120="snížená",J120,0)</f>
        <v>0</v>
      </c>
      <c r="BG120" s="191">
        <f>IF(N120="zákl. přenesená",J120,0)</f>
        <v>0</v>
      </c>
      <c r="BH120" s="191">
        <f>IF(N120="sníž. přenesená",J120,0)</f>
        <v>0</v>
      </c>
      <c r="BI120" s="191">
        <f>IF(N120="nulová",J120,0)</f>
        <v>0</v>
      </c>
      <c r="BJ120" s="17" t="s">
        <v>3562</v>
      </c>
      <c r="BK120" s="191">
        <f>ROUND(I120*H120,2)</f>
        <v>0</v>
      </c>
      <c r="BL120" s="17" t="s">
        <v>3699</v>
      </c>
      <c r="BM120" s="190" t="s">
        <v>1685</v>
      </c>
    </row>
    <row r="121" spans="2:51" s="12" customFormat="1" ht="12">
      <c r="B121" s="192"/>
      <c r="C121" s="193"/>
      <c r="D121" s="194" t="s">
        <v>3710</v>
      </c>
      <c r="E121" s="195" t="s">
        <v>3501</v>
      </c>
      <c r="F121" s="196" t="s">
        <v>1686</v>
      </c>
      <c r="G121" s="193"/>
      <c r="H121" s="197">
        <v>82.084</v>
      </c>
      <c r="I121" s="198"/>
      <c r="J121" s="193"/>
      <c r="K121" s="193"/>
      <c r="L121" s="199"/>
      <c r="M121" s="200"/>
      <c r="N121" s="201"/>
      <c r="O121" s="201"/>
      <c r="P121" s="201"/>
      <c r="Q121" s="201"/>
      <c r="R121" s="201"/>
      <c r="S121" s="201"/>
      <c r="T121" s="202"/>
      <c r="AT121" s="203" t="s">
        <v>3710</v>
      </c>
      <c r="AU121" s="203" t="s">
        <v>3565</v>
      </c>
      <c r="AV121" s="12" t="s">
        <v>3565</v>
      </c>
      <c r="AW121" s="12" t="s">
        <v>3515</v>
      </c>
      <c r="AX121" s="12" t="s">
        <v>3554</v>
      </c>
      <c r="AY121" s="203" t="s">
        <v>3691</v>
      </c>
    </row>
    <row r="122" spans="2:51" s="13" customFormat="1" ht="12">
      <c r="B122" s="204"/>
      <c r="C122" s="205"/>
      <c r="D122" s="194" t="s">
        <v>3710</v>
      </c>
      <c r="E122" s="206" t="s">
        <v>3501</v>
      </c>
      <c r="F122" s="207" t="s">
        <v>3712</v>
      </c>
      <c r="G122" s="205"/>
      <c r="H122" s="208">
        <v>82.084</v>
      </c>
      <c r="I122" s="209"/>
      <c r="J122" s="205"/>
      <c r="K122" s="205"/>
      <c r="L122" s="210"/>
      <c r="M122" s="211"/>
      <c r="N122" s="212"/>
      <c r="O122" s="212"/>
      <c r="P122" s="212"/>
      <c r="Q122" s="212"/>
      <c r="R122" s="212"/>
      <c r="S122" s="212"/>
      <c r="T122" s="213"/>
      <c r="AT122" s="214" t="s">
        <v>3710</v>
      </c>
      <c r="AU122" s="214" t="s">
        <v>3565</v>
      </c>
      <c r="AV122" s="13" t="s">
        <v>3699</v>
      </c>
      <c r="AW122" s="13" t="s">
        <v>3515</v>
      </c>
      <c r="AX122" s="13" t="s">
        <v>3562</v>
      </c>
      <c r="AY122" s="214" t="s">
        <v>3691</v>
      </c>
    </row>
    <row r="123" spans="2:65" s="1" customFormat="1" ht="24" customHeight="1">
      <c r="B123" s="34"/>
      <c r="C123" s="179" t="s">
        <v>3781</v>
      </c>
      <c r="D123" s="179" t="s">
        <v>3694</v>
      </c>
      <c r="E123" s="180" t="s">
        <v>1687</v>
      </c>
      <c r="F123" s="181" t="s">
        <v>1688</v>
      </c>
      <c r="G123" s="182" t="s">
        <v>3792</v>
      </c>
      <c r="H123" s="183">
        <v>1.091</v>
      </c>
      <c r="I123" s="184"/>
      <c r="J123" s="185">
        <f>ROUND(I123*H123,2)</f>
        <v>0</v>
      </c>
      <c r="K123" s="181" t="s">
        <v>1790</v>
      </c>
      <c r="L123" s="38"/>
      <c r="M123" s="186" t="s">
        <v>3501</v>
      </c>
      <c r="N123" s="187" t="s">
        <v>3525</v>
      </c>
      <c r="O123" s="63"/>
      <c r="P123" s="188">
        <f>O123*H123</f>
        <v>0</v>
      </c>
      <c r="Q123" s="188">
        <v>0</v>
      </c>
      <c r="R123" s="188">
        <f>Q123*H123</f>
        <v>0</v>
      </c>
      <c r="S123" s="188">
        <v>0</v>
      </c>
      <c r="T123" s="189">
        <f>S123*H123</f>
        <v>0</v>
      </c>
      <c r="AR123" s="190" t="s">
        <v>3699</v>
      </c>
      <c r="AT123" s="190" t="s">
        <v>3694</v>
      </c>
      <c r="AU123" s="190" t="s">
        <v>3565</v>
      </c>
      <c r="AY123" s="17" t="s">
        <v>3691</v>
      </c>
      <c r="BE123" s="191">
        <f>IF(N123="základní",J123,0)</f>
        <v>0</v>
      </c>
      <c r="BF123" s="191">
        <f>IF(N123="snížená",J123,0)</f>
        <v>0</v>
      </c>
      <c r="BG123" s="191">
        <f>IF(N123="zákl. přenesená",J123,0)</f>
        <v>0</v>
      </c>
      <c r="BH123" s="191">
        <f>IF(N123="sníž. přenesená",J123,0)</f>
        <v>0</v>
      </c>
      <c r="BI123" s="191">
        <f>IF(N123="nulová",J123,0)</f>
        <v>0</v>
      </c>
      <c r="BJ123" s="17" t="s">
        <v>3562</v>
      </c>
      <c r="BK123" s="191">
        <f>ROUND(I123*H123,2)</f>
        <v>0</v>
      </c>
      <c r="BL123" s="17" t="s">
        <v>3699</v>
      </c>
      <c r="BM123" s="190" t="s">
        <v>1689</v>
      </c>
    </row>
    <row r="124" spans="2:51" s="12" customFormat="1" ht="12">
      <c r="B124" s="192"/>
      <c r="C124" s="193"/>
      <c r="D124" s="194" t="s">
        <v>3710</v>
      </c>
      <c r="E124" s="195" t="s">
        <v>3501</v>
      </c>
      <c r="F124" s="196" t="s">
        <v>1690</v>
      </c>
      <c r="G124" s="193"/>
      <c r="H124" s="197">
        <v>0.477</v>
      </c>
      <c r="I124" s="198"/>
      <c r="J124" s="193"/>
      <c r="K124" s="193"/>
      <c r="L124" s="199"/>
      <c r="M124" s="200"/>
      <c r="N124" s="201"/>
      <c r="O124" s="201"/>
      <c r="P124" s="201"/>
      <c r="Q124" s="201"/>
      <c r="R124" s="201"/>
      <c r="S124" s="201"/>
      <c r="T124" s="202"/>
      <c r="AT124" s="203" t="s">
        <v>3710</v>
      </c>
      <c r="AU124" s="203" t="s">
        <v>3565</v>
      </c>
      <c r="AV124" s="12" t="s">
        <v>3565</v>
      </c>
      <c r="AW124" s="12" t="s">
        <v>3515</v>
      </c>
      <c r="AX124" s="12" t="s">
        <v>3554</v>
      </c>
      <c r="AY124" s="203" t="s">
        <v>3691</v>
      </c>
    </row>
    <row r="125" spans="2:51" s="12" customFormat="1" ht="12">
      <c r="B125" s="192"/>
      <c r="C125" s="193"/>
      <c r="D125" s="194" t="s">
        <v>3710</v>
      </c>
      <c r="E125" s="195" t="s">
        <v>3501</v>
      </c>
      <c r="F125" s="196" t="s">
        <v>1691</v>
      </c>
      <c r="G125" s="193"/>
      <c r="H125" s="197">
        <v>0.41</v>
      </c>
      <c r="I125" s="198"/>
      <c r="J125" s="193"/>
      <c r="K125" s="193"/>
      <c r="L125" s="199"/>
      <c r="M125" s="200"/>
      <c r="N125" s="201"/>
      <c r="O125" s="201"/>
      <c r="P125" s="201"/>
      <c r="Q125" s="201"/>
      <c r="R125" s="201"/>
      <c r="S125" s="201"/>
      <c r="T125" s="202"/>
      <c r="AT125" s="203" t="s">
        <v>3710</v>
      </c>
      <c r="AU125" s="203" t="s">
        <v>3565</v>
      </c>
      <c r="AV125" s="12" t="s">
        <v>3565</v>
      </c>
      <c r="AW125" s="12" t="s">
        <v>3515</v>
      </c>
      <c r="AX125" s="12" t="s">
        <v>3554</v>
      </c>
      <c r="AY125" s="203" t="s">
        <v>3691</v>
      </c>
    </row>
    <row r="126" spans="2:51" s="12" customFormat="1" ht="12">
      <c r="B126" s="192"/>
      <c r="C126" s="193"/>
      <c r="D126" s="194" t="s">
        <v>3710</v>
      </c>
      <c r="E126" s="195" t="s">
        <v>3501</v>
      </c>
      <c r="F126" s="196" t="s">
        <v>1692</v>
      </c>
      <c r="G126" s="193"/>
      <c r="H126" s="197">
        <v>0.127</v>
      </c>
      <c r="I126" s="198"/>
      <c r="J126" s="193"/>
      <c r="K126" s="193"/>
      <c r="L126" s="199"/>
      <c r="M126" s="200"/>
      <c r="N126" s="201"/>
      <c r="O126" s="201"/>
      <c r="P126" s="201"/>
      <c r="Q126" s="201"/>
      <c r="R126" s="201"/>
      <c r="S126" s="201"/>
      <c r="T126" s="202"/>
      <c r="AT126" s="203" t="s">
        <v>3710</v>
      </c>
      <c r="AU126" s="203" t="s">
        <v>3565</v>
      </c>
      <c r="AV126" s="12" t="s">
        <v>3565</v>
      </c>
      <c r="AW126" s="12" t="s">
        <v>3515</v>
      </c>
      <c r="AX126" s="12" t="s">
        <v>3554</v>
      </c>
      <c r="AY126" s="203" t="s">
        <v>3691</v>
      </c>
    </row>
    <row r="127" spans="2:51" s="12" customFormat="1" ht="12">
      <c r="B127" s="192"/>
      <c r="C127" s="193"/>
      <c r="D127" s="194" t="s">
        <v>3710</v>
      </c>
      <c r="E127" s="195" t="s">
        <v>3501</v>
      </c>
      <c r="F127" s="196" t="s">
        <v>1693</v>
      </c>
      <c r="G127" s="193"/>
      <c r="H127" s="197">
        <v>0.077</v>
      </c>
      <c r="I127" s="198"/>
      <c r="J127" s="193"/>
      <c r="K127" s="193"/>
      <c r="L127" s="199"/>
      <c r="M127" s="200"/>
      <c r="N127" s="201"/>
      <c r="O127" s="201"/>
      <c r="P127" s="201"/>
      <c r="Q127" s="201"/>
      <c r="R127" s="201"/>
      <c r="S127" s="201"/>
      <c r="T127" s="202"/>
      <c r="AT127" s="203" t="s">
        <v>3710</v>
      </c>
      <c r="AU127" s="203" t="s">
        <v>3565</v>
      </c>
      <c r="AV127" s="12" t="s">
        <v>3565</v>
      </c>
      <c r="AW127" s="12" t="s">
        <v>3515</v>
      </c>
      <c r="AX127" s="12" t="s">
        <v>3554</v>
      </c>
      <c r="AY127" s="203" t="s">
        <v>3691</v>
      </c>
    </row>
    <row r="128" spans="2:51" s="13" customFormat="1" ht="12">
      <c r="B128" s="204"/>
      <c r="C128" s="205"/>
      <c r="D128" s="194" t="s">
        <v>3710</v>
      </c>
      <c r="E128" s="206" t="s">
        <v>3501</v>
      </c>
      <c r="F128" s="207" t="s">
        <v>3712</v>
      </c>
      <c r="G128" s="205"/>
      <c r="H128" s="208">
        <v>1.091</v>
      </c>
      <c r="I128" s="209"/>
      <c r="J128" s="205"/>
      <c r="K128" s="205"/>
      <c r="L128" s="210"/>
      <c r="M128" s="211"/>
      <c r="N128" s="212"/>
      <c r="O128" s="212"/>
      <c r="P128" s="212"/>
      <c r="Q128" s="212"/>
      <c r="R128" s="212"/>
      <c r="S128" s="212"/>
      <c r="T128" s="213"/>
      <c r="AT128" s="214" t="s">
        <v>3710</v>
      </c>
      <c r="AU128" s="214" t="s">
        <v>3565</v>
      </c>
      <c r="AV128" s="13" t="s">
        <v>3699</v>
      </c>
      <c r="AW128" s="13" t="s">
        <v>3515</v>
      </c>
      <c r="AX128" s="13" t="s">
        <v>3562</v>
      </c>
      <c r="AY128" s="214" t="s">
        <v>3691</v>
      </c>
    </row>
    <row r="129" spans="2:63" s="11" customFormat="1" ht="22.9" customHeight="1">
      <c r="B129" s="163"/>
      <c r="C129" s="164"/>
      <c r="D129" s="165" t="s">
        <v>3553</v>
      </c>
      <c r="E129" s="177" t="s">
        <v>1694</v>
      </c>
      <c r="F129" s="177" t="s">
        <v>1695</v>
      </c>
      <c r="G129" s="164"/>
      <c r="H129" s="164"/>
      <c r="I129" s="167"/>
      <c r="J129" s="178">
        <f>BK129</f>
        <v>0</v>
      </c>
      <c r="K129" s="164"/>
      <c r="L129" s="169"/>
      <c r="M129" s="170"/>
      <c r="N129" s="171"/>
      <c r="O129" s="171"/>
      <c r="P129" s="172">
        <f>P130</f>
        <v>0</v>
      </c>
      <c r="Q129" s="171"/>
      <c r="R129" s="172">
        <f>R130</f>
        <v>0</v>
      </c>
      <c r="S129" s="171"/>
      <c r="T129" s="173">
        <f>T130</f>
        <v>0</v>
      </c>
      <c r="AR129" s="174" t="s">
        <v>3562</v>
      </c>
      <c r="AT129" s="175" t="s">
        <v>3553</v>
      </c>
      <c r="AU129" s="175" t="s">
        <v>3562</v>
      </c>
      <c r="AY129" s="174" t="s">
        <v>3691</v>
      </c>
      <c r="BK129" s="176">
        <f>BK130</f>
        <v>0</v>
      </c>
    </row>
    <row r="130" spans="2:65" s="1" customFormat="1" ht="24" customHeight="1">
      <c r="B130" s="34"/>
      <c r="C130" s="179" t="s">
        <v>3489</v>
      </c>
      <c r="D130" s="179" t="s">
        <v>3694</v>
      </c>
      <c r="E130" s="180" t="s">
        <v>1696</v>
      </c>
      <c r="F130" s="181" t="s">
        <v>44</v>
      </c>
      <c r="G130" s="182" t="s">
        <v>3792</v>
      </c>
      <c r="H130" s="183">
        <v>114.916</v>
      </c>
      <c r="I130" s="184"/>
      <c r="J130" s="185">
        <f>ROUND(I130*H130,2)</f>
        <v>0</v>
      </c>
      <c r="K130" s="181" t="s">
        <v>1790</v>
      </c>
      <c r="L130" s="38"/>
      <c r="M130" s="186" t="s">
        <v>3501</v>
      </c>
      <c r="N130" s="187" t="s">
        <v>3525</v>
      </c>
      <c r="O130" s="63"/>
      <c r="P130" s="188">
        <f>O130*H130</f>
        <v>0</v>
      </c>
      <c r="Q130" s="188">
        <v>0</v>
      </c>
      <c r="R130" s="188">
        <f>Q130*H130</f>
        <v>0</v>
      </c>
      <c r="S130" s="188">
        <v>0</v>
      </c>
      <c r="T130" s="189">
        <f>S130*H130</f>
        <v>0</v>
      </c>
      <c r="AR130" s="190" t="s">
        <v>3699</v>
      </c>
      <c r="AT130" s="190" t="s">
        <v>3694</v>
      </c>
      <c r="AU130" s="190" t="s">
        <v>3565</v>
      </c>
      <c r="AY130" s="17" t="s">
        <v>3691</v>
      </c>
      <c r="BE130" s="191">
        <f>IF(N130="základní",J130,0)</f>
        <v>0</v>
      </c>
      <c r="BF130" s="191">
        <f>IF(N130="snížená",J130,0)</f>
        <v>0</v>
      </c>
      <c r="BG130" s="191">
        <f>IF(N130="zákl. přenesená",J130,0)</f>
        <v>0</v>
      </c>
      <c r="BH130" s="191">
        <f>IF(N130="sníž. přenesená",J130,0)</f>
        <v>0</v>
      </c>
      <c r="BI130" s="191">
        <f>IF(N130="nulová",J130,0)</f>
        <v>0</v>
      </c>
      <c r="BJ130" s="17" t="s">
        <v>3562</v>
      </c>
      <c r="BK130" s="191">
        <f>ROUND(I130*H130,2)</f>
        <v>0</v>
      </c>
      <c r="BL130" s="17" t="s">
        <v>3699</v>
      </c>
      <c r="BM130" s="190" t="s">
        <v>45</v>
      </c>
    </row>
    <row r="131" spans="2:63" s="11" customFormat="1" ht="25.9" customHeight="1">
      <c r="B131" s="163"/>
      <c r="C131" s="164"/>
      <c r="D131" s="165" t="s">
        <v>3553</v>
      </c>
      <c r="E131" s="166" t="s">
        <v>2004</v>
      </c>
      <c r="F131" s="166" t="s">
        <v>2005</v>
      </c>
      <c r="G131" s="164"/>
      <c r="H131" s="164"/>
      <c r="I131" s="167"/>
      <c r="J131" s="168">
        <f>BK131</f>
        <v>0</v>
      </c>
      <c r="K131" s="164"/>
      <c r="L131" s="169"/>
      <c r="M131" s="170"/>
      <c r="N131" s="171"/>
      <c r="O131" s="171"/>
      <c r="P131" s="172">
        <f>P132</f>
        <v>0</v>
      </c>
      <c r="Q131" s="171"/>
      <c r="R131" s="172">
        <f>R132</f>
        <v>0</v>
      </c>
      <c r="S131" s="171"/>
      <c r="T131" s="173">
        <f>T132</f>
        <v>0</v>
      </c>
      <c r="AR131" s="174" t="s">
        <v>3565</v>
      </c>
      <c r="AT131" s="175" t="s">
        <v>3553</v>
      </c>
      <c r="AU131" s="175" t="s">
        <v>3554</v>
      </c>
      <c r="AY131" s="174" t="s">
        <v>3691</v>
      </c>
      <c r="BK131" s="176">
        <f>BK132</f>
        <v>0</v>
      </c>
    </row>
    <row r="132" spans="2:63" s="11" customFormat="1" ht="22.9" customHeight="1">
      <c r="B132" s="163"/>
      <c r="C132" s="164"/>
      <c r="D132" s="165" t="s">
        <v>3553</v>
      </c>
      <c r="E132" s="177" t="s">
        <v>2909</v>
      </c>
      <c r="F132" s="177" t="s">
        <v>2910</v>
      </c>
      <c r="G132" s="164"/>
      <c r="H132" s="164"/>
      <c r="I132" s="167"/>
      <c r="J132" s="178">
        <f>BK132</f>
        <v>0</v>
      </c>
      <c r="K132" s="164"/>
      <c r="L132" s="169"/>
      <c r="M132" s="170"/>
      <c r="N132" s="171"/>
      <c r="O132" s="171"/>
      <c r="P132" s="172">
        <f>SUM(P133:P140)</f>
        <v>0</v>
      </c>
      <c r="Q132" s="171"/>
      <c r="R132" s="172">
        <f>SUM(R133:R140)</f>
        <v>0</v>
      </c>
      <c r="S132" s="171"/>
      <c r="T132" s="173">
        <f>SUM(T133:T140)</f>
        <v>0</v>
      </c>
      <c r="AR132" s="174" t="s">
        <v>3565</v>
      </c>
      <c r="AT132" s="175" t="s">
        <v>3553</v>
      </c>
      <c r="AU132" s="175" t="s">
        <v>3562</v>
      </c>
      <c r="AY132" s="174" t="s">
        <v>3691</v>
      </c>
      <c r="BK132" s="176">
        <f>SUM(BK133:BK140)</f>
        <v>0</v>
      </c>
    </row>
    <row r="133" spans="2:65" s="1" customFormat="1" ht="16.5" customHeight="1">
      <c r="B133" s="34"/>
      <c r="C133" s="179" t="s">
        <v>3789</v>
      </c>
      <c r="D133" s="179" t="s">
        <v>3694</v>
      </c>
      <c r="E133" s="180" t="s">
        <v>46</v>
      </c>
      <c r="F133" s="181" t="s">
        <v>47</v>
      </c>
      <c r="G133" s="182" t="s">
        <v>3834</v>
      </c>
      <c r="H133" s="183">
        <v>1</v>
      </c>
      <c r="I133" s="184"/>
      <c r="J133" s="185">
        <f>ROUND(I133*H133,2)</f>
        <v>0</v>
      </c>
      <c r="K133" s="181" t="s">
        <v>1790</v>
      </c>
      <c r="L133" s="38"/>
      <c r="M133" s="186" t="s">
        <v>3501</v>
      </c>
      <c r="N133" s="187" t="s">
        <v>3525</v>
      </c>
      <c r="O133" s="63"/>
      <c r="P133" s="188">
        <f>O133*H133</f>
        <v>0</v>
      </c>
      <c r="Q133" s="188">
        <v>0</v>
      </c>
      <c r="R133" s="188">
        <f>Q133*H133</f>
        <v>0</v>
      </c>
      <c r="S133" s="188">
        <v>0</v>
      </c>
      <c r="T133" s="189">
        <f>S133*H133</f>
        <v>0</v>
      </c>
      <c r="AR133" s="190" t="s">
        <v>3761</v>
      </c>
      <c r="AT133" s="190" t="s">
        <v>3694</v>
      </c>
      <c r="AU133" s="190" t="s">
        <v>3565</v>
      </c>
      <c r="AY133" s="17" t="s">
        <v>3691</v>
      </c>
      <c r="BE133" s="191">
        <f>IF(N133="základní",J133,0)</f>
        <v>0</v>
      </c>
      <c r="BF133" s="191">
        <f>IF(N133="snížená",J133,0)</f>
        <v>0</v>
      </c>
      <c r="BG133" s="191">
        <f>IF(N133="zákl. přenesená",J133,0)</f>
        <v>0</v>
      </c>
      <c r="BH133" s="191">
        <f>IF(N133="sníž. přenesená",J133,0)</f>
        <v>0</v>
      </c>
      <c r="BI133" s="191">
        <f>IF(N133="nulová",J133,0)</f>
        <v>0</v>
      </c>
      <c r="BJ133" s="17" t="s">
        <v>3562</v>
      </c>
      <c r="BK133" s="191">
        <f>ROUND(I133*H133,2)</f>
        <v>0</v>
      </c>
      <c r="BL133" s="17" t="s">
        <v>3761</v>
      </c>
      <c r="BM133" s="190" t="s">
        <v>48</v>
      </c>
    </row>
    <row r="134" spans="2:47" s="1" customFormat="1" ht="19.5">
      <c r="B134" s="34"/>
      <c r="C134" s="35"/>
      <c r="D134" s="194" t="s">
        <v>4408</v>
      </c>
      <c r="E134" s="35"/>
      <c r="F134" s="235" t="s">
        <v>49</v>
      </c>
      <c r="G134" s="35"/>
      <c r="H134" s="35"/>
      <c r="I134" s="106"/>
      <c r="J134" s="35"/>
      <c r="K134" s="35"/>
      <c r="L134" s="38"/>
      <c r="M134" s="236"/>
      <c r="N134" s="63"/>
      <c r="O134" s="63"/>
      <c r="P134" s="63"/>
      <c r="Q134" s="63"/>
      <c r="R134" s="63"/>
      <c r="S134" s="63"/>
      <c r="T134" s="64"/>
      <c r="AT134" s="17" t="s">
        <v>4408</v>
      </c>
      <c r="AU134" s="17" t="s">
        <v>3565</v>
      </c>
    </row>
    <row r="135" spans="2:65" s="1" customFormat="1" ht="16.5" customHeight="1">
      <c r="B135" s="34"/>
      <c r="C135" s="225" t="s">
        <v>3797</v>
      </c>
      <c r="D135" s="225" t="s">
        <v>3806</v>
      </c>
      <c r="E135" s="226" t="s">
        <v>50</v>
      </c>
      <c r="F135" s="227" t="s">
        <v>51</v>
      </c>
      <c r="G135" s="228" t="s">
        <v>3834</v>
      </c>
      <c r="H135" s="229">
        <v>1</v>
      </c>
      <c r="I135" s="230"/>
      <c r="J135" s="231">
        <f>ROUND(I135*H135,2)</f>
        <v>0</v>
      </c>
      <c r="K135" s="227" t="s">
        <v>3501</v>
      </c>
      <c r="L135" s="232"/>
      <c r="M135" s="233" t="s">
        <v>3501</v>
      </c>
      <c r="N135" s="234" t="s">
        <v>3525</v>
      </c>
      <c r="O135" s="63"/>
      <c r="P135" s="188">
        <f>O135*H135</f>
        <v>0</v>
      </c>
      <c r="Q135" s="188">
        <v>0</v>
      </c>
      <c r="R135" s="188">
        <f>Q135*H135</f>
        <v>0</v>
      </c>
      <c r="S135" s="188">
        <v>0</v>
      </c>
      <c r="T135" s="189">
        <f>S135*H135</f>
        <v>0</v>
      </c>
      <c r="AR135" s="190" t="s">
        <v>3842</v>
      </c>
      <c r="AT135" s="190" t="s">
        <v>3806</v>
      </c>
      <c r="AU135" s="190" t="s">
        <v>3565</v>
      </c>
      <c r="AY135" s="17" t="s">
        <v>3691</v>
      </c>
      <c r="BE135" s="191">
        <f>IF(N135="základní",J135,0)</f>
        <v>0</v>
      </c>
      <c r="BF135" s="191">
        <f>IF(N135="snížená",J135,0)</f>
        <v>0</v>
      </c>
      <c r="BG135" s="191">
        <f>IF(N135="zákl. přenesená",J135,0)</f>
        <v>0</v>
      </c>
      <c r="BH135" s="191">
        <f>IF(N135="sníž. přenesená",J135,0)</f>
        <v>0</v>
      </c>
      <c r="BI135" s="191">
        <f>IF(N135="nulová",J135,0)</f>
        <v>0</v>
      </c>
      <c r="BJ135" s="17" t="s">
        <v>3562</v>
      </c>
      <c r="BK135" s="191">
        <f>ROUND(I135*H135,2)</f>
        <v>0</v>
      </c>
      <c r="BL135" s="17" t="s">
        <v>3761</v>
      </c>
      <c r="BM135" s="190" t="s">
        <v>52</v>
      </c>
    </row>
    <row r="136" spans="2:65" s="1" customFormat="1" ht="16.5" customHeight="1">
      <c r="B136" s="34"/>
      <c r="C136" s="179" t="s">
        <v>3805</v>
      </c>
      <c r="D136" s="179" t="s">
        <v>3694</v>
      </c>
      <c r="E136" s="180" t="s">
        <v>53</v>
      </c>
      <c r="F136" s="181" t="s">
        <v>54</v>
      </c>
      <c r="G136" s="182" t="s">
        <v>3834</v>
      </c>
      <c r="H136" s="183">
        <v>2</v>
      </c>
      <c r="I136" s="184"/>
      <c r="J136" s="185">
        <f>ROUND(I136*H136,2)</f>
        <v>0</v>
      </c>
      <c r="K136" s="181" t="s">
        <v>1790</v>
      </c>
      <c r="L136" s="38"/>
      <c r="M136" s="186" t="s">
        <v>3501</v>
      </c>
      <c r="N136" s="187" t="s">
        <v>3525</v>
      </c>
      <c r="O136" s="63"/>
      <c r="P136" s="188">
        <f>O136*H136</f>
        <v>0</v>
      </c>
      <c r="Q136" s="188">
        <v>0</v>
      </c>
      <c r="R136" s="188">
        <f>Q136*H136</f>
        <v>0</v>
      </c>
      <c r="S136" s="188">
        <v>0</v>
      </c>
      <c r="T136" s="189">
        <f>S136*H136</f>
        <v>0</v>
      </c>
      <c r="AR136" s="190" t="s">
        <v>3761</v>
      </c>
      <c r="AT136" s="190" t="s">
        <v>3694</v>
      </c>
      <c r="AU136" s="190" t="s">
        <v>3565</v>
      </c>
      <c r="AY136" s="17" t="s">
        <v>3691</v>
      </c>
      <c r="BE136" s="191">
        <f>IF(N136="základní",J136,0)</f>
        <v>0</v>
      </c>
      <c r="BF136" s="191">
        <f>IF(N136="snížená",J136,0)</f>
        <v>0</v>
      </c>
      <c r="BG136" s="191">
        <f>IF(N136="zákl. přenesená",J136,0)</f>
        <v>0</v>
      </c>
      <c r="BH136" s="191">
        <f>IF(N136="sníž. přenesená",J136,0)</f>
        <v>0</v>
      </c>
      <c r="BI136" s="191">
        <f>IF(N136="nulová",J136,0)</f>
        <v>0</v>
      </c>
      <c r="BJ136" s="17" t="s">
        <v>3562</v>
      </c>
      <c r="BK136" s="191">
        <f>ROUND(I136*H136,2)</f>
        <v>0</v>
      </c>
      <c r="BL136" s="17" t="s">
        <v>3761</v>
      </c>
      <c r="BM136" s="190" t="s">
        <v>55</v>
      </c>
    </row>
    <row r="137" spans="2:51" s="12" customFormat="1" ht="12">
      <c r="B137" s="192"/>
      <c r="C137" s="193"/>
      <c r="D137" s="194" t="s">
        <v>3710</v>
      </c>
      <c r="E137" s="195" t="s">
        <v>3501</v>
      </c>
      <c r="F137" s="196" t="s">
        <v>56</v>
      </c>
      <c r="G137" s="193"/>
      <c r="H137" s="197">
        <v>2</v>
      </c>
      <c r="I137" s="198"/>
      <c r="J137" s="193"/>
      <c r="K137" s="193"/>
      <c r="L137" s="199"/>
      <c r="M137" s="200"/>
      <c r="N137" s="201"/>
      <c r="O137" s="201"/>
      <c r="P137" s="201"/>
      <c r="Q137" s="201"/>
      <c r="R137" s="201"/>
      <c r="S137" s="201"/>
      <c r="T137" s="202"/>
      <c r="AT137" s="203" t="s">
        <v>3710</v>
      </c>
      <c r="AU137" s="203" t="s">
        <v>3565</v>
      </c>
      <c r="AV137" s="12" t="s">
        <v>3565</v>
      </c>
      <c r="AW137" s="12" t="s">
        <v>3515</v>
      </c>
      <c r="AX137" s="12" t="s">
        <v>3554</v>
      </c>
      <c r="AY137" s="203" t="s">
        <v>3691</v>
      </c>
    </row>
    <row r="138" spans="2:51" s="13" customFormat="1" ht="12">
      <c r="B138" s="204"/>
      <c r="C138" s="205"/>
      <c r="D138" s="194" t="s">
        <v>3710</v>
      </c>
      <c r="E138" s="206" t="s">
        <v>3501</v>
      </c>
      <c r="F138" s="207" t="s">
        <v>3712</v>
      </c>
      <c r="G138" s="205"/>
      <c r="H138" s="208">
        <v>2</v>
      </c>
      <c r="I138" s="209"/>
      <c r="J138" s="205"/>
      <c r="K138" s="205"/>
      <c r="L138" s="210"/>
      <c r="M138" s="211"/>
      <c r="N138" s="212"/>
      <c r="O138" s="212"/>
      <c r="P138" s="212"/>
      <c r="Q138" s="212"/>
      <c r="R138" s="212"/>
      <c r="S138" s="212"/>
      <c r="T138" s="213"/>
      <c r="AT138" s="214" t="s">
        <v>3710</v>
      </c>
      <c r="AU138" s="214" t="s">
        <v>3565</v>
      </c>
      <c r="AV138" s="13" t="s">
        <v>3699</v>
      </c>
      <c r="AW138" s="13" t="s">
        <v>3515</v>
      </c>
      <c r="AX138" s="13" t="s">
        <v>3562</v>
      </c>
      <c r="AY138" s="214" t="s">
        <v>3691</v>
      </c>
    </row>
    <row r="139" spans="2:65" s="1" customFormat="1" ht="16.5" customHeight="1">
      <c r="B139" s="34"/>
      <c r="C139" s="225" t="s">
        <v>3811</v>
      </c>
      <c r="D139" s="225" t="s">
        <v>3806</v>
      </c>
      <c r="E139" s="226" t="s">
        <v>57</v>
      </c>
      <c r="F139" s="227" t="s">
        <v>58</v>
      </c>
      <c r="G139" s="228" t="s">
        <v>3834</v>
      </c>
      <c r="H139" s="229">
        <v>2</v>
      </c>
      <c r="I139" s="230"/>
      <c r="J139" s="231">
        <f>ROUND(I139*H139,2)</f>
        <v>0</v>
      </c>
      <c r="K139" s="227" t="s">
        <v>3501</v>
      </c>
      <c r="L139" s="232"/>
      <c r="M139" s="233" t="s">
        <v>3501</v>
      </c>
      <c r="N139" s="234" t="s">
        <v>3525</v>
      </c>
      <c r="O139" s="63"/>
      <c r="P139" s="188">
        <f>O139*H139</f>
        <v>0</v>
      </c>
      <c r="Q139" s="188">
        <v>0</v>
      </c>
      <c r="R139" s="188">
        <f>Q139*H139</f>
        <v>0</v>
      </c>
      <c r="S139" s="188">
        <v>0</v>
      </c>
      <c r="T139" s="189">
        <f>S139*H139</f>
        <v>0</v>
      </c>
      <c r="AR139" s="190" t="s">
        <v>3842</v>
      </c>
      <c r="AT139" s="190" t="s">
        <v>3806</v>
      </c>
      <c r="AU139" s="190" t="s">
        <v>3565</v>
      </c>
      <c r="AY139" s="17" t="s">
        <v>3691</v>
      </c>
      <c r="BE139" s="191">
        <f>IF(N139="základní",J139,0)</f>
        <v>0</v>
      </c>
      <c r="BF139" s="191">
        <f>IF(N139="snížená",J139,0)</f>
        <v>0</v>
      </c>
      <c r="BG139" s="191">
        <f>IF(N139="zákl. přenesená",J139,0)</f>
        <v>0</v>
      </c>
      <c r="BH139" s="191">
        <f>IF(N139="sníž. přenesená",J139,0)</f>
        <v>0</v>
      </c>
      <c r="BI139" s="191">
        <f>IF(N139="nulová",J139,0)</f>
        <v>0</v>
      </c>
      <c r="BJ139" s="17" t="s">
        <v>3562</v>
      </c>
      <c r="BK139" s="191">
        <f>ROUND(I139*H139,2)</f>
        <v>0</v>
      </c>
      <c r="BL139" s="17" t="s">
        <v>3761</v>
      </c>
      <c r="BM139" s="190" t="s">
        <v>59</v>
      </c>
    </row>
    <row r="140" spans="2:65" s="1" customFormat="1" ht="16.5" customHeight="1">
      <c r="B140" s="34"/>
      <c r="C140" s="179" t="s">
        <v>3815</v>
      </c>
      <c r="D140" s="179" t="s">
        <v>3694</v>
      </c>
      <c r="E140" s="180" t="s">
        <v>60</v>
      </c>
      <c r="F140" s="181" t="s">
        <v>61</v>
      </c>
      <c r="G140" s="182" t="s">
        <v>2189</v>
      </c>
      <c r="H140" s="183">
        <v>1</v>
      </c>
      <c r="I140" s="184"/>
      <c r="J140" s="185">
        <f>ROUND(I140*H140,2)</f>
        <v>0</v>
      </c>
      <c r="K140" s="181" t="s">
        <v>3501</v>
      </c>
      <c r="L140" s="38"/>
      <c r="M140" s="237" t="s">
        <v>3501</v>
      </c>
      <c r="N140" s="238" t="s">
        <v>3525</v>
      </c>
      <c r="O140" s="239"/>
      <c r="P140" s="240">
        <f>O140*H140</f>
        <v>0</v>
      </c>
      <c r="Q140" s="240">
        <v>0</v>
      </c>
      <c r="R140" s="240">
        <f>Q140*H140</f>
        <v>0</v>
      </c>
      <c r="S140" s="240">
        <v>0</v>
      </c>
      <c r="T140" s="241">
        <f>S140*H140</f>
        <v>0</v>
      </c>
      <c r="AR140" s="190" t="s">
        <v>3761</v>
      </c>
      <c r="AT140" s="190" t="s">
        <v>3694</v>
      </c>
      <c r="AU140" s="190" t="s">
        <v>3565</v>
      </c>
      <c r="AY140" s="17" t="s">
        <v>3691</v>
      </c>
      <c r="BE140" s="191">
        <f>IF(N140="základní",J140,0)</f>
        <v>0</v>
      </c>
      <c r="BF140" s="191">
        <f>IF(N140="snížená",J140,0)</f>
        <v>0</v>
      </c>
      <c r="BG140" s="191">
        <f>IF(N140="zákl. přenesená",J140,0)</f>
        <v>0</v>
      </c>
      <c r="BH140" s="191">
        <f>IF(N140="sníž. přenesená",J140,0)</f>
        <v>0</v>
      </c>
      <c r="BI140" s="191">
        <f>IF(N140="nulová",J140,0)</f>
        <v>0</v>
      </c>
      <c r="BJ140" s="17" t="s">
        <v>3562</v>
      </c>
      <c r="BK140" s="191">
        <f>ROUND(I140*H140,2)</f>
        <v>0</v>
      </c>
      <c r="BL140" s="17" t="s">
        <v>3761</v>
      </c>
      <c r="BM140" s="190" t="s">
        <v>62</v>
      </c>
    </row>
    <row r="141" spans="2:12" s="1" customFormat="1" ht="6.95" customHeight="1">
      <c r="B141" s="46"/>
      <c r="C141" s="47"/>
      <c r="D141" s="47"/>
      <c r="E141" s="47"/>
      <c r="F141" s="47"/>
      <c r="G141" s="47"/>
      <c r="H141" s="47"/>
      <c r="I141" s="130"/>
      <c r="J141" s="47"/>
      <c r="K141" s="47"/>
      <c r="L141" s="38"/>
    </row>
  </sheetData>
  <sheetProtection sheet="1" objects="1" scenarios="1" formatColumns="0" formatRows="0" autoFilter="0"/>
  <autoFilter ref="C85:K140"/>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1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3607</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63</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ROUND(J83,2)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ROUND((SUM(BE83:BE101)),2)</f>
        <v>0</v>
      </c>
      <c r="I33" s="119">
        <v>0.21</v>
      </c>
      <c r="J33" s="118">
        <f>ROUND(((SUM(BE83:BE101))*I33),2)</f>
        <v>0</v>
      </c>
      <c r="L33" s="38"/>
    </row>
    <row r="34" spans="2:12" s="1" customFormat="1" ht="14.45" customHeight="1">
      <c r="B34" s="38"/>
      <c r="E34" s="105" t="s">
        <v>3526</v>
      </c>
      <c r="F34" s="118">
        <f>ROUND((SUM(BF83:BF101)),2)</f>
        <v>0</v>
      </c>
      <c r="I34" s="119">
        <v>0.15</v>
      </c>
      <c r="J34" s="118">
        <f>ROUND(((SUM(BF83:BF101))*I34),2)</f>
        <v>0</v>
      </c>
      <c r="L34" s="38"/>
    </row>
    <row r="35" spans="2:12" s="1" customFormat="1" ht="14.45" customHeight="1" hidden="1">
      <c r="B35" s="38"/>
      <c r="E35" s="105" t="s">
        <v>3527</v>
      </c>
      <c r="F35" s="118">
        <f>ROUND((SUM(BG83:BG101)),2)</f>
        <v>0</v>
      </c>
      <c r="I35" s="119">
        <v>0.21</v>
      </c>
      <c r="J35" s="118">
        <f>0</f>
        <v>0</v>
      </c>
      <c r="L35" s="38"/>
    </row>
    <row r="36" spans="2:12" s="1" customFormat="1" ht="14.45" customHeight="1" hidden="1">
      <c r="B36" s="38"/>
      <c r="E36" s="105" t="s">
        <v>3528</v>
      </c>
      <c r="F36" s="118">
        <f>ROUND((SUM(BH83:BH101)),2)</f>
        <v>0</v>
      </c>
      <c r="I36" s="119">
        <v>0.15</v>
      </c>
      <c r="J36" s="118">
        <f>0</f>
        <v>0</v>
      </c>
      <c r="L36" s="38"/>
    </row>
    <row r="37" spans="2:12" s="1" customFormat="1" ht="14.45" customHeight="1" hidden="1">
      <c r="B37" s="38"/>
      <c r="E37" s="105" t="s">
        <v>3529</v>
      </c>
      <c r="F37" s="118">
        <f>ROUND((SUM(BI83:BI101)),2)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03 - Zpevněné pojízdné plochy</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J83</f>
        <v>0</v>
      </c>
      <c r="K59" s="35"/>
      <c r="L59" s="38"/>
      <c r="AU59" s="17" t="s">
        <v>3638</v>
      </c>
    </row>
    <row r="60" spans="2:12" s="8" customFormat="1" ht="24.95" customHeight="1">
      <c r="B60" s="138"/>
      <c r="C60" s="139"/>
      <c r="D60" s="140" t="s">
        <v>1780</v>
      </c>
      <c r="E60" s="141"/>
      <c r="F60" s="141"/>
      <c r="G60" s="141"/>
      <c r="H60" s="141"/>
      <c r="I60" s="142"/>
      <c r="J60" s="143">
        <f>J84</f>
        <v>0</v>
      </c>
      <c r="K60" s="139"/>
      <c r="L60" s="144"/>
    </row>
    <row r="61" spans="2:12" s="9" customFormat="1" ht="19.9" customHeight="1">
      <c r="B61" s="145"/>
      <c r="C61" s="146"/>
      <c r="D61" s="147" t="s">
        <v>1781</v>
      </c>
      <c r="E61" s="148"/>
      <c r="F61" s="148"/>
      <c r="G61" s="148"/>
      <c r="H61" s="148"/>
      <c r="I61" s="149"/>
      <c r="J61" s="150">
        <f>J85</f>
        <v>0</v>
      </c>
      <c r="K61" s="146"/>
      <c r="L61" s="151"/>
    </row>
    <row r="62" spans="2:12" s="9" customFormat="1" ht="19.9" customHeight="1">
      <c r="B62" s="145"/>
      <c r="C62" s="146"/>
      <c r="D62" s="147" t="s">
        <v>64</v>
      </c>
      <c r="E62" s="148"/>
      <c r="F62" s="148"/>
      <c r="G62" s="148"/>
      <c r="H62" s="148"/>
      <c r="I62" s="149"/>
      <c r="J62" s="150">
        <f>J87</f>
        <v>0</v>
      </c>
      <c r="K62" s="146"/>
      <c r="L62" s="151"/>
    </row>
    <row r="63" spans="2:12" s="9" customFormat="1" ht="19.9" customHeight="1">
      <c r="B63" s="145"/>
      <c r="C63" s="146"/>
      <c r="D63" s="147" t="s">
        <v>1783</v>
      </c>
      <c r="E63" s="148"/>
      <c r="F63" s="148"/>
      <c r="G63" s="148"/>
      <c r="H63" s="148"/>
      <c r="I63" s="149"/>
      <c r="J63" s="150">
        <f>J96</f>
        <v>0</v>
      </c>
      <c r="K63" s="146"/>
      <c r="L63" s="151"/>
    </row>
    <row r="64" spans="2:12" s="1" customFormat="1" ht="21.75" customHeight="1">
      <c r="B64" s="34"/>
      <c r="C64" s="35"/>
      <c r="D64" s="35"/>
      <c r="E64" s="35"/>
      <c r="F64" s="35"/>
      <c r="G64" s="35"/>
      <c r="H64" s="35"/>
      <c r="I64" s="106"/>
      <c r="J64" s="35"/>
      <c r="K64" s="35"/>
      <c r="L64" s="38"/>
    </row>
    <row r="65" spans="2:12" s="1" customFormat="1" ht="6.95" customHeight="1">
      <c r="B65" s="46"/>
      <c r="C65" s="47"/>
      <c r="D65" s="47"/>
      <c r="E65" s="47"/>
      <c r="F65" s="47"/>
      <c r="G65" s="47"/>
      <c r="H65" s="47"/>
      <c r="I65" s="130"/>
      <c r="J65" s="47"/>
      <c r="K65" s="47"/>
      <c r="L65" s="38"/>
    </row>
    <row r="69" spans="2:12" s="1" customFormat="1" ht="6.95" customHeight="1">
      <c r="B69" s="48"/>
      <c r="C69" s="49"/>
      <c r="D69" s="49"/>
      <c r="E69" s="49"/>
      <c r="F69" s="49"/>
      <c r="G69" s="49"/>
      <c r="H69" s="49"/>
      <c r="I69" s="133"/>
      <c r="J69" s="49"/>
      <c r="K69" s="49"/>
      <c r="L69" s="38"/>
    </row>
    <row r="70" spans="2:12" s="1" customFormat="1" ht="24.95" customHeight="1">
      <c r="B70" s="34"/>
      <c r="C70" s="23" t="s">
        <v>3676</v>
      </c>
      <c r="D70" s="35"/>
      <c r="E70" s="35"/>
      <c r="F70" s="35"/>
      <c r="G70" s="35"/>
      <c r="H70" s="35"/>
      <c r="I70" s="106"/>
      <c r="J70" s="35"/>
      <c r="K70" s="35"/>
      <c r="L70" s="38"/>
    </row>
    <row r="71" spans="2:12" s="1" customFormat="1" ht="6.95" customHeight="1">
      <c r="B71" s="34"/>
      <c r="C71" s="35"/>
      <c r="D71" s="35"/>
      <c r="E71" s="35"/>
      <c r="F71" s="35"/>
      <c r="G71" s="35"/>
      <c r="H71" s="35"/>
      <c r="I71" s="106"/>
      <c r="J71" s="35"/>
      <c r="K71" s="35"/>
      <c r="L71" s="38"/>
    </row>
    <row r="72" spans="2:12" s="1" customFormat="1" ht="12" customHeight="1">
      <c r="B72" s="34"/>
      <c r="C72" s="29" t="s">
        <v>3498</v>
      </c>
      <c r="D72" s="35"/>
      <c r="E72" s="35"/>
      <c r="F72" s="35"/>
      <c r="G72" s="35"/>
      <c r="H72" s="35"/>
      <c r="I72" s="106"/>
      <c r="J72" s="35"/>
      <c r="K72" s="35"/>
      <c r="L72" s="38"/>
    </row>
    <row r="73" spans="2:12" s="1" customFormat="1" ht="16.5" customHeight="1">
      <c r="B73" s="34"/>
      <c r="C73" s="35"/>
      <c r="D73" s="35"/>
      <c r="E73" s="553" t="str">
        <f>E7</f>
        <v>Světlá nad Sázavou - Managment</v>
      </c>
      <c r="F73" s="554"/>
      <c r="G73" s="554"/>
      <c r="H73" s="554"/>
      <c r="I73" s="106"/>
      <c r="J73" s="35"/>
      <c r="K73" s="35"/>
      <c r="L73" s="38"/>
    </row>
    <row r="74" spans="2:12" s="1" customFormat="1" ht="12" customHeight="1">
      <c r="B74" s="34"/>
      <c r="C74" s="29" t="s">
        <v>3633</v>
      </c>
      <c r="D74" s="35"/>
      <c r="E74" s="35"/>
      <c r="F74" s="35"/>
      <c r="G74" s="35"/>
      <c r="H74" s="35"/>
      <c r="I74" s="106"/>
      <c r="J74" s="35"/>
      <c r="K74" s="35"/>
      <c r="L74" s="38"/>
    </row>
    <row r="75" spans="2:12" s="1" customFormat="1" ht="16.5" customHeight="1">
      <c r="B75" s="34"/>
      <c r="C75" s="35"/>
      <c r="D75" s="35"/>
      <c r="E75" s="537" t="str">
        <f>E9</f>
        <v>SO 03 - Zpevněné pojízdné plochy</v>
      </c>
      <c r="F75" s="552"/>
      <c r="G75" s="552"/>
      <c r="H75" s="552"/>
      <c r="I75" s="106"/>
      <c r="J75" s="35"/>
      <c r="K75" s="35"/>
      <c r="L75" s="38"/>
    </row>
    <row r="76" spans="2:12" s="1" customFormat="1" ht="6.95" customHeight="1">
      <c r="B76" s="34"/>
      <c r="C76" s="35"/>
      <c r="D76" s="35"/>
      <c r="E76" s="35"/>
      <c r="F76" s="35"/>
      <c r="G76" s="35"/>
      <c r="H76" s="35"/>
      <c r="I76" s="106"/>
      <c r="J76" s="35"/>
      <c r="K76" s="35"/>
      <c r="L76" s="38"/>
    </row>
    <row r="77" spans="2:12" s="1" customFormat="1" ht="12" customHeight="1">
      <c r="B77" s="34"/>
      <c r="C77" s="29" t="s">
        <v>3503</v>
      </c>
      <c r="D77" s="35"/>
      <c r="E77" s="35"/>
      <c r="F77" s="27" t="str">
        <f>F12</f>
        <v>Světlá nad Sázavou</v>
      </c>
      <c r="G77" s="35"/>
      <c r="H77" s="35"/>
      <c r="I77" s="108" t="s">
        <v>3505</v>
      </c>
      <c r="J77" s="58" t="str">
        <f>IF(J12="","",J12)</f>
        <v>6. 2. 2019</v>
      </c>
      <c r="K77" s="35"/>
      <c r="L77" s="38"/>
    </row>
    <row r="78" spans="2:12" s="1" customFormat="1" ht="6.95" customHeight="1">
      <c r="B78" s="34"/>
      <c r="C78" s="35"/>
      <c r="D78" s="35"/>
      <c r="E78" s="35"/>
      <c r="F78" s="35"/>
      <c r="G78" s="35"/>
      <c r="H78" s="35"/>
      <c r="I78" s="106"/>
      <c r="J78" s="35"/>
      <c r="K78" s="35"/>
      <c r="L78" s="38"/>
    </row>
    <row r="79" spans="2:12" s="1" customFormat="1" ht="15.2" customHeight="1">
      <c r="B79" s="34"/>
      <c r="C79" s="29" t="s">
        <v>3507</v>
      </c>
      <c r="D79" s="35"/>
      <c r="E79" s="35"/>
      <c r="F79" s="27" t="str">
        <f>E15</f>
        <v>Kraj Vysočina</v>
      </c>
      <c r="G79" s="35"/>
      <c r="H79" s="35"/>
      <c r="I79" s="108" t="s">
        <v>3513</v>
      </c>
      <c r="J79" s="32" t="str">
        <f>E21</f>
        <v xml:space="preserve"> </v>
      </c>
      <c r="K79" s="35"/>
      <c r="L79" s="38"/>
    </row>
    <row r="80" spans="2:12" s="1" customFormat="1" ht="27.95" customHeight="1">
      <c r="B80" s="34"/>
      <c r="C80" s="29" t="s">
        <v>3511</v>
      </c>
      <c r="D80" s="35"/>
      <c r="E80" s="35"/>
      <c r="F80" s="27" t="str">
        <f>IF(E18="","",E18)</f>
        <v>Vyplň údaj</v>
      </c>
      <c r="G80" s="35"/>
      <c r="H80" s="35"/>
      <c r="I80" s="108" t="s">
        <v>3516</v>
      </c>
      <c r="J80" s="32" t="str">
        <f>E24</f>
        <v>Ing. arch. Martin Jirovský</v>
      </c>
      <c r="K80" s="35"/>
      <c r="L80" s="38"/>
    </row>
    <row r="81" spans="2:12" s="1" customFormat="1" ht="10.35" customHeight="1">
      <c r="B81" s="34"/>
      <c r="C81" s="35"/>
      <c r="D81" s="35"/>
      <c r="E81" s="35"/>
      <c r="F81" s="35"/>
      <c r="G81" s="35"/>
      <c r="H81" s="35"/>
      <c r="I81" s="106"/>
      <c r="J81" s="35"/>
      <c r="K81" s="35"/>
      <c r="L81" s="38"/>
    </row>
    <row r="82" spans="2:20" s="10" customFormat="1" ht="29.25" customHeight="1">
      <c r="B82" s="152"/>
      <c r="C82" s="153" t="s">
        <v>3677</v>
      </c>
      <c r="D82" s="154" t="s">
        <v>3539</v>
      </c>
      <c r="E82" s="154" t="s">
        <v>3535</v>
      </c>
      <c r="F82" s="154" t="s">
        <v>3536</v>
      </c>
      <c r="G82" s="154" t="s">
        <v>3678</v>
      </c>
      <c r="H82" s="154" t="s">
        <v>3679</v>
      </c>
      <c r="I82" s="155" t="s">
        <v>3680</v>
      </c>
      <c r="J82" s="154" t="s">
        <v>3637</v>
      </c>
      <c r="K82" s="156" t="s">
        <v>3681</v>
      </c>
      <c r="L82" s="157"/>
      <c r="M82" s="66" t="s">
        <v>3501</v>
      </c>
      <c r="N82" s="67" t="s">
        <v>3524</v>
      </c>
      <c r="O82" s="67" t="s">
        <v>3682</v>
      </c>
      <c r="P82" s="67" t="s">
        <v>3683</v>
      </c>
      <c r="Q82" s="67" t="s">
        <v>3684</v>
      </c>
      <c r="R82" s="67" t="s">
        <v>3685</v>
      </c>
      <c r="S82" s="67" t="s">
        <v>3686</v>
      </c>
      <c r="T82" s="68" t="s">
        <v>3687</v>
      </c>
    </row>
    <row r="83" spans="2:63" s="1" customFormat="1" ht="22.9" customHeight="1">
      <c r="B83" s="34"/>
      <c r="C83" s="73" t="s">
        <v>3688</v>
      </c>
      <c r="D83" s="35"/>
      <c r="E83" s="35"/>
      <c r="F83" s="35"/>
      <c r="G83" s="35"/>
      <c r="H83" s="35"/>
      <c r="I83" s="106"/>
      <c r="J83" s="158">
        <f>BK83</f>
        <v>0</v>
      </c>
      <c r="K83" s="35"/>
      <c r="L83" s="38"/>
      <c r="M83" s="69"/>
      <c r="N83" s="70"/>
      <c r="O83" s="70"/>
      <c r="P83" s="159">
        <f>P84</f>
        <v>0</v>
      </c>
      <c r="Q83" s="70"/>
      <c r="R83" s="159">
        <f>R84</f>
        <v>0</v>
      </c>
      <c r="S83" s="70"/>
      <c r="T83" s="160">
        <f>T84</f>
        <v>0</v>
      </c>
      <c r="AT83" s="17" t="s">
        <v>3553</v>
      </c>
      <c r="AU83" s="17" t="s">
        <v>3638</v>
      </c>
      <c r="BK83" s="162">
        <f>BK84</f>
        <v>0</v>
      </c>
    </row>
    <row r="84" spans="2:63" s="11" customFormat="1" ht="25.9" customHeight="1">
      <c r="B84" s="163"/>
      <c r="C84" s="164"/>
      <c r="D84" s="165" t="s">
        <v>3553</v>
      </c>
      <c r="E84" s="166" t="s">
        <v>1785</v>
      </c>
      <c r="F84" s="166" t="s">
        <v>1786</v>
      </c>
      <c r="G84" s="164"/>
      <c r="H84" s="164"/>
      <c r="I84" s="167"/>
      <c r="J84" s="168">
        <f>BK84</f>
        <v>0</v>
      </c>
      <c r="K84" s="164"/>
      <c r="L84" s="169"/>
      <c r="M84" s="170"/>
      <c r="N84" s="171"/>
      <c r="O84" s="171"/>
      <c r="P84" s="172">
        <f>P85+P87+P96</f>
        <v>0</v>
      </c>
      <c r="Q84" s="171"/>
      <c r="R84" s="172">
        <f>R85+R87+R96</f>
        <v>0</v>
      </c>
      <c r="S84" s="171"/>
      <c r="T84" s="173">
        <f>T85+T87+T96</f>
        <v>0</v>
      </c>
      <c r="AR84" s="174" t="s">
        <v>3562</v>
      </c>
      <c r="AT84" s="175" t="s">
        <v>3553</v>
      </c>
      <c r="AU84" s="175" t="s">
        <v>3554</v>
      </c>
      <c r="AY84" s="174" t="s">
        <v>3691</v>
      </c>
      <c r="BK84" s="176">
        <f>BK85+BK87+BK96</f>
        <v>0</v>
      </c>
    </row>
    <row r="85" spans="2:63" s="11" customFormat="1" ht="22.9" customHeight="1">
      <c r="B85" s="163"/>
      <c r="C85" s="164"/>
      <c r="D85" s="165" t="s">
        <v>3553</v>
      </c>
      <c r="E85" s="177" t="s">
        <v>3562</v>
      </c>
      <c r="F85" s="177" t="s">
        <v>1787</v>
      </c>
      <c r="G85" s="164"/>
      <c r="H85" s="164"/>
      <c r="I85" s="167"/>
      <c r="J85" s="178">
        <f>BK85</f>
        <v>0</v>
      </c>
      <c r="K85" s="164"/>
      <c r="L85" s="169"/>
      <c r="M85" s="170"/>
      <c r="N85" s="171"/>
      <c r="O85" s="171"/>
      <c r="P85" s="172">
        <f>P86</f>
        <v>0</v>
      </c>
      <c r="Q85" s="171"/>
      <c r="R85" s="172">
        <f>R86</f>
        <v>0</v>
      </c>
      <c r="S85" s="171"/>
      <c r="T85" s="173">
        <f>T86</f>
        <v>0</v>
      </c>
      <c r="AR85" s="174" t="s">
        <v>3562</v>
      </c>
      <c r="AT85" s="175" t="s">
        <v>3553</v>
      </c>
      <c r="AU85" s="175" t="s">
        <v>3562</v>
      </c>
      <c r="AY85" s="174" t="s">
        <v>3691</v>
      </c>
      <c r="BK85" s="176">
        <f>BK86</f>
        <v>0</v>
      </c>
    </row>
    <row r="86" spans="2:65" s="1" customFormat="1" ht="16.5" customHeight="1">
      <c r="B86" s="34"/>
      <c r="C86" s="179" t="s">
        <v>3562</v>
      </c>
      <c r="D86" s="179" t="s">
        <v>3694</v>
      </c>
      <c r="E86" s="180" t="s">
        <v>65</v>
      </c>
      <c r="F86" s="181" t="s">
        <v>66</v>
      </c>
      <c r="G86" s="182" t="s">
        <v>3800</v>
      </c>
      <c r="H86" s="183">
        <v>107.8</v>
      </c>
      <c r="I86" s="184"/>
      <c r="J86" s="185">
        <f>ROUND(I86*H86,2)</f>
        <v>0</v>
      </c>
      <c r="K86" s="181" t="s">
        <v>1790</v>
      </c>
      <c r="L86" s="38"/>
      <c r="M86" s="186" t="s">
        <v>3501</v>
      </c>
      <c r="N86" s="187" t="s">
        <v>3525</v>
      </c>
      <c r="O86" s="63"/>
      <c r="P86" s="188">
        <f>O86*H86</f>
        <v>0</v>
      </c>
      <c r="Q86" s="188">
        <v>0</v>
      </c>
      <c r="R86" s="188">
        <f>Q86*H86</f>
        <v>0</v>
      </c>
      <c r="S86" s="188">
        <v>0</v>
      </c>
      <c r="T86" s="189">
        <f>S86*H86</f>
        <v>0</v>
      </c>
      <c r="AR86" s="190" t="s">
        <v>3699</v>
      </c>
      <c r="AT86" s="190" t="s">
        <v>3694</v>
      </c>
      <c r="AU86" s="190" t="s">
        <v>3565</v>
      </c>
      <c r="AY86" s="17" t="s">
        <v>3691</v>
      </c>
      <c r="BE86" s="191">
        <f>IF(N86="základní",J86,0)</f>
        <v>0</v>
      </c>
      <c r="BF86" s="191">
        <f>IF(N86="snížená",J86,0)</f>
        <v>0</v>
      </c>
      <c r="BG86" s="191">
        <f>IF(N86="zákl. přenesená",J86,0)</f>
        <v>0</v>
      </c>
      <c r="BH86" s="191">
        <f>IF(N86="sníž. přenesená",J86,0)</f>
        <v>0</v>
      </c>
      <c r="BI86" s="191">
        <f>IF(N86="nulová",J86,0)</f>
        <v>0</v>
      </c>
      <c r="BJ86" s="17" t="s">
        <v>3562</v>
      </c>
      <c r="BK86" s="191">
        <f>ROUND(I86*H86,2)</f>
        <v>0</v>
      </c>
      <c r="BL86" s="17" t="s">
        <v>3699</v>
      </c>
      <c r="BM86" s="190" t="s">
        <v>67</v>
      </c>
    </row>
    <row r="87" spans="2:63" s="11" customFormat="1" ht="22.9" customHeight="1">
      <c r="B87" s="163"/>
      <c r="C87" s="164"/>
      <c r="D87" s="165" t="s">
        <v>3553</v>
      </c>
      <c r="E87" s="177" t="s">
        <v>3716</v>
      </c>
      <c r="F87" s="177" t="s">
        <v>68</v>
      </c>
      <c r="G87" s="164"/>
      <c r="H87" s="164"/>
      <c r="I87" s="167"/>
      <c r="J87" s="178">
        <f>BK87</f>
        <v>0</v>
      </c>
      <c r="K87" s="164"/>
      <c r="L87" s="169"/>
      <c r="M87" s="170"/>
      <c r="N87" s="171"/>
      <c r="O87" s="171"/>
      <c r="P87" s="172">
        <f>SUM(P88:P95)</f>
        <v>0</v>
      </c>
      <c r="Q87" s="171"/>
      <c r="R87" s="172">
        <f>SUM(R88:R95)</f>
        <v>0</v>
      </c>
      <c r="S87" s="171"/>
      <c r="T87" s="173">
        <f>SUM(T88:T95)</f>
        <v>0</v>
      </c>
      <c r="AR87" s="174" t="s">
        <v>3562</v>
      </c>
      <c r="AT87" s="175" t="s">
        <v>3553</v>
      </c>
      <c r="AU87" s="175" t="s">
        <v>3562</v>
      </c>
      <c r="AY87" s="174" t="s">
        <v>3691</v>
      </c>
      <c r="BK87" s="176">
        <f>SUM(BK88:BK95)</f>
        <v>0</v>
      </c>
    </row>
    <row r="88" spans="2:65" s="1" customFormat="1" ht="24" customHeight="1">
      <c r="B88" s="34"/>
      <c r="C88" s="179" t="s">
        <v>3565</v>
      </c>
      <c r="D88" s="179" t="s">
        <v>3694</v>
      </c>
      <c r="E88" s="180" t="s">
        <v>4195</v>
      </c>
      <c r="F88" s="181" t="s">
        <v>4196</v>
      </c>
      <c r="G88" s="182" t="s">
        <v>3800</v>
      </c>
      <c r="H88" s="183">
        <v>107.8</v>
      </c>
      <c r="I88" s="184"/>
      <c r="J88" s="185">
        <f>ROUND(I88*H88,2)</f>
        <v>0</v>
      </c>
      <c r="K88" s="181" t="s">
        <v>1790</v>
      </c>
      <c r="L88" s="38"/>
      <c r="M88" s="186" t="s">
        <v>3501</v>
      </c>
      <c r="N88" s="187" t="s">
        <v>3525</v>
      </c>
      <c r="O88" s="63"/>
      <c r="P88" s="188">
        <f>O88*H88</f>
        <v>0</v>
      </c>
      <c r="Q88" s="188">
        <v>0</v>
      </c>
      <c r="R88" s="188">
        <f>Q88*H88</f>
        <v>0</v>
      </c>
      <c r="S88" s="188">
        <v>0</v>
      </c>
      <c r="T88" s="189">
        <f>S88*H88</f>
        <v>0</v>
      </c>
      <c r="AR88" s="190" t="s">
        <v>3699</v>
      </c>
      <c r="AT88" s="190" t="s">
        <v>3694</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69</v>
      </c>
    </row>
    <row r="89" spans="2:65" s="1" customFormat="1" ht="36" customHeight="1">
      <c r="B89" s="34"/>
      <c r="C89" s="179" t="s">
        <v>3706</v>
      </c>
      <c r="D89" s="179" t="s">
        <v>3694</v>
      </c>
      <c r="E89" s="180" t="s">
        <v>70</v>
      </c>
      <c r="F89" s="181" t="s">
        <v>71</v>
      </c>
      <c r="G89" s="182" t="s">
        <v>3800</v>
      </c>
      <c r="H89" s="183">
        <v>107.8</v>
      </c>
      <c r="I89" s="184"/>
      <c r="J89" s="185">
        <f>ROUND(I89*H89,2)</f>
        <v>0</v>
      </c>
      <c r="K89" s="181" t="s">
        <v>1790</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72</v>
      </c>
    </row>
    <row r="90" spans="2:51" s="12" customFormat="1" ht="12">
      <c r="B90" s="192"/>
      <c r="C90" s="193"/>
      <c r="D90" s="194" t="s">
        <v>3710</v>
      </c>
      <c r="E90" s="195" t="s">
        <v>3501</v>
      </c>
      <c r="F90" s="196" t="s">
        <v>73</v>
      </c>
      <c r="G90" s="193"/>
      <c r="H90" s="197">
        <v>107.8</v>
      </c>
      <c r="I90" s="198"/>
      <c r="J90" s="193"/>
      <c r="K90" s="193"/>
      <c r="L90" s="199"/>
      <c r="M90" s="200"/>
      <c r="N90" s="201"/>
      <c r="O90" s="201"/>
      <c r="P90" s="201"/>
      <c r="Q90" s="201"/>
      <c r="R90" s="201"/>
      <c r="S90" s="201"/>
      <c r="T90" s="202"/>
      <c r="AT90" s="203" t="s">
        <v>3710</v>
      </c>
      <c r="AU90" s="203" t="s">
        <v>3565</v>
      </c>
      <c r="AV90" s="12" t="s">
        <v>3565</v>
      </c>
      <c r="AW90" s="12" t="s">
        <v>3515</v>
      </c>
      <c r="AX90" s="12" t="s">
        <v>3554</v>
      </c>
      <c r="AY90" s="203" t="s">
        <v>3691</v>
      </c>
    </row>
    <row r="91" spans="2:51" s="13" customFormat="1" ht="12">
      <c r="B91" s="204"/>
      <c r="C91" s="205"/>
      <c r="D91" s="194" t="s">
        <v>3710</v>
      </c>
      <c r="E91" s="206" t="s">
        <v>3501</v>
      </c>
      <c r="F91" s="207" t="s">
        <v>3712</v>
      </c>
      <c r="G91" s="205"/>
      <c r="H91" s="208">
        <v>107.8</v>
      </c>
      <c r="I91" s="209"/>
      <c r="J91" s="205"/>
      <c r="K91" s="205"/>
      <c r="L91" s="210"/>
      <c r="M91" s="211"/>
      <c r="N91" s="212"/>
      <c r="O91" s="212"/>
      <c r="P91" s="212"/>
      <c r="Q91" s="212"/>
      <c r="R91" s="212"/>
      <c r="S91" s="212"/>
      <c r="T91" s="213"/>
      <c r="AT91" s="214" t="s">
        <v>3710</v>
      </c>
      <c r="AU91" s="214" t="s">
        <v>3565</v>
      </c>
      <c r="AV91" s="13" t="s">
        <v>3699</v>
      </c>
      <c r="AW91" s="13" t="s">
        <v>3515</v>
      </c>
      <c r="AX91" s="13" t="s">
        <v>3562</v>
      </c>
      <c r="AY91" s="214" t="s">
        <v>3691</v>
      </c>
    </row>
    <row r="92" spans="2:65" s="1" customFormat="1" ht="16.5" customHeight="1">
      <c r="B92" s="34"/>
      <c r="C92" s="225" t="s">
        <v>3699</v>
      </c>
      <c r="D92" s="225" t="s">
        <v>3806</v>
      </c>
      <c r="E92" s="226" t="s">
        <v>74</v>
      </c>
      <c r="F92" s="227" t="s">
        <v>75</v>
      </c>
      <c r="G92" s="228" t="s">
        <v>3800</v>
      </c>
      <c r="H92" s="229">
        <v>113.19</v>
      </c>
      <c r="I92" s="230"/>
      <c r="J92" s="231">
        <f>ROUND(I92*H92,2)</f>
        <v>0</v>
      </c>
      <c r="K92" s="227" t="s">
        <v>1790</v>
      </c>
      <c r="L92" s="232"/>
      <c r="M92" s="233" t="s">
        <v>3501</v>
      </c>
      <c r="N92" s="234" t="s">
        <v>3525</v>
      </c>
      <c r="O92" s="63"/>
      <c r="P92" s="188">
        <f>O92*H92</f>
        <v>0</v>
      </c>
      <c r="Q92" s="188">
        <v>0</v>
      </c>
      <c r="R92" s="188">
        <f>Q92*H92</f>
        <v>0</v>
      </c>
      <c r="S92" s="188">
        <v>0</v>
      </c>
      <c r="T92" s="189">
        <f>S92*H92</f>
        <v>0</v>
      </c>
      <c r="AR92" s="190" t="s">
        <v>3732</v>
      </c>
      <c r="AT92" s="190" t="s">
        <v>3806</v>
      </c>
      <c r="AU92" s="190" t="s">
        <v>3565</v>
      </c>
      <c r="AY92" s="17" t="s">
        <v>3691</v>
      </c>
      <c r="BE92" s="191">
        <f>IF(N92="základní",J92,0)</f>
        <v>0</v>
      </c>
      <c r="BF92" s="191">
        <f>IF(N92="snížená",J92,0)</f>
        <v>0</v>
      </c>
      <c r="BG92" s="191">
        <f>IF(N92="zákl. přenesená",J92,0)</f>
        <v>0</v>
      </c>
      <c r="BH92" s="191">
        <f>IF(N92="sníž. přenesená",J92,0)</f>
        <v>0</v>
      </c>
      <c r="BI92" s="191">
        <f>IF(N92="nulová",J92,0)</f>
        <v>0</v>
      </c>
      <c r="BJ92" s="17" t="s">
        <v>3562</v>
      </c>
      <c r="BK92" s="191">
        <f>ROUND(I92*H92,2)</f>
        <v>0</v>
      </c>
      <c r="BL92" s="17" t="s">
        <v>3699</v>
      </c>
      <c r="BM92" s="190" t="s">
        <v>76</v>
      </c>
    </row>
    <row r="93" spans="2:47" s="1" customFormat="1" ht="19.5">
      <c r="B93" s="34"/>
      <c r="C93" s="35"/>
      <c r="D93" s="194" t="s">
        <v>4408</v>
      </c>
      <c r="E93" s="35"/>
      <c r="F93" s="235" t="s">
        <v>77</v>
      </c>
      <c r="G93" s="35"/>
      <c r="H93" s="35"/>
      <c r="I93" s="106"/>
      <c r="J93" s="35"/>
      <c r="K93" s="35"/>
      <c r="L93" s="38"/>
      <c r="M93" s="236"/>
      <c r="N93" s="63"/>
      <c r="O93" s="63"/>
      <c r="P93" s="63"/>
      <c r="Q93" s="63"/>
      <c r="R93" s="63"/>
      <c r="S93" s="63"/>
      <c r="T93" s="64"/>
      <c r="AT93" s="17" t="s">
        <v>4408</v>
      </c>
      <c r="AU93" s="17" t="s">
        <v>3565</v>
      </c>
    </row>
    <row r="94" spans="2:51" s="12" customFormat="1" ht="12">
      <c r="B94" s="192"/>
      <c r="C94" s="193"/>
      <c r="D94" s="194" t="s">
        <v>3710</v>
      </c>
      <c r="E94" s="195" t="s">
        <v>3501</v>
      </c>
      <c r="F94" s="196" t="s">
        <v>78</v>
      </c>
      <c r="G94" s="193"/>
      <c r="H94" s="197">
        <v>113.19</v>
      </c>
      <c r="I94" s="198"/>
      <c r="J94" s="193"/>
      <c r="K94" s="193"/>
      <c r="L94" s="199"/>
      <c r="M94" s="200"/>
      <c r="N94" s="201"/>
      <c r="O94" s="201"/>
      <c r="P94" s="201"/>
      <c r="Q94" s="201"/>
      <c r="R94" s="201"/>
      <c r="S94" s="201"/>
      <c r="T94" s="202"/>
      <c r="AT94" s="203" t="s">
        <v>3710</v>
      </c>
      <c r="AU94" s="203" t="s">
        <v>3565</v>
      </c>
      <c r="AV94" s="12" t="s">
        <v>3565</v>
      </c>
      <c r="AW94" s="12" t="s">
        <v>3515</v>
      </c>
      <c r="AX94" s="12" t="s">
        <v>3554</v>
      </c>
      <c r="AY94" s="203" t="s">
        <v>3691</v>
      </c>
    </row>
    <row r="95" spans="2:51" s="13" customFormat="1" ht="12">
      <c r="B95" s="204"/>
      <c r="C95" s="205"/>
      <c r="D95" s="194" t="s">
        <v>3710</v>
      </c>
      <c r="E95" s="206" t="s">
        <v>3501</v>
      </c>
      <c r="F95" s="207" t="s">
        <v>3712</v>
      </c>
      <c r="G95" s="205"/>
      <c r="H95" s="208">
        <v>113.19</v>
      </c>
      <c r="I95" s="209"/>
      <c r="J95" s="205"/>
      <c r="K95" s="205"/>
      <c r="L95" s="210"/>
      <c r="M95" s="211"/>
      <c r="N95" s="212"/>
      <c r="O95" s="212"/>
      <c r="P95" s="212"/>
      <c r="Q95" s="212"/>
      <c r="R95" s="212"/>
      <c r="S95" s="212"/>
      <c r="T95" s="213"/>
      <c r="AT95" s="214" t="s">
        <v>3710</v>
      </c>
      <c r="AU95" s="214" t="s">
        <v>3565</v>
      </c>
      <c r="AV95" s="13" t="s">
        <v>3699</v>
      </c>
      <c r="AW95" s="13" t="s">
        <v>3515</v>
      </c>
      <c r="AX95" s="13" t="s">
        <v>3562</v>
      </c>
      <c r="AY95" s="214" t="s">
        <v>3691</v>
      </c>
    </row>
    <row r="96" spans="2:63" s="11" customFormat="1" ht="22.9" customHeight="1">
      <c r="B96" s="163"/>
      <c r="C96" s="164"/>
      <c r="D96" s="165" t="s">
        <v>3553</v>
      </c>
      <c r="E96" s="177" t="s">
        <v>3737</v>
      </c>
      <c r="F96" s="177" t="s">
        <v>1821</v>
      </c>
      <c r="G96" s="164"/>
      <c r="H96" s="164"/>
      <c r="I96" s="167"/>
      <c r="J96" s="178">
        <f>BK96</f>
        <v>0</v>
      </c>
      <c r="K96" s="164"/>
      <c r="L96" s="169"/>
      <c r="M96" s="170"/>
      <c r="N96" s="171"/>
      <c r="O96" s="171"/>
      <c r="P96" s="172">
        <f>SUM(P97:P101)</f>
        <v>0</v>
      </c>
      <c r="Q96" s="171"/>
      <c r="R96" s="172">
        <f>SUM(R97:R101)</f>
        <v>0</v>
      </c>
      <c r="S96" s="171"/>
      <c r="T96" s="173">
        <f>SUM(T97:T101)</f>
        <v>0</v>
      </c>
      <c r="AR96" s="174" t="s">
        <v>3562</v>
      </c>
      <c r="AT96" s="175" t="s">
        <v>3553</v>
      </c>
      <c r="AU96" s="175" t="s">
        <v>3562</v>
      </c>
      <c r="AY96" s="174" t="s">
        <v>3691</v>
      </c>
      <c r="BK96" s="176">
        <f>SUM(BK97:BK101)</f>
        <v>0</v>
      </c>
    </row>
    <row r="97" spans="2:65" s="1" customFormat="1" ht="24" customHeight="1">
      <c r="B97" s="34"/>
      <c r="C97" s="179" t="s">
        <v>3716</v>
      </c>
      <c r="D97" s="179" t="s">
        <v>3694</v>
      </c>
      <c r="E97" s="180" t="s">
        <v>4215</v>
      </c>
      <c r="F97" s="181" t="s">
        <v>4216</v>
      </c>
      <c r="G97" s="182" t="s">
        <v>4097</v>
      </c>
      <c r="H97" s="183">
        <v>31.41</v>
      </c>
      <c r="I97" s="184"/>
      <c r="J97" s="185">
        <f>ROUND(I97*H97,2)</f>
        <v>0</v>
      </c>
      <c r="K97" s="181" t="s">
        <v>1790</v>
      </c>
      <c r="L97" s="38"/>
      <c r="M97" s="186" t="s">
        <v>3501</v>
      </c>
      <c r="N97" s="187" t="s">
        <v>3525</v>
      </c>
      <c r="O97" s="63"/>
      <c r="P97" s="188">
        <f>O97*H97</f>
        <v>0</v>
      </c>
      <c r="Q97" s="188">
        <v>0</v>
      </c>
      <c r="R97" s="188">
        <f>Q97*H97</f>
        <v>0</v>
      </c>
      <c r="S97" s="188">
        <v>0</v>
      </c>
      <c r="T97" s="189">
        <f>S97*H97</f>
        <v>0</v>
      </c>
      <c r="AR97" s="190" t="s">
        <v>3699</v>
      </c>
      <c r="AT97" s="190" t="s">
        <v>3694</v>
      </c>
      <c r="AU97" s="190" t="s">
        <v>3565</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79</v>
      </c>
    </row>
    <row r="98" spans="2:51" s="12" customFormat="1" ht="12">
      <c r="B98" s="192"/>
      <c r="C98" s="193"/>
      <c r="D98" s="194" t="s">
        <v>3710</v>
      </c>
      <c r="E98" s="195" t="s">
        <v>3501</v>
      </c>
      <c r="F98" s="196" t="s">
        <v>80</v>
      </c>
      <c r="G98" s="193"/>
      <c r="H98" s="197">
        <v>31.41</v>
      </c>
      <c r="I98" s="198"/>
      <c r="J98" s="193"/>
      <c r="K98" s="193"/>
      <c r="L98" s="199"/>
      <c r="M98" s="200"/>
      <c r="N98" s="201"/>
      <c r="O98" s="201"/>
      <c r="P98" s="201"/>
      <c r="Q98" s="201"/>
      <c r="R98" s="201"/>
      <c r="S98" s="201"/>
      <c r="T98" s="202"/>
      <c r="AT98" s="203" t="s">
        <v>3710</v>
      </c>
      <c r="AU98" s="203" t="s">
        <v>3565</v>
      </c>
      <c r="AV98" s="12" t="s">
        <v>3565</v>
      </c>
      <c r="AW98" s="12" t="s">
        <v>3515</v>
      </c>
      <c r="AX98" s="12" t="s">
        <v>3554</v>
      </c>
      <c r="AY98" s="203" t="s">
        <v>3691</v>
      </c>
    </row>
    <row r="99" spans="2:51" s="13" customFormat="1" ht="12">
      <c r="B99" s="204"/>
      <c r="C99" s="205"/>
      <c r="D99" s="194" t="s">
        <v>3710</v>
      </c>
      <c r="E99" s="206" t="s">
        <v>3501</v>
      </c>
      <c r="F99" s="207" t="s">
        <v>3712</v>
      </c>
      <c r="G99" s="205"/>
      <c r="H99" s="208">
        <v>31.41</v>
      </c>
      <c r="I99" s="209"/>
      <c r="J99" s="205"/>
      <c r="K99" s="205"/>
      <c r="L99" s="210"/>
      <c r="M99" s="211"/>
      <c r="N99" s="212"/>
      <c r="O99" s="212"/>
      <c r="P99" s="212"/>
      <c r="Q99" s="212"/>
      <c r="R99" s="212"/>
      <c r="S99" s="212"/>
      <c r="T99" s="213"/>
      <c r="AT99" s="214" t="s">
        <v>3710</v>
      </c>
      <c r="AU99" s="214" t="s">
        <v>3565</v>
      </c>
      <c r="AV99" s="13" t="s">
        <v>3699</v>
      </c>
      <c r="AW99" s="13" t="s">
        <v>3515</v>
      </c>
      <c r="AX99" s="13" t="s">
        <v>3562</v>
      </c>
      <c r="AY99" s="214" t="s">
        <v>3691</v>
      </c>
    </row>
    <row r="100" spans="2:65" s="1" customFormat="1" ht="16.5" customHeight="1">
      <c r="B100" s="34"/>
      <c r="C100" s="225" t="s">
        <v>3721</v>
      </c>
      <c r="D100" s="225" t="s">
        <v>3806</v>
      </c>
      <c r="E100" s="226" t="s">
        <v>81</v>
      </c>
      <c r="F100" s="227" t="s">
        <v>82</v>
      </c>
      <c r="G100" s="228" t="s">
        <v>3834</v>
      </c>
      <c r="H100" s="229">
        <v>32</v>
      </c>
      <c r="I100" s="230"/>
      <c r="J100" s="231">
        <f>ROUND(I100*H100,2)</f>
        <v>0</v>
      </c>
      <c r="K100" s="227" t="s">
        <v>1790</v>
      </c>
      <c r="L100" s="232"/>
      <c r="M100" s="233" t="s">
        <v>3501</v>
      </c>
      <c r="N100" s="234" t="s">
        <v>3525</v>
      </c>
      <c r="O100" s="63"/>
      <c r="P100" s="188">
        <f>O100*H100</f>
        <v>0</v>
      </c>
      <c r="Q100" s="188">
        <v>0</v>
      </c>
      <c r="R100" s="188">
        <f>Q100*H100</f>
        <v>0</v>
      </c>
      <c r="S100" s="188">
        <v>0</v>
      </c>
      <c r="T100" s="189">
        <f>S100*H100</f>
        <v>0</v>
      </c>
      <c r="AR100" s="190" t="s">
        <v>3732</v>
      </c>
      <c r="AT100" s="190" t="s">
        <v>3806</v>
      </c>
      <c r="AU100" s="190" t="s">
        <v>3565</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3699</v>
      </c>
      <c r="BM100" s="190" t="s">
        <v>83</v>
      </c>
    </row>
    <row r="101" spans="2:65" s="1" customFormat="1" ht="24" customHeight="1">
      <c r="B101" s="34"/>
      <c r="C101" s="179" t="s">
        <v>3725</v>
      </c>
      <c r="D101" s="179" t="s">
        <v>3694</v>
      </c>
      <c r="E101" s="180" t="s">
        <v>84</v>
      </c>
      <c r="F101" s="181" t="s">
        <v>85</v>
      </c>
      <c r="G101" s="182" t="s">
        <v>3792</v>
      </c>
      <c r="H101" s="183">
        <v>35.611</v>
      </c>
      <c r="I101" s="184"/>
      <c r="J101" s="185">
        <f>ROUND(I101*H101,2)</f>
        <v>0</v>
      </c>
      <c r="K101" s="181" t="s">
        <v>1790</v>
      </c>
      <c r="L101" s="38"/>
      <c r="M101" s="237" t="s">
        <v>3501</v>
      </c>
      <c r="N101" s="238" t="s">
        <v>3525</v>
      </c>
      <c r="O101" s="239"/>
      <c r="P101" s="240">
        <f>O101*H101</f>
        <v>0</v>
      </c>
      <c r="Q101" s="240">
        <v>0</v>
      </c>
      <c r="R101" s="240">
        <f>Q101*H101</f>
        <v>0</v>
      </c>
      <c r="S101" s="240">
        <v>0</v>
      </c>
      <c r="T101" s="241">
        <f>S101*H101</f>
        <v>0</v>
      </c>
      <c r="AR101" s="190" t="s">
        <v>3699</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86</v>
      </c>
    </row>
    <row r="102" spans="2:12" s="1" customFormat="1" ht="6.95" customHeight="1">
      <c r="B102" s="46"/>
      <c r="C102" s="47"/>
      <c r="D102" s="47"/>
      <c r="E102" s="47"/>
      <c r="F102" s="47"/>
      <c r="G102" s="47"/>
      <c r="H102" s="47"/>
      <c r="I102" s="130"/>
      <c r="J102" s="47"/>
      <c r="K102" s="47"/>
      <c r="L102" s="38"/>
    </row>
  </sheetData>
  <sheetProtection sheet="1" objects="1" scenarios="1" formatColumns="0" formatRows="0" autoFilter="0"/>
  <autoFilter ref="C82:K10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3610</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87</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ROUND(J82,2)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ROUND((SUM(BE82:BE106)),2)</f>
        <v>0</v>
      </c>
      <c r="I33" s="119">
        <v>0.21</v>
      </c>
      <c r="J33" s="118">
        <f>ROUND(((SUM(BE82:BE106))*I33),2)</f>
        <v>0</v>
      </c>
      <c r="L33" s="38"/>
    </row>
    <row r="34" spans="2:12" s="1" customFormat="1" ht="14.45" customHeight="1">
      <c r="B34" s="38"/>
      <c r="E34" s="105" t="s">
        <v>3526</v>
      </c>
      <c r="F34" s="118">
        <f>ROUND((SUM(BF82:BF106)),2)</f>
        <v>0</v>
      </c>
      <c r="I34" s="119">
        <v>0.15</v>
      </c>
      <c r="J34" s="118">
        <f>ROUND(((SUM(BF82:BF106))*I34),2)</f>
        <v>0</v>
      </c>
      <c r="L34" s="38"/>
    </row>
    <row r="35" spans="2:12" s="1" customFormat="1" ht="14.45" customHeight="1" hidden="1">
      <c r="B35" s="38"/>
      <c r="E35" s="105" t="s">
        <v>3527</v>
      </c>
      <c r="F35" s="118">
        <f>ROUND((SUM(BG82:BG106)),2)</f>
        <v>0</v>
      </c>
      <c r="I35" s="119">
        <v>0.21</v>
      </c>
      <c r="J35" s="118">
        <f>0</f>
        <v>0</v>
      </c>
      <c r="L35" s="38"/>
    </row>
    <row r="36" spans="2:12" s="1" customFormat="1" ht="14.45" customHeight="1" hidden="1">
      <c r="B36" s="38"/>
      <c r="E36" s="105" t="s">
        <v>3528</v>
      </c>
      <c r="F36" s="118">
        <f>ROUND((SUM(BH82:BH106)),2)</f>
        <v>0</v>
      </c>
      <c r="I36" s="119">
        <v>0.15</v>
      </c>
      <c r="J36" s="118">
        <f>0</f>
        <v>0</v>
      </c>
      <c r="L36" s="38"/>
    </row>
    <row r="37" spans="2:12" s="1" customFormat="1" ht="14.45" customHeight="1" hidden="1">
      <c r="B37" s="38"/>
      <c r="E37" s="105" t="s">
        <v>3529</v>
      </c>
      <c r="F37" s="118">
        <f>ROUND((SUM(BI82:BI106)),2)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04 - Sadové úpravy</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J82</f>
        <v>0</v>
      </c>
      <c r="K59" s="35"/>
      <c r="L59" s="38"/>
      <c r="AU59" s="17" t="s">
        <v>3638</v>
      </c>
    </row>
    <row r="60" spans="2:12" s="8" customFormat="1" ht="24.95" customHeight="1">
      <c r="B60" s="138"/>
      <c r="C60" s="139"/>
      <c r="D60" s="140" t="s">
        <v>1780</v>
      </c>
      <c r="E60" s="141"/>
      <c r="F60" s="141"/>
      <c r="G60" s="141"/>
      <c r="H60" s="141"/>
      <c r="I60" s="142"/>
      <c r="J60" s="143">
        <f>J83</f>
        <v>0</v>
      </c>
      <c r="K60" s="139"/>
      <c r="L60" s="144"/>
    </row>
    <row r="61" spans="2:12" s="9" customFormat="1" ht="19.9" customHeight="1">
      <c r="B61" s="145"/>
      <c r="C61" s="146"/>
      <c r="D61" s="147" t="s">
        <v>1781</v>
      </c>
      <c r="E61" s="148"/>
      <c r="F61" s="148"/>
      <c r="G61" s="148"/>
      <c r="H61" s="148"/>
      <c r="I61" s="149"/>
      <c r="J61" s="150">
        <f>J84</f>
        <v>0</v>
      </c>
      <c r="K61" s="146"/>
      <c r="L61" s="151"/>
    </row>
    <row r="62" spans="2:12" s="9" customFormat="1" ht="19.9" customHeight="1">
      <c r="B62" s="145"/>
      <c r="C62" s="146"/>
      <c r="D62" s="147" t="s">
        <v>1639</v>
      </c>
      <c r="E62" s="148"/>
      <c r="F62" s="148"/>
      <c r="G62" s="148"/>
      <c r="H62" s="148"/>
      <c r="I62" s="149"/>
      <c r="J62" s="150">
        <f>J102</f>
        <v>0</v>
      </c>
      <c r="K62" s="146"/>
      <c r="L62" s="151"/>
    </row>
    <row r="63" spans="2:12" s="1" customFormat="1" ht="21.75" customHeight="1">
      <c r="B63" s="34"/>
      <c r="C63" s="35"/>
      <c r="D63" s="35"/>
      <c r="E63" s="35"/>
      <c r="F63" s="35"/>
      <c r="G63" s="35"/>
      <c r="H63" s="35"/>
      <c r="I63" s="106"/>
      <c r="J63" s="35"/>
      <c r="K63" s="35"/>
      <c r="L63" s="38"/>
    </row>
    <row r="64" spans="2:12" s="1" customFormat="1" ht="6.95" customHeight="1">
      <c r="B64" s="46"/>
      <c r="C64" s="47"/>
      <c r="D64" s="47"/>
      <c r="E64" s="47"/>
      <c r="F64" s="47"/>
      <c r="G64" s="47"/>
      <c r="H64" s="47"/>
      <c r="I64" s="130"/>
      <c r="J64" s="47"/>
      <c r="K64" s="47"/>
      <c r="L64" s="38"/>
    </row>
    <row r="68" spans="2:12" s="1" customFormat="1" ht="6.95" customHeight="1">
      <c r="B68" s="48"/>
      <c r="C68" s="49"/>
      <c r="D68" s="49"/>
      <c r="E68" s="49"/>
      <c r="F68" s="49"/>
      <c r="G68" s="49"/>
      <c r="H68" s="49"/>
      <c r="I68" s="133"/>
      <c r="J68" s="49"/>
      <c r="K68" s="49"/>
      <c r="L68" s="38"/>
    </row>
    <row r="69" spans="2:12" s="1" customFormat="1" ht="24.95" customHeight="1">
      <c r="B69" s="34"/>
      <c r="C69" s="23" t="s">
        <v>3676</v>
      </c>
      <c r="D69" s="35"/>
      <c r="E69" s="35"/>
      <c r="F69" s="35"/>
      <c r="G69" s="35"/>
      <c r="H69" s="35"/>
      <c r="I69" s="106"/>
      <c r="J69" s="35"/>
      <c r="K69" s="35"/>
      <c r="L69" s="38"/>
    </row>
    <row r="70" spans="2:12" s="1" customFormat="1" ht="6.95" customHeight="1">
      <c r="B70" s="34"/>
      <c r="C70" s="35"/>
      <c r="D70" s="35"/>
      <c r="E70" s="35"/>
      <c r="F70" s="35"/>
      <c r="G70" s="35"/>
      <c r="H70" s="35"/>
      <c r="I70" s="106"/>
      <c r="J70" s="35"/>
      <c r="K70" s="35"/>
      <c r="L70" s="38"/>
    </row>
    <row r="71" spans="2:12" s="1" customFormat="1" ht="12" customHeight="1">
      <c r="B71" s="34"/>
      <c r="C71" s="29" t="s">
        <v>3498</v>
      </c>
      <c r="D71" s="35"/>
      <c r="E71" s="35"/>
      <c r="F71" s="35"/>
      <c r="G71" s="35"/>
      <c r="H71" s="35"/>
      <c r="I71" s="106"/>
      <c r="J71" s="35"/>
      <c r="K71" s="35"/>
      <c r="L71" s="38"/>
    </row>
    <row r="72" spans="2:12" s="1" customFormat="1" ht="16.5" customHeight="1">
      <c r="B72" s="34"/>
      <c r="C72" s="35"/>
      <c r="D72" s="35"/>
      <c r="E72" s="553" t="str">
        <f>E7</f>
        <v>Světlá nad Sázavou - Managment</v>
      </c>
      <c r="F72" s="554"/>
      <c r="G72" s="554"/>
      <c r="H72" s="554"/>
      <c r="I72" s="106"/>
      <c r="J72" s="35"/>
      <c r="K72" s="35"/>
      <c r="L72" s="38"/>
    </row>
    <row r="73" spans="2:12" s="1" customFormat="1" ht="12" customHeight="1">
      <c r="B73" s="34"/>
      <c r="C73" s="29" t="s">
        <v>3633</v>
      </c>
      <c r="D73" s="35"/>
      <c r="E73" s="35"/>
      <c r="F73" s="35"/>
      <c r="G73" s="35"/>
      <c r="H73" s="35"/>
      <c r="I73" s="106"/>
      <c r="J73" s="35"/>
      <c r="K73" s="35"/>
      <c r="L73" s="38"/>
    </row>
    <row r="74" spans="2:12" s="1" customFormat="1" ht="16.5" customHeight="1">
      <c r="B74" s="34"/>
      <c r="C74" s="35"/>
      <c r="D74" s="35"/>
      <c r="E74" s="537" t="str">
        <f>E9</f>
        <v>SO 04 - Sadové úpravy</v>
      </c>
      <c r="F74" s="552"/>
      <c r="G74" s="552"/>
      <c r="H74" s="552"/>
      <c r="I74" s="106"/>
      <c r="J74" s="35"/>
      <c r="K74" s="35"/>
      <c r="L74" s="38"/>
    </row>
    <row r="75" spans="2:12" s="1" customFormat="1" ht="6.95" customHeight="1">
      <c r="B75" s="34"/>
      <c r="C75" s="35"/>
      <c r="D75" s="35"/>
      <c r="E75" s="35"/>
      <c r="F75" s="35"/>
      <c r="G75" s="35"/>
      <c r="H75" s="35"/>
      <c r="I75" s="106"/>
      <c r="J75" s="35"/>
      <c r="K75" s="35"/>
      <c r="L75" s="38"/>
    </row>
    <row r="76" spans="2:12" s="1" customFormat="1" ht="12" customHeight="1">
      <c r="B76" s="34"/>
      <c r="C76" s="29" t="s">
        <v>3503</v>
      </c>
      <c r="D76" s="35"/>
      <c r="E76" s="35"/>
      <c r="F76" s="27" t="str">
        <f>F12</f>
        <v>Světlá nad Sázavou</v>
      </c>
      <c r="G76" s="35"/>
      <c r="H76" s="35"/>
      <c r="I76" s="108" t="s">
        <v>3505</v>
      </c>
      <c r="J76" s="58" t="str">
        <f>IF(J12="","",J12)</f>
        <v>6. 2. 2019</v>
      </c>
      <c r="K76" s="35"/>
      <c r="L76" s="38"/>
    </row>
    <row r="77" spans="2:12" s="1" customFormat="1" ht="6.95" customHeight="1">
      <c r="B77" s="34"/>
      <c r="C77" s="35"/>
      <c r="D77" s="35"/>
      <c r="E77" s="35"/>
      <c r="F77" s="35"/>
      <c r="G77" s="35"/>
      <c r="H77" s="35"/>
      <c r="I77" s="106"/>
      <c r="J77" s="35"/>
      <c r="K77" s="35"/>
      <c r="L77" s="38"/>
    </row>
    <row r="78" spans="2:12" s="1" customFormat="1" ht="15.2" customHeight="1">
      <c r="B78" s="34"/>
      <c r="C78" s="29" t="s">
        <v>3507</v>
      </c>
      <c r="D78" s="35"/>
      <c r="E78" s="35"/>
      <c r="F78" s="27" t="str">
        <f>E15</f>
        <v>Kraj Vysočina</v>
      </c>
      <c r="G78" s="35"/>
      <c r="H78" s="35"/>
      <c r="I78" s="108" t="s">
        <v>3513</v>
      </c>
      <c r="J78" s="32" t="str">
        <f>E21</f>
        <v xml:space="preserve"> </v>
      </c>
      <c r="K78" s="35"/>
      <c r="L78" s="38"/>
    </row>
    <row r="79" spans="2:12" s="1" customFormat="1" ht="27.95" customHeight="1">
      <c r="B79" s="34"/>
      <c r="C79" s="29" t="s">
        <v>3511</v>
      </c>
      <c r="D79" s="35"/>
      <c r="E79" s="35"/>
      <c r="F79" s="27" t="str">
        <f>IF(E18="","",E18)</f>
        <v>Vyplň údaj</v>
      </c>
      <c r="G79" s="35"/>
      <c r="H79" s="35"/>
      <c r="I79" s="108" t="s">
        <v>3516</v>
      </c>
      <c r="J79" s="32" t="str">
        <f>E24</f>
        <v>Ing. arch. Martin Jirovský</v>
      </c>
      <c r="K79" s="35"/>
      <c r="L79" s="38"/>
    </row>
    <row r="80" spans="2:12" s="1" customFormat="1" ht="10.35" customHeight="1">
      <c r="B80" s="34"/>
      <c r="C80" s="35"/>
      <c r="D80" s="35"/>
      <c r="E80" s="35"/>
      <c r="F80" s="35"/>
      <c r="G80" s="35"/>
      <c r="H80" s="35"/>
      <c r="I80" s="106"/>
      <c r="J80" s="35"/>
      <c r="K80" s="35"/>
      <c r="L80" s="38"/>
    </row>
    <row r="81" spans="2:20" s="10" customFormat="1" ht="29.25" customHeight="1">
      <c r="B81" s="152"/>
      <c r="C81" s="153" t="s">
        <v>3677</v>
      </c>
      <c r="D81" s="154" t="s">
        <v>3539</v>
      </c>
      <c r="E81" s="154" t="s">
        <v>3535</v>
      </c>
      <c r="F81" s="154" t="s">
        <v>3536</v>
      </c>
      <c r="G81" s="154" t="s">
        <v>3678</v>
      </c>
      <c r="H81" s="154" t="s">
        <v>3679</v>
      </c>
      <c r="I81" s="155" t="s">
        <v>3680</v>
      </c>
      <c r="J81" s="154" t="s">
        <v>3637</v>
      </c>
      <c r="K81" s="156" t="s">
        <v>3681</v>
      </c>
      <c r="L81" s="157"/>
      <c r="M81" s="66" t="s">
        <v>3501</v>
      </c>
      <c r="N81" s="67" t="s">
        <v>3524</v>
      </c>
      <c r="O81" s="67" t="s">
        <v>3682</v>
      </c>
      <c r="P81" s="67" t="s">
        <v>3683</v>
      </c>
      <c r="Q81" s="67" t="s">
        <v>3684</v>
      </c>
      <c r="R81" s="67" t="s">
        <v>3685</v>
      </c>
      <c r="S81" s="67" t="s">
        <v>3686</v>
      </c>
      <c r="T81" s="68" t="s">
        <v>3687</v>
      </c>
    </row>
    <row r="82" spans="2:63" s="1" customFormat="1" ht="22.9" customHeight="1">
      <c r="B82" s="34"/>
      <c r="C82" s="73" t="s">
        <v>3688</v>
      </c>
      <c r="D82" s="35"/>
      <c r="E82" s="35"/>
      <c r="F82" s="35"/>
      <c r="G82" s="35"/>
      <c r="H82" s="35"/>
      <c r="I82" s="106"/>
      <c r="J82" s="158">
        <f>BK82</f>
        <v>0</v>
      </c>
      <c r="K82" s="35"/>
      <c r="L82" s="38"/>
      <c r="M82" s="69"/>
      <c r="N82" s="70"/>
      <c r="O82" s="70"/>
      <c r="P82" s="159">
        <f>P83</f>
        <v>0</v>
      </c>
      <c r="Q82" s="70"/>
      <c r="R82" s="159">
        <f>R83</f>
        <v>0</v>
      </c>
      <c r="S82" s="70"/>
      <c r="T82" s="160">
        <f>T83</f>
        <v>0</v>
      </c>
      <c r="AT82" s="17" t="s">
        <v>3553</v>
      </c>
      <c r="AU82" s="17" t="s">
        <v>3638</v>
      </c>
      <c r="BK82" s="162">
        <f>BK83</f>
        <v>0</v>
      </c>
    </row>
    <row r="83" spans="2:63" s="11" customFormat="1" ht="25.9" customHeight="1">
      <c r="B83" s="163"/>
      <c r="C83" s="164"/>
      <c r="D83" s="165" t="s">
        <v>3553</v>
      </c>
      <c r="E83" s="166" t="s">
        <v>1785</v>
      </c>
      <c r="F83" s="166" t="s">
        <v>1786</v>
      </c>
      <c r="G83" s="164"/>
      <c r="H83" s="164"/>
      <c r="I83" s="167"/>
      <c r="J83" s="168">
        <f>BK83</f>
        <v>0</v>
      </c>
      <c r="K83" s="164"/>
      <c r="L83" s="169"/>
      <c r="M83" s="170"/>
      <c r="N83" s="171"/>
      <c r="O83" s="171"/>
      <c r="P83" s="172">
        <f>P84+P102</f>
        <v>0</v>
      </c>
      <c r="Q83" s="171"/>
      <c r="R83" s="172">
        <f>R84+R102</f>
        <v>0</v>
      </c>
      <c r="S83" s="171"/>
      <c r="T83" s="173">
        <f>T84+T102</f>
        <v>0</v>
      </c>
      <c r="AR83" s="174" t="s">
        <v>3562</v>
      </c>
      <c r="AT83" s="175" t="s">
        <v>3553</v>
      </c>
      <c r="AU83" s="175" t="s">
        <v>3554</v>
      </c>
      <c r="AY83" s="174" t="s">
        <v>3691</v>
      </c>
      <c r="BK83" s="176">
        <f>BK84+BK102</f>
        <v>0</v>
      </c>
    </row>
    <row r="84" spans="2:63" s="11" customFormat="1" ht="22.9" customHeight="1">
      <c r="B84" s="163"/>
      <c r="C84" s="164"/>
      <c r="D84" s="165" t="s">
        <v>3553</v>
      </c>
      <c r="E84" s="177" t="s">
        <v>3562</v>
      </c>
      <c r="F84" s="177" t="s">
        <v>1787</v>
      </c>
      <c r="G84" s="164"/>
      <c r="H84" s="164"/>
      <c r="I84" s="167"/>
      <c r="J84" s="178">
        <f>BK84</f>
        <v>0</v>
      </c>
      <c r="K84" s="164"/>
      <c r="L84" s="169"/>
      <c r="M84" s="170"/>
      <c r="N84" s="171"/>
      <c r="O84" s="171"/>
      <c r="P84" s="172">
        <f>SUM(P85:P101)</f>
        <v>0</v>
      </c>
      <c r="Q84" s="171"/>
      <c r="R84" s="172">
        <f>SUM(R85:R101)</f>
        <v>0</v>
      </c>
      <c r="S84" s="171"/>
      <c r="T84" s="173">
        <f>SUM(T85:T101)</f>
        <v>0</v>
      </c>
      <c r="AR84" s="174" t="s">
        <v>3562</v>
      </c>
      <c r="AT84" s="175" t="s">
        <v>3553</v>
      </c>
      <c r="AU84" s="175" t="s">
        <v>3562</v>
      </c>
      <c r="AY84" s="174" t="s">
        <v>3691</v>
      </c>
      <c r="BK84" s="176">
        <f>SUM(BK85:BK101)</f>
        <v>0</v>
      </c>
    </row>
    <row r="85" spans="2:65" s="1" customFormat="1" ht="16.5" customHeight="1">
      <c r="B85" s="34"/>
      <c r="C85" s="179" t="s">
        <v>3562</v>
      </c>
      <c r="D85" s="179" t="s">
        <v>3694</v>
      </c>
      <c r="E85" s="180" t="s">
        <v>88</v>
      </c>
      <c r="F85" s="181" t="s">
        <v>89</v>
      </c>
      <c r="G85" s="182" t="s">
        <v>3800</v>
      </c>
      <c r="H85" s="183">
        <v>584.46</v>
      </c>
      <c r="I85" s="184"/>
      <c r="J85" s="185">
        <f>ROUND(I85*H85,2)</f>
        <v>0</v>
      </c>
      <c r="K85" s="181" t="s">
        <v>1790</v>
      </c>
      <c r="L85" s="38"/>
      <c r="M85" s="186" t="s">
        <v>3501</v>
      </c>
      <c r="N85" s="187" t="s">
        <v>3525</v>
      </c>
      <c r="O85" s="63"/>
      <c r="P85" s="188">
        <f>O85*H85</f>
        <v>0</v>
      </c>
      <c r="Q85" s="188">
        <v>0</v>
      </c>
      <c r="R85" s="188">
        <f>Q85*H85</f>
        <v>0</v>
      </c>
      <c r="S85" s="188">
        <v>0</v>
      </c>
      <c r="T85" s="189">
        <f>S85*H85</f>
        <v>0</v>
      </c>
      <c r="AR85" s="190" t="s">
        <v>3699</v>
      </c>
      <c r="AT85" s="190" t="s">
        <v>3694</v>
      </c>
      <c r="AU85" s="190" t="s">
        <v>3565</v>
      </c>
      <c r="AY85" s="17" t="s">
        <v>3691</v>
      </c>
      <c r="BE85" s="191">
        <f>IF(N85="základní",J85,0)</f>
        <v>0</v>
      </c>
      <c r="BF85" s="191">
        <f>IF(N85="snížená",J85,0)</f>
        <v>0</v>
      </c>
      <c r="BG85" s="191">
        <f>IF(N85="zákl. přenesená",J85,0)</f>
        <v>0</v>
      </c>
      <c r="BH85" s="191">
        <f>IF(N85="sníž. přenesená",J85,0)</f>
        <v>0</v>
      </c>
      <c r="BI85" s="191">
        <f>IF(N85="nulová",J85,0)</f>
        <v>0</v>
      </c>
      <c r="BJ85" s="17" t="s">
        <v>3562</v>
      </c>
      <c r="BK85" s="191">
        <f>ROUND(I85*H85,2)</f>
        <v>0</v>
      </c>
      <c r="BL85" s="17" t="s">
        <v>3699</v>
      </c>
      <c r="BM85" s="190" t="s">
        <v>90</v>
      </c>
    </row>
    <row r="86" spans="2:65" s="1" customFormat="1" ht="16.5" customHeight="1">
      <c r="B86" s="34"/>
      <c r="C86" s="179" t="s">
        <v>3565</v>
      </c>
      <c r="D86" s="179" t="s">
        <v>3694</v>
      </c>
      <c r="E86" s="180" t="s">
        <v>91</v>
      </c>
      <c r="F86" s="181" t="s">
        <v>92</v>
      </c>
      <c r="G86" s="182" t="s">
        <v>3834</v>
      </c>
      <c r="H86" s="183">
        <v>4</v>
      </c>
      <c r="I86" s="184"/>
      <c r="J86" s="185">
        <f>ROUND(I86*H86,2)</f>
        <v>0</v>
      </c>
      <c r="K86" s="181" t="s">
        <v>1790</v>
      </c>
      <c r="L86" s="38"/>
      <c r="M86" s="186" t="s">
        <v>3501</v>
      </c>
      <c r="N86" s="187" t="s">
        <v>3525</v>
      </c>
      <c r="O86" s="63"/>
      <c r="P86" s="188">
        <f>O86*H86</f>
        <v>0</v>
      </c>
      <c r="Q86" s="188">
        <v>0</v>
      </c>
      <c r="R86" s="188">
        <f>Q86*H86</f>
        <v>0</v>
      </c>
      <c r="S86" s="188">
        <v>0</v>
      </c>
      <c r="T86" s="189">
        <f>S86*H86</f>
        <v>0</v>
      </c>
      <c r="AR86" s="190" t="s">
        <v>3699</v>
      </c>
      <c r="AT86" s="190" t="s">
        <v>3694</v>
      </c>
      <c r="AU86" s="190" t="s">
        <v>3565</v>
      </c>
      <c r="AY86" s="17" t="s">
        <v>3691</v>
      </c>
      <c r="BE86" s="191">
        <f>IF(N86="základní",J86,0)</f>
        <v>0</v>
      </c>
      <c r="BF86" s="191">
        <f>IF(N86="snížená",J86,0)</f>
        <v>0</v>
      </c>
      <c r="BG86" s="191">
        <f>IF(N86="zákl. přenesená",J86,0)</f>
        <v>0</v>
      </c>
      <c r="BH86" s="191">
        <f>IF(N86="sníž. přenesená",J86,0)</f>
        <v>0</v>
      </c>
      <c r="BI86" s="191">
        <f>IF(N86="nulová",J86,0)</f>
        <v>0</v>
      </c>
      <c r="BJ86" s="17" t="s">
        <v>3562</v>
      </c>
      <c r="BK86" s="191">
        <f>ROUND(I86*H86,2)</f>
        <v>0</v>
      </c>
      <c r="BL86" s="17" t="s">
        <v>3699</v>
      </c>
      <c r="BM86" s="190" t="s">
        <v>93</v>
      </c>
    </row>
    <row r="87" spans="2:47" s="1" customFormat="1" ht="19.5">
      <c r="B87" s="34"/>
      <c r="C87" s="35"/>
      <c r="D87" s="194" t="s">
        <v>4408</v>
      </c>
      <c r="E87" s="35"/>
      <c r="F87" s="235" t="s">
        <v>94</v>
      </c>
      <c r="G87" s="35"/>
      <c r="H87" s="35"/>
      <c r="I87" s="106"/>
      <c r="J87" s="35"/>
      <c r="K87" s="35"/>
      <c r="L87" s="38"/>
      <c r="M87" s="236"/>
      <c r="N87" s="63"/>
      <c r="O87" s="63"/>
      <c r="P87" s="63"/>
      <c r="Q87" s="63"/>
      <c r="R87" s="63"/>
      <c r="S87" s="63"/>
      <c r="T87" s="64"/>
      <c r="AT87" s="17" t="s">
        <v>4408</v>
      </c>
      <c r="AU87" s="17" t="s">
        <v>3565</v>
      </c>
    </row>
    <row r="88" spans="2:65" s="1" customFormat="1" ht="24" customHeight="1">
      <c r="B88" s="34"/>
      <c r="C88" s="179" t="s">
        <v>3706</v>
      </c>
      <c r="D88" s="179" t="s">
        <v>3694</v>
      </c>
      <c r="E88" s="180" t="s">
        <v>95</v>
      </c>
      <c r="F88" s="181" t="s">
        <v>96</v>
      </c>
      <c r="G88" s="182" t="s">
        <v>3834</v>
      </c>
      <c r="H88" s="183">
        <v>4</v>
      </c>
      <c r="I88" s="184"/>
      <c r="J88" s="185">
        <f>ROUND(I88*H88,2)</f>
        <v>0</v>
      </c>
      <c r="K88" s="181" t="s">
        <v>1790</v>
      </c>
      <c r="L88" s="38"/>
      <c r="M88" s="186" t="s">
        <v>3501</v>
      </c>
      <c r="N88" s="187" t="s">
        <v>3525</v>
      </c>
      <c r="O88" s="63"/>
      <c r="P88" s="188">
        <f>O88*H88</f>
        <v>0</v>
      </c>
      <c r="Q88" s="188">
        <v>0</v>
      </c>
      <c r="R88" s="188">
        <f>Q88*H88</f>
        <v>0</v>
      </c>
      <c r="S88" s="188">
        <v>0</v>
      </c>
      <c r="T88" s="189">
        <f>S88*H88</f>
        <v>0</v>
      </c>
      <c r="AR88" s="190" t="s">
        <v>3699</v>
      </c>
      <c r="AT88" s="190" t="s">
        <v>3694</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97</v>
      </c>
    </row>
    <row r="89" spans="2:65" s="1" customFormat="1" ht="16.5" customHeight="1">
      <c r="B89" s="34"/>
      <c r="C89" s="179" t="s">
        <v>3699</v>
      </c>
      <c r="D89" s="179" t="s">
        <v>3694</v>
      </c>
      <c r="E89" s="180" t="s">
        <v>98</v>
      </c>
      <c r="F89" s="181" t="s">
        <v>99</v>
      </c>
      <c r="G89" s="182" t="s">
        <v>3834</v>
      </c>
      <c r="H89" s="183">
        <v>4</v>
      </c>
      <c r="I89" s="184"/>
      <c r="J89" s="185">
        <f>ROUND(I89*H89,2)</f>
        <v>0</v>
      </c>
      <c r="K89" s="181" t="s">
        <v>1790</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100</v>
      </c>
    </row>
    <row r="90" spans="2:65" s="1" customFormat="1" ht="24" customHeight="1">
      <c r="B90" s="34"/>
      <c r="C90" s="179" t="s">
        <v>3716</v>
      </c>
      <c r="D90" s="179" t="s">
        <v>3694</v>
      </c>
      <c r="E90" s="180" t="s">
        <v>101</v>
      </c>
      <c r="F90" s="181" t="s">
        <v>102</v>
      </c>
      <c r="G90" s="182" t="s">
        <v>3697</v>
      </c>
      <c r="H90" s="183">
        <v>170.92</v>
      </c>
      <c r="I90" s="184"/>
      <c r="J90" s="185">
        <f>ROUND(I90*H90,2)</f>
        <v>0</v>
      </c>
      <c r="K90" s="181" t="s">
        <v>1790</v>
      </c>
      <c r="L90" s="38"/>
      <c r="M90" s="186" t="s">
        <v>3501</v>
      </c>
      <c r="N90" s="187" t="s">
        <v>3525</v>
      </c>
      <c r="O90" s="63"/>
      <c r="P90" s="188">
        <f>O90*H90</f>
        <v>0</v>
      </c>
      <c r="Q90" s="188">
        <v>0</v>
      </c>
      <c r="R90" s="188">
        <f>Q90*H90</f>
        <v>0</v>
      </c>
      <c r="S90" s="188">
        <v>0</v>
      </c>
      <c r="T90" s="189">
        <f>S90*H90</f>
        <v>0</v>
      </c>
      <c r="AR90" s="190" t="s">
        <v>3699</v>
      </c>
      <c r="AT90" s="190" t="s">
        <v>3694</v>
      </c>
      <c r="AU90" s="190" t="s">
        <v>3565</v>
      </c>
      <c r="AY90" s="17" t="s">
        <v>3691</v>
      </c>
      <c r="BE90" s="191">
        <f>IF(N90="základní",J90,0)</f>
        <v>0</v>
      </c>
      <c r="BF90" s="191">
        <f>IF(N90="snížená",J90,0)</f>
        <v>0</v>
      </c>
      <c r="BG90" s="191">
        <f>IF(N90="zákl. přenesená",J90,0)</f>
        <v>0</v>
      </c>
      <c r="BH90" s="191">
        <f>IF(N90="sníž. přenesená",J90,0)</f>
        <v>0</v>
      </c>
      <c r="BI90" s="191">
        <f>IF(N90="nulová",J90,0)</f>
        <v>0</v>
      </c>
      <c r="BJ90" s="17" t="s">
        <v>3562</v>
      </c>
      <c r="BK90" s="191">
        <f>ROUND(I90*H90,2)</f>
        <v>0</v>
      </c>
      <c r="BL90" s="17" t="s">
        <v>3699</v>
      </c>
      <c r="BM90" s="190" t="s">
        <v>103</v>
      </c>
    </row>
    <row r="91" spans="2:51" s="12" customFormat="1" ht="12">
      <c r="B91" s="192"/>
      <c r="C91" s="193"/>
      <c r="D91" s="194" t="s">
        <v>3710</v>
      </c>
      <c r="E91" s="195" t="s">
        <v>3501</v>
      </c>
      <c r="F91" s="196" t="s">
        <v>104</v>
      </c>
      <c r="G91" s="193"/>
      <c r="H91" s="197">
        <v>170.92</v>
      </c>
      <c r="I91" s="198"/>
      <c r="J91" s="193"/>
      <c r="K91" s="193"/>
      <c r="L91" s="199"/>
      <c r="M91" s="200"/>
      <c r="N91" s="201"/>
      <c r="O91" s="201"/>
      <c r="P91" s="201"/>
      <c r="Q91" s="201"/>
      <c r="R91" s="201"/>
      <c r="S91" s="201"/>
      <c r="T91" s="202"/>
      <c r="AT91" s="203" t="s">
        <v>3710</v>
      </c>
      <c r="AU91" s="203" t="s">
        <v>3565</v>
      </c>
      <c r="AV91" s="12" t="s">
        <v>3565</v>
      </c>
      <c r="AW91" s="12" t="s">
        <v>3515</v>
      </c>
      <c r="AX91" s="12" t="s">
        <v>3554</v>
      </c>
      <c r="AY91" s="203" t="s">
        <v>3691</v>
      </c>
    </row>
    <row r="92" spans="2:51" s="13" customFormat="1" ht="12">
      <c r="B92" s="204"/>
      <c r="C92" s="205"/>
      <c r="D92" s="194" t="s">
        <v>3710</v>
      </c>
      <c r="E92" s="206" t="s">
        <v>3501</v>
      </c>
      <c r="F92" s="207" t="s">
        <v>3712</v>
      </c>
      <c r="G92" s="205"/>
      <c r="H92" s="208">
        <v>170.92</v>
      </c>
      <c r="I92" s="209"/>
      <c r="J92" s="205"/>
      <c r="K92" s="205"/>
      <c r="L92" s="210"/>
      <c r="M92" s="211"/>
      <c r="N92" s="212"/>
      <c r="O92" s="212"/>
      <c r="P92" s="212"/>
      <c r="Q92" s="212"/>
      <c r="R92" s="212"/>
      <c r="S92" s="212"/>
      <c r="T92" s="213"/>
      <c r="AT92" s="214" t="s">
        <v>3710</v>
      </c>
      <c r="AU92" s="214" t="s">
        <v>3565</v>
      </c>
      <c r="AV92" s="13" t="s">
        <v>3699</v>
      </c>
      <c r="AW92" s="13" t="s">
        <v>3515</v>
      </c>
      <c r="AX92" s="13" t="s">
        <v>3562</v>
      </c>
      <c r="AY92" s="214" t="s">
        <v>3691</v>
      </c>
    </row>
    <row r="93" spans="2:65" s="1" customFormat="1" ht="24" customHeight="1">
      <c r="B93" s="34"/>
      <c r="C93" s="179" t="s">
        <v>3721</v>
      </c>
      <c r="D93" s="179" t="s">
        <v>3694</v>
      </c>
      <c r="E93" s="180" t="s">
        <v>105</v>
      </c>
      <c r="F93" s="181" t="s">
        <v>106</v>
      </c>
      <c r="G93" s="182" t="s">
        <v>3800</v>
      </c>
      <c r="H93" s="183">
        <v>584.46</v>
      </c>
      <c r="I93" s="184"/>
      <c r="J93" s="185">
        <f>ROUND(I93*H93,2)</f>
        <v>0</v>
      </c>
      <c r="K93" s="181" t="s">
        <v>1790</v>
      </c>
      <c r="L93" s="38"/>
      <c r="M93" s="186" t="s">
        <v>3501</v>
      </c>
      <c r="N93" s="187" t="s">
        <v>3525</v>
      </c>
      <c r="O93" s="63"/>
      <c r="P93" s="188">
        <f>O93*H93</f>
        <v>0</v>
      </c>
      <c r="Q93" s="188">
        <v>0</v>
      </c>
      <c r="R93" s="188">
        <f>Q93*H93</f>
        <v>0</v>
      </c>
      <c r="S93" s="188">
        <v>0</v>
      </c>
      <c r="T93" s="189">
        <f>S93*H93</f>
        <v>0</v>
      </c>
      <c r="AR93" s="190" t="s">
        <v>3699</v>
      </c>
      <c r="AT93" s="190" t="s">
        <v>3694</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107</v>
      </c>
    </row>
    <row r="94" spans="2:51" s="12" customFormat="1" ht="12">
      <c r="B94" s="192"/>
      <c r="C94" s="193"/>
      <c r="D94" s="194" t="s">
        <v>3710</v>
      </c>
      <c r="E94" s="195" t="s">
        <v>3501</v>
      </c>
      <c r="F94" s="196" t="s">
        <v>108</v>
      </c>
      <c r="G94" s="193"/>
      <c r="H94" s="197">
        <v>584.46</v>
      </c>
      <c r="I94" s="198"/>
      <c r="J94" s="193"/>
      <c r="K94" s="193"/>
      <c r="L94" s="199"/>
      <c r="M94" s="200"/>
      <c r="N94" s="201"/>
      <c r="O94" s="201"/>
      <c r="P94" s="201"/>
      <c r="Q94" s="201"/>
      <c r="R94" s="201"/>
      <c r="S94" s="201"/>
      <c r="T94" s="202"/>
      <c r="AT94" s="203" t="s">
        <v>3710</v>
      </c>
      <c r="AU94" s="203" t="s">
        <v>3565</v>
      </c>
      <c r="AV94" s="12" t="s">
        <v>3565</v>
      </c>
      <c r="AW94" s="12" t="s">
        <v>3515</v>
      </c>
      <c r="AX94" s="12" t="s">
        <v>3554</v>
      </c>
      <c r="AY94" s="203" t="s">
        <v>3691</v>
      </c>
    </row>
    <row r="95" spans="2:51" s="13" customFormat="1" ht="12">
      <c r="B95" s="204"/>
      <c r="C95" s="205"/>
      <c r="D95" s="194" t="s">
        <v>3710</v>
      </c>
      <c r="E95" s="206" t="s">
        <v>3501</v>
      </c>
      <c r="F95" s="207" t="s">
        <v>3712</v>
      </c>
      <c r="G95" s="205"/>
      <c r="H95" s="208">
        <v>584.46</v>
      </c>
      <c r="I95" s="209"/>
      <c r="J95" s="205"/>
      <c r="K95" s="205"/>
      <c r="L95" s="210"/>
      <c r="M95" s="211"/>
      <c r="N95" s="212"/>
      <c r="O95" s="212"/>
      <c r="P95" s="212"/>
      <c r="Q95" s="212"/>
      <c r="R95" s="212"/>
      <c r="S95" s="212"/>
      <c r="T95" s="213"/>
      <c r="AT95" s="214" t="s">
        <v>3710</v>
      </c>
      <c r="AU95" s="214" t="s">
        <v>3565</v>
      </c>
      <c r="AV95" s="13" t="s">
        <v>3699</v>
      </c>
      <c r="AW95" s="13" t="s">
        <v>3515</v>
      </c>
      <c r="AX95" s="13" t="s">
        <v>3562</v>
      </c>
      <c r="AY95" s="214" t="s">
        <v>3691</v>
      </c>
    </row>
    <row r="96" spans="2:65" s="1" customFormat="1" ht="24" customHeight="1">
      <c r="B96" s="34"/>
      <c r="C96" s="179" t="s">
        <v>3725</v>
      </c>
      <c r="D96" s="179" t="s">
        <v>3694</v>
      </c>
      <c r="E96" s="180" t="s">
        <v>109</v>
      </c>
      <c r="F96" s="181" t="s">
        <v>110</v>
      </c>
      <c r="G96" s="182" t="s">
        <v>3800</v>
      </c>
      <c r="H96" s="183">
        <v>584.46</v>
      </c>
      <c r="I96" s="184"/>
      <c r="J96" s="185">
        <f aca="true" t="shared" si="0" ref="J96:J101">ROUND(I96*H96,2)</f>
        <v>0</v>
      </c>
      <c r="K96" s="181" t="s">
        <v>1790</v>
      </c>
      <c r="L96" s="38"/>
      <c r="M96" s="186" t="s">
        <v>3501</v>
      </c>
      <c r="N96" s="187" t="s">
        <v>3525</v>
      </c>
      <c r="O96" s="63"/>
      <c r="P96" s="188">
        <f aca="true" t="shared" si="1" ref="P96:P101">O96*H96</f>
        <v>0</v>
      </c>
      <c r="Q96" s="188">
        <v>0</v>
      </c>
      <c r="R96" s="188">
        <f aca="true" t="shared" si="2" ref="R96:R101">Q96*H96</f>
        <v>0</v>
      </c>
      <c r="S96" s="188">
        <v>0</v>
      </c>
      <c r="T96" s="189">
        <f aca="true" t="shared" si="3" ref="T96:T101">S96*H96</f>
        <v>0</v>
      </c>
      <c r="AR96" s="190" t="s">
        <v>3699</v>
      </c>
      <c r="AT96" s="190" t="s">
        <v>3694</v>
      </c>
      <c r="AU96" s="190" t="s">
        <v>3565</v>
      </c>
      <c r="AY96" s="17" t="s">
        <v>3691</v>
      </c>
      <c r="BE96" s="191">
        <f aca="true" t="shared" si="4" ref="BE96:BE101">IF(N96="základní",J96,0)</f>
        <v>0</v>
      </c>
      <c r="BF96" s="191">
        <f aca="true" t="shared" si="5" ref="BF96:BF101">IF(N96="snížená",J96,0)</f>
        <v>0</v>
      </c>
      <c r="BG96" s="191">
        <f aca="true" t="shared" si="6" ref="BG96:BG101">IF(N96="zákl. přenesená",J96,0)</f>
        <v>0</v>
      </c>
      <c r="BH96" s="191">
        <f aca="true" t="shared" si="7" ref="BH96:BH101">IF(N96="sníž. přenesená",J96,0)</f>
        <v>0</v>
      </c>
      <c r="BI96" s="191">
        <f aca="true" t="shared" si="8" ref="BI96:BI101">IF(N96="nulová",J96,0)</f>
        <v>0</v>
      </c>
      <c r="BJ96" s="17" t="s">
        <v>3562</v>
      </c>
      <c r="BK96" s="191">
        <f aca="true" t="shared" si="9" ref="BK96:BK101">ROUND(I96*H96,2)</f>
        <v>0</v>
      </c>
      <c r="BL96" s="17" t="s">
        <v>3699</v>
      </c>
      <c r="BM96" s="190" t="s">
        <v>111</v>
      </c>
    </row>
    <row r="97" spans="2:65" s="1" customFormat="1" ht="16.5" customHeight="1">
      <c r="B97" s="34"/>
      <c r="C97" s="225" t="s">
        <v>3732</v>
      </c>
      <c r="D97" s="225" t="s">
        <v>3806</v>
      </c>
      <c r="E97" s="226" t="s">
        <v>112</v>
      </c>
      <c r="F97" s="227" t="s">
        <v>113</v>
      </c>
      <c r="G97" s="228" t="s">
        <v>1439</v>
      </c>
      <c r="H97" s="229">
        <v>1.753</v>
      </c>
      <c r="I97" s="230"/>
      <c r="J97" s="231">
        <f t="shared" si="0"/>
        <v>0</v>
      </c>
      <c r="K97" s="227" t="s">
        <v>1790</v>
      </c>
      <c r="L97" s="232"/>
      <c r="M97" s="233" t="s">
        <v>3501</v>
      </c>
      <c r="N97" s="234" t="s">
        <v>3525</v>
      </c>
      <c r="O97" s="63"/>
      <c r="P97" s="188">
        <f t="shared" si="1"/>
        <v>0</v>
      </c>
      <c r="Q97" s="188">
        <v>0</v>
      </c>
      <c r="R97" s="188">
        <f t="shared" si="2"/>
        <v>0</v>
      </c>
      <c r="S97" s="188">
        <v>0</v>
      </c>
      <c r="T97" s="189">
        <f t="shared" si="3"/>
        <v>0</v>
      </c>
      <c r="AR97" s="190" t="s">
        <v>3732</v>
      </c>
      <c r="AT97" s="190" t="s">
        <v>3806</v>
      </c>
      <c r="AU97" s="190" t="s">
        <v>3565</v>
      </c>
      <c r="AY97" s="17" t="s">
        <v>3691</v>
      </c>
      <c r="BE97" s="191">
        <f t="shared" si="4"/>
        <v>0</v>
      </c>
      <c r="BF97" s="191">
        <f t="shared" si="5"/>
        <v>0</v>
      </c>
      <c r="BG97" s="191">
        <f t="shared" si="6"/>
        <v>0</v>
      </c>
      <c r="BH97" s="191">
        <f t="shared" si="7"/>
        <v>0</v>
      </c>
      <c r="BI97" s="191">
        <f t="shared" si="8"/>
        <v>0</v>
      </c>
      <c r="BJ97" s="17" t="s">
        <v>3562</v>
      </c>
      <c r="BK97" s="191">
        <f t="shared" si="9"/>
        <v>0</v>
      </c>
      <c r="BL97" s="17" t="s">
        <v>3699</v>
      </c>
      <c r="BM97" s="190" t="s">
        <v>114</v>
      </c>
    </row>
    <row r="98" spans="2:65" s="1" customFormat="1" ht="16.5" customHeight="1">
      <c r="B98" s="34"/>
      <c r="C98" s="179" t="s">
        <v>3737</v>
      </c>
      <c r="D98" s="179" t="s">
        <v>3694</v>
      </c>
      <c r="E98" s="180" t="s">
        <v>115</v>
      </c>
      <c r="F98" s="181" t="s">
        <v>116</v>
      </c>
      <c r="G98" s="182" t="s">
        <v>3800</v>
      </c>
      <c r="H98" s="183">
        <v>584.46</v>
      </c>
      <c r="I98" s="184"/>
      <c r="J98" s="185">
        <f t="shared" si="0"/>
        <v>0</v>
      </c>
      <c r="K98" s="181" t="s">
        <v>1790</v>
      </c>
      <c r="L98" s="38"/>
      <c r="M98" s="186" t="s">
        <v>3501</v>
      </c>
      <c r="N98" s="187" t="s">
        <v>3525</v>
      </c>
      <c r="O98" s="63"/>
      <c r="P98" s="188">
        <f t="shared" si="1"/>
        <v>0</v>
      </c>
      <c r="Q98" s="188">
        <v>0</v>
      </c>
      <c r="R98" s="188">
        <f t="shared" si="2"/>
        <v>0</v>
      </c>
      <c r="S98" s="188">
        <v>0</v>
      </c>
      <c r="T98" s="189">
        <f t="shared" si="3"/>
        <v>0</v>
      </c>
      <c r="AR98" s="190" t="s">
        <v>3699</v>
      </c>
      <c r="AT98" s="190" t="s">
        <v>3694</v>
      </c>
      <c r="AU98" s="190" t="s">
        <v>3565</v>
      </c>
      <c r="AY98" s="17" t="s">
        <v>3691</v>
      </c>
      <c r="BE98" s="191">
        <f t="shared" si="4"/>
        <v>0</v>
      </c>
      <c r="BF98" s="191">
        <f t="shared" si="5"/>
        <v>0</v>
      </c>
      <c r="BG98" s="191">
        <f t="shared" si="6"/>
        <v>0</v>
      </c>
      <c r="BH98" s="191">
        <f t="shared" si="7"/>
        <v>0</v>
      </c>
      <c r="BI98" s="191">
        <f t="shared" si="8"/>
        <v>0</v>
      </c>
      <c r="BJ98" s="17" t="s">
        <v>3562</v>
      </c>
      <c r="BK98" s="191">
        <f t="shared" si="9"/>
        <v>0</v>
      </c>
      <c r="BL98" s="17" t="s">
        <v>3699</v>
      </c>
      <c r="BM98" s="190" t="s">
        <v>117</v>
      </c>
    </row>
    <row r="99" spans="2:65" s="1" customFormat="1" ht="16.5" customHeight="1">
      <c r="B99" s="34"/>
      <c r="C99" s="179" t="s">
        <v>3741</v>
      </c>
      <c r="D99" s="179" t="s">
        <v>3694</v>
      </c>
      <c r="E99" s="180" t="s">
        <v>118</v>
      </c>
      <c r="F99" s="181" t="s">
        <v>119</v>
      </c>
      <c r="G99" s="182" t="s">
        <v>3800</v>
      </c>
      <c r="H99" s="183">
        <v>584.46</v>
      </c>
      <c r="I99" s="184"/>
      <c r="J99" s="185">
        <f t="shared" si="0"/>
        <v>0</v>
      </c>
      <c r="K99" s="181" t="s">
        <v>1790</v>
      </c>
      <c r="L99" s="38"/>
      <c r="M99" s="186" t="s">
        <v>3501</v>
      </c>
      <c r="N99" s="187" t="s">
        <v>3525</v>
      </c>
      <c r="O99" s="63"/>
      <c r="P99" s="188">
        <f t="shared" si="1"/>
        <v>0</v>
      </c>
      <c r="Q99" s="188">
        <v>0</v>
      </c>
      <c r="R99" s="188">
        <f t="shared" si="2"/>
        <v>0</v>
      </c>
      <c r="S99" s="188">
        <v>0</v>
      </c>
      <c r="T99" s="189">
        <f t="shared" si="3"/>
        <v>0</v>
      </c>
      <c r="AR99" s="190" t="s">
        <v>3699</v>
      </c>
      <c r="AT99" s="190" t="s">
        <v>3694</v>
      </c>
      <c r="AU99" s="190" t="s">
        <v>3565</v>
      </c>
      <c r="AY99" s="17" t="s">
        <v>3691</v>
      </c>
      <c r="BE99" s="191">
        <f t="shared" si="4"/>
        <v>0</v>
      </c>
      <c r="BF99" s="191">
        <f t="shared" si="5"/>
        <v>0</v>
      </c>
      <c r="BG99" s="191">
        <f t="shared" si="6"/>
        <v>0</v>
      </c>
      <c r="BH99" s="191">
        <f t="shared" si="7"/>
        <v>0</v>
      </c>
      <c r="BI99" s="191">
        <f t="shared" si="8"/>
        <v>0</v>
      </c>
      <c r="BJ99" s="17" t="s">
        <v>3562</v>
      </c>
      <c r="BK99" s="191">
        <f t="shared" si="9"/>
        <v>0</v>
      </c>
      <c r="BL99" s="17" t="s">
        <v>3699</v>
      </c>
      <c r="BM99" s="190" t="s">
        <v>120</v>
      </c>
    </row>
    <row r="100" spans="2:65" s="1" customFormat="1" ht="16.5" customHeight="1">
      <c r="B100" s="34"/>
      <c r="C100" s="179" t="s">
        <v>3692</v>
      </c>
      <c r="D100" s="179" t="s">
        <v>3694</v>
      </c>
      <c r="E100" s="180" t="s">
        <v>121</v>
      </c>
      <c r="F100" s="181" t="s">
        <v>122</v>
      </c>
      <c r="G100" s="182" t="s">
        <v>3800</v>
      </c>
      <c r="H100" s="183">
        <v>584.46</v>
      </c>
      <c r="I100" s="184"/>
      <c r="J100" s="185">
        <f t="shared" si="0"/>
        <v>0</v>
      </c>
      <c r="K100" s="181" t="s">
        <v>1790</v>
      </c>
      <c r="L100" s="38"/>
      <c r="M100" s="186" t="s">
        <v>3501</v>
      </c>
      <c r="N100" s="187" t="s">
        <v>3525</v>
      </c>
      <c r="O100" s="63"/>
      <c r="P100" s="188">
        <f t="shared" si="1"/>
        <v>0</v>
      </c>
      <c r="Q100" s="188">
        <v>0</v>
      </c>
      <c r="R100" s="188">
        <f t="shared" si="2"/>
        <v>0</v>
      </c>
      <c r="S100" s="188">
        <v>0</v>
      </c>
      <c r="T100" s="189">
        <f t="shared" si="3"/>
        <v>0</v>
      </c>
      <c r="AR100" s="190" t="s">
        <v>3699</v>
      </c>
      <c r="AT100" s="190" t="s">
        <v>3694</v>
      </c>
      <c r="AU100" s="190" t="s">
        <v>3565</v>
      </c>
      <c r="AY100" s="17" t="s">
        <v>3691</v>
      </c>
      <c r="BE100" s="191">
        <f t="shared" si="4"/>
        <v>0</v>
      </c>
      <c r="BF100" s="191">
        <f t="shared" si="5"/>
        <v>0</v>
      </c>
      <c r="BG100" s="191">
        <f t="shared" si="6"/>
        <v>0</v>
      </c>
      <c r="BH100" s="191">
        <f t="shared" si="7"/>
        <v>0</v>
      </c>
      <c r="BI100" s="191">
        <f t="shared" si="8"/>
        <v>0</v>
      </c>
      <c r="BJ100" s="17" t="s">
        <v>3562</v>
      </c>
      <c r="BK100" s="191">
        <f t="shared" si="9"/>
        <v>0</v>
      </c>
      <c r="BL100" s="17" t="s">
        <v>3699</v>
      </c>
      <c r="BM100" s="190" t="s">
        <v>123</v>
      </c>
    </row>
    <row r="101" spans="2:65" s="1" customFormat="1" ht="16.5" customHeight="1">
      <c r="B101" s="34"/>
      <c r="C101" s="179" t="s">
        <v>3701</v>
      </c>
      <c r="D101" s="179" t="s">
        <v>3694</v>
      </c>
      <c r="E101" s="180" t="s">
        <v>124</v>
      </c>
      <c r="F101" s="181" t="s">
        <v>125</v>
      </c>
      <c r="G101" s="182" t="s">
        <v>3697</v>
      </c>
      <c r="H101" s="183">
        <v>8</v>
      </c>
      <c r="I101" s="184"/>
      <c r="J101" s="185">
        <f t="shared" si="0"/>
        <v>0</v>
      </c>
      <c r="K101" s="181" t="s">
        <v>1790</v>
      </c>
      <c r="L101" s="38"/>
      <c r="M101" s="186" t="s">
        <v>3501</v>
      </c>
      <c r="N101" s="187" t="s">
        <v>3525</v>
      </c>
      <c r="O101" s="63"/>
      <c r="P101" s="188">
        <f t="shared" si="1"/>
        <v>0</v>
      </c>
      <c r="Q101" s="188">
        <v>0</v>
      </c>
      <c r="R101" s="188">
        <f t="shared" si="2"/>
        <v>0</v>
      </c>
      <c r="S101" s="188">
        <v>0</v>
      </c>
      <c r="T101" s="189">
        <f t="shared" si="3"/>
        <v>0</v>
      </c>
      <c r="AR101" s="190" t="s">
        <v>3699</v>
      </c>
      <c r="AT101" s="190" t="s">
        <v>3694</v>
      </c>
      <c r="AU101" s="190" t="s">
        <v>3565</v>
      </c>
      <c r="AY101" s="17" t="s">
        <v>3691</v>
      </c>
      <c r="BE101" s="191">
        <f t="shared" si="4"/>
        <v>0</v>
      </c>
      <c r="BF101" s="191">
        <f t="shared" si="5"/>
        <v>0</v>
      </c>
      <c r="BG101" s="191">
        <f t="shared" si="6"/>
        <v>0</v>
      </c>
      <c r="BH101" s="191">
        <f t="shared" si="7"/>
        <v>0</v>
      </c>
      <c r="BI101" s="191">
        <f t="shared" si="8"/>
        <v>0</v>
      </c>
      <c r="BJ101" s="17" t="s">
        <v>3562</v>
      </c>
      <c r="BK101" s="191">
        <f t="shared" si="9"/>
        <v>0</v>
      </c>
      <c r="BL101" s="17" t="s">
        <v>3699</v>
      </c>
      <c r="BM101" s="190" t="s">
        <v>126</v>
      </c>
    </row>
    <row r="102" spans="2:63" s="11" customFormat="1" ht="22.9" customHeight="1">
      <c r="B102" s="163"/>
      <c r="C102" s="164"/>
      <c r="D102" s="165" t="s">
        <v>3553</v>
      </c>
      <c r="E102" s="177" t="s">
        <v>1694</v>
      </c>
      <c r="F102" s="177" t="s">
        <v>1695</v>
      </c>
      <c r="G102" s="164"/>
      <c r="H102" s="164"/>
      <c r="I102" s="167"/>
      <c r="J102" s="178">
        <f>BK102</f>
        <v>0</v>
      </c>
      <c r="K102" s="164"/>
      <c r="L102" s="169"/>
      <c r="M102" s="170"/>
      <c r="N102" s="171"/>
      <c r="O102" s="171"/>
      <c r="P102" s="172">
        <f>SUM(P103:P106)</f>
        <v>0</v>
      </c>
      <c r="Q102" s="171"/>
      <c r="R102" s="172">
        <f>SUM(R103:R106)</f>
        <v>0</v>
      </c>
      <c r="S102" s="171"/>
      <c r="T102" s="173">
        <f>SUM(T103:T106)</f>
        <v>0</v>
      </c>
      <c r="AR102" s="174" t="s">
        <v>3562</v>
      </c>
      <c r="AT102" s="175" t="s">
        <v>3553</v>
      </c>
      <c r="AU102" s="175" t="s">
        <v>3562</v>
      </c>
      <c r="AY102" s="174" t="s">
        <v>3691</v>
      </c>
      <c r="BK102" s="176">
        <f>SUM(BK103:BK106)</f>
        <v>0</v>
      </c>
    </row>
    <row r="103" spans="2:65" s="1" customFormat="1" ht="24" customHeight="1">
      <c r="B103" s="34"/>
      <c r="C103" s="179" t="s">
        <v>3723</v>
      </c>
      <c r="D103" s="179" t="s">
        <v>3694</v>
      </c>
      <c r="E103" s="180" t="s">
        <v>127</v>
      </c>
      <c r="F103" s="181" t="s">
        <v>128</v>
      </c>
      <c r="G103" s="182" t="s">
        <v>3792</v>
      </c>
      <c r="H103" s="183">
        <v>0.003</v>
      </c>
      <c r="I103" s="184"/>
      <c r="J103" s="185">
        <f>ROUND(I103*H103,2)</f>
        <v>0</v>
      </c>
      <c r="K103" s="181" t="s">
        <v>1790</v>
      </c>
      <c r="L103" s="38"/>
      <c r="M103" s="186" t="s">
        <v>3501</v>
      </c>
      <c r="N103" s="187" t="s">
        <v>3525</v>
      </c>
      <c r="O103" s="63"/>
      <c r="P103" s="188">
        <f>O103*H103</f>
        <v>0</v>
      </c>
      <c r="Q103" s="188">
        <v>0</v>
      </c>
      <c r="R103" s="188">
        <f>Q103*H103</f>
        <v>0</v>
      </c>
      <c r="S103" s="188">
        <v>0</v>
      </c>
      <c r="T103" s="189">
        <f>S103*H103</f>
        <v>0</v>
      </c>
      <c r="AR103" s="190" t="s">
        <v>3699</v>
      </c>
      <c r="AT103" s="190" t="s">
        <v>3694</v>
      </c>
      <c r="AU103" s="190" t="s">
        <v>3565</v>
      </c>
      <c r="AY103" s="17" t="s">
        <v>3691</v>
      </c>
      <c r="BE103" s="191">
        <f>IF(N103="základní",J103,0)</f>
        <v>0</v>
      </c>
      <c r="BF103" s="191">
        <f>IF(N103="snížená",J103,0)</f>
        <v>0</v>
      </c>
      <c r="BG103" s="191">
        <f>IF(N103="zákl. přenesená",J103,0)</f>
        <v>0</v>
      </c>
      <c r="BH103" s="191">
        <f>IF(N103="sníž. přenesená",J103,0)</f>
        <v>0</v>
      </c>
      <c r="BI103" s="191">
        <f>IF(N103="nulová",J103,0)</f>
        <v>0</v>
      </c>
      <c r="BJ103" s="17" t="s">
        <v>3562</v>
      </c>
      <c r="BK103" s="191">
        <f>ROUND(I103*H103,2)</f>
        <v>0</v>
      </c>
      <c r="BL103" s="17" t="s">
        <v>3699</v>
      </c>
      <c r="BM103" s="190" t="s">
        <v>129</v>
      </c>
    </row>
    <row r="104" spans="2:65" s="1" customFormat="1" ht="24" customHeight="1">
      <c r="B104" s="34"/>
      <c r="C104" s="179" t="s">
        <v>3756</v>
      </c>
      <c r="D104" s="179" t="s">
        <v>3694</v>
      </c>
      <c r="E104" s="180" t="s">
        <v>130</v>
      </c>
      <c r="F104" s="181" t="s">
        <v>131</v>
      </c>
      <c r="G104" s="182" t="s">
        <v>3792</v>
      </c>
      <c r="H104" s="183">
        <v>0.009</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3699</v>
      </c>
      <c r="AT104" s="190" t="s">
        <v>3694</v>
      </c>
      <c r="AU104" s="190" t="s">
        <v>3565</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3699</v>
      </c>
      <c r="BM104" s="190" t="s">
        <v>132</v>
      </c>
    </row>
    <row r="105" spans="2:51" s="12" customFormat="1" ht="12">
      <c r="B105" s="192"/>
      <c r="C105" s="193"/>
      <c r="D105" s="194" t="s">
        <v>3710</v>
      </c>
      <c r="E105" s="195" t="s">
        <v>3501</v>
      </c>
      <c r="F105" s="196" t="s">
        <v>133</v>
      </c>
      <c r="G105" s="193"/>
      <c r="H105" s="197">
        <v>0.009</v>
      </c>
      <c r="I105" s="198"/>
      <c r="J105" s="193"/>
      <c r="K105" s="193"/>
      <c r="L105" s="199"/>
      <c r="M105" s="200"/>
      <c r="N105" s="201"/>
      <c r="O105" s="201"/>
      <c r="P105" s="201"/>
      <c r="Q105" s="201"/>
      <c r="R105" s="201"/>
      <c r="S105" s="201"/>
      <c r="T105" s="202"/>
      <c r="AT105" s="203" t="s">
        <v>3710</v>
      </c>
      <c r="AU105" s="203" t="s">
        <v>3565</v>
      </c>
      <c r="AV105" s="12" t="s">
        <v>3565</v>
      </c>
      <c r="AW105" s="12" t="s">
        <v>3515</v>
      </c>
      <c r="AX105" s="12" t="s">
        <v>3554</v>
      </c>
      <c r="AY105" s="203" t="s">
        <v>3691</v>
      </c>
    </row>
    <row r="106" spans="2:51" s="13" customFormat="1" ht="12">
      <c r="B106" s="204"/>
      <c r="C106" s="205"/>
      <c r="D106" s="194" t="s">
        <v>3710</v>
      </c>
      <c r="E106" s="206" t="s">
        <v>3501</v>
      </c>
      <c r="F106" s="207" t="s">
        <v>3712</v>
      </c>
      <c r="G106" s="205"/>
      <c r="H106" s="208">
        <v>0.009</v>
      </c>
      <c r="I106" s="209"/>
      <c r="J106" s="205"/>
      <c r="K106" s="205"/>
      <c r="L106" s="210"/>
      <c r="M106" s="242"/>
      <c r="N106" s="243"/>
      <c r="O106" s="243"/>
      <c r="P106" s="243"/>
      <c r="Q106" s="243"/>
      <c r="R106" s="243"/>
      <c r="S106" s="243"/>
      <c r="T106" s="244"/>
      <c r="AT106" s="214" t="s">
        <v>3710</v>
      </c>
      <c r="AU106" s="214" t="s">
        <v>3565</v>
      </c>
      <c r="AV106" s="13" t="s">
        <v>3699</v>
      </c>
      <c r="AW106" s="13" t="s">
        <v>3515</v>
      </c>
      <c r="AX106" s="13" t="s">
        <v>3562</v>
      </c>
      <c r="AY106" s="214" t="s">
        <v>3691</v>
      </c>
    </row>
    <row r="107" spans="2:12" s="1" customFormat="1" ht="6.95" customHeight="1">
      <c r="B107" s="46"/>
      <c r="C107" s="47"/>
      <c r="D107" s="47"/>
      <c r="E107" s="47"/>
      <c r="F107" s="47"/>
      <c r="G107" s="47"/>
      <c r="H107" s="47"/>
      <c r="I107" s="130"/>
      <c r="J107" s="47"/>
      <c r="K107" s="47"/>
      <c r="L107" s="38"/>
    </row>
  </sheetData>
  <sheetProtection sheet="1" objects="1" scenarios="1" formatColumns="0" formatRows="0" autoFilter="0"/>
  <autoFilter ref="C81:K106"/>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3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3613</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134</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ROUND(J88,2)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ROUND((SUM(BE88:BE135)),2)</f>
        <v>0</v>
      </c>
      <c r="I33" s="119">
        <v>0.21</v>
      </c>
      <c r="J33" s="118">
        <f>ROUND(((SUM(BE88:BE135))*I33),2)</f>
        <v>0</v>
      </c>
      <c r="L33" s="38"/>
    </row>
    <row r="34" spans="2:12" s="1" customFormat="1" ht="14.45" customHeight="1">
      <c r="B34" s="38"/>
      <c r="E34" s="105" t="s">
        <v>3526</v>
      </c>
      <c r="F34" s="118">
        <f>ROUND((SUM(BF88:BF135)),2)</f>
        <v>0</v>
      </c>
      <c r="I34" s="119">
        <v>0.15</v>
      </c>
      <c r="J34" s="118">
        <f>ROUND(((SUM(BF88:BF135))*I34),2)</f>
        <v>0</v>
      </c>
      <c r="L34" s="38"/>
    </row>
    <row r="35" spans="2:12" s="1" customFormat="1" ht="14.45" customHeight="1" hidden="1">
      <c r="B35" s="38"/>
      <c r="E35" s="105" t="s">
        <v>3527</v>
      </c>
      <c r="F35" s="118">
        <f>ROUND((SUM(BG88:BG135)),2)</f>
        <v>0</v>
      </c>
      <c r="I35" s="119">
        <v>0.21</v>
      </c>
      <c r="J35" s="118">
        <f>0</f>
        <v>0</v>
      </c>
      <c r="L35" s="38"/>
    </row>
    <row r="36" spans="2:12" s="1" customFormat="1" ht="14.45" customHeight="1" hidden="1">
      <c r="B36" s="38"/>
      <c r="E36" s="105" t="s">
        <v>3528</v>
      </c>
      <c r="F36" s="118">
        <f>ROUND((SUM(BH88:BH135)),2)</f>
        <v>0</v>
      </c>
      <c r="I36" s="119">
        <v>0.15</v>
      </c>
      <c r="J36" s="118">
        <f>0</f>
        <v>0</v>
      </c>
      <c r="L36" s="38"/>
    </row>
    <row r="37" spans="2:12" s="1" customFormat="1" ht="14.45" customHeight="1" hidden="1">
      <c r="B37" s="38"/>
      <c r="E37" s="105" t="s">
        <v>3529</v>
      </c>
      <c r="F37" s="118">
        <f>ROUND((SUM(BI88:BI135)),2)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05 - Vnější části domovního dešťové kanalizace</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J88</f>
        <v>0</v>
      </c>
      <c r="K59" s="35"/>
      <c r="L59" s="38"/>
      <c r="AU59" s="17" t="s">
        <v>3638</v>
      </c>
    </row>
    <row r="60" spans="2:12" s="8" customFormat="1" ht="24.95" customHeight="1">
      <c r="B60" s="138"/>
      <c r="C60" s="139"/>
      <c r="D60" s="140" t="s">
        <v>135</v>
      </c>
      <c r="E60" s="141"/>
      <c r="F60" s="141"/>
      <c r="G60" s="141"/>
      <c r="H60" s="141"/>
      <c r="I60" s="142"/>
      <c r="J60" s="143">
        <f>J89</f>
        <v>0</v>
      </c>
      <c r="K60" s="139"/>
      <c r="L60" s="144"/>
    </row>
    <row r="61" spans="2:12" s="8" customFormat="1" ht="24.95" customHeight="1">
      <c r="B61" s="138"/>
      <c r="C61" s="139"/>
      <c r="D61" s="140" t="s">
        <v>1780</v>
      </c>
      <c r="E61" s="141"/>
      <c r="F61" s="141"/>
      <c r="G61" s="141"/>
      <c r="H61" s="141"/>
      <c r="I61" s="142"/>
      <c r="J61" s="143">
        <f>J110</f>
        <v>0</v>
      </c>
      <c r="K61" s="139"/>
      <c r="L61" s="144"/>
    </row>
    <row r="62" spans="2:12" s="9" customFormat="1" ht="19.9" customHeight="1">
      <c r="B62" s="145"/>
      <c r="C62" s="146"/>
      <c r="D62" s="147" t="s">
        <v>1909</v>
      </c>
      <c r="E62" s="148"/>
      <c r="F62" s="148"/>
      <c r="G62" s="148"/>
      <c r="H62" s="148"/>
      <c r="I62" s="149"/>
      <c r="J62" s="150">
        <f>J111</f>
        <v>0</v>
      </c>
      <c r="K62" s="146"/>
      <c r="L62" s="151"/>
    </row>
    <row r="63" spans="2:12" s="9" customFormat="1" ht="19.9" customHeight="1">
      <c r="B63" s="145"/>
      <c r="C63" s="146"/>
      <c r="D63" s="147" t="s">
        <v>136</v>
      </c>
      <c r="E63" s="148"/>
      <c r="F63" s="148"/>
      <c r="G63" s="148"/>
      <c r="H63" s="148"/>
      <c r="I63" s="149"/>
      <c r="J63" s="150">
        <f>J113</f>
        <v>0</v>
      </c>
      <c r="K63" s="146"/>
      <c r="L63" s="151"/>
    </row>
    <row r="64" spans="2:12" s="9" customFormat="1" ht="19.9" customHeight="1">
      <c r="B64" s="145"/>
      <c r="C64" s="146"/>
      <c r="D64" s="147" t="s">
        <v>1782</v>
      </c>
      <c r="E64" s="148"/>
      <c r="F64" s="148"/>
      <c r="G64" s="148"/>
      <c r="H64" s="148"/>
      <c r="I64" s="149"/>
      <c r="J64" s="150">
        <f>J116</f>
        <v>0</v>
      </c>
      <c r="K64" s="146"/>
      <c r="L64" s="151"/>
    </row>
    <row r="65" spans="2:12" s="9" customFormat="1" ht="19.9" customHeight="1">
      <c r="B65" s="145"/>
      <c r="C65" s="146"/>
      <c r="D65" s="147" t="s">
        <v>1910</v>
      </c>
      <c r="E65" s="148"/>
      <c r="F65" s="148"/>
      <c r="G65" s="148"/>
      <c r="H65" s="148"/>
      <c r="I65" s="149"/>
      <c r="J65" s="150">
        <f>J120</f>
        <v>0</v>
      </c>
      <c r="K65" s="146"/>
      <c r="L65" s="151"/>
    </row>
    <row r="66" spans="2:12" s="8" customFormat="1" ht="24.95" customHeight="1">
      <c r="B66" s="138"/>
      <c r="C66" s="139"/>
      <c r="D66" s="140" t="s">
        <v>1911</v>
      </c>
      <c r="E66" s="141"/>
      <c r="F66" s="141"/>
      <c r="G66" s="141"/>
      <c r="H66" s="141"/>
      <c r="I66" s="142"/>
      <c r="J66" s="143">
        <f>J121</f>
        <v>0</v>
      </c>
      <c r="K66" s="139"/>
      <c r="L66" s="144"/>
    </row>
    <row r="67" spans="2:12" s="9" customFormat="1" ht="19.9" customHeight="1">
      <c r="B67" s="145"/>
      <c r="C67" s="146"/>
      <c r="D67" s="147" t="s">
        <v>1912</v>
      </c>
      <c r="E67" s="148"/>
      <c r="F67" s="148"/>
      <c r="G67" s="148"/>
      <c r="H67" s="148"/>
      <c r="I67" s="149"/>
      <c r="J67" s="150">
        <f>J122</f>
        <v>0</v>
      </c>
      <c r="K67" s="146"/>
      <c r="L67" s="151"/>
    </row>
    <row r="68" spans="2:12" s="9" customFormat="1" ht="19.9" customHeight="1">
      <c r="B68" s="145"/>
      <c r="C68" s="146"/>
      <c r="D68" s="147" t="s">
        <v>3666</v>
      </c>
      <c r="E68" s="148"/>
      <c r="F68" s="148"/>
      <c r="G68" s="148"/>
      <c r="H68" s="148"/>
      <c r="I68" s="149"/>
      <c r="J68" s="150">
        <f>J129</f>
        <v>0</v>
      </c>
      <c r="K68" s="146"/>
      <c r="L68" s="151"/>
    </row>
    <row r="69" spans="2:12" s="1" customFormat="1" ht="21.75" customHeight="1">
      <c r="B69" s="34"/>
      <c r="C69" s="35"/>
      <c r="D69" s="35"/>
      <c r="E69" s="35"/>
      <c r="F69" s="35"/>
      <c r="G69" s="35"/>
      <c r="H69" s="35"/>
      <c r="I69" s="106"/>
      <c r="J69" s="35"/>
      <c r="K69" s="35"/>
      <c r="L69" s="38"/>
    </row>
    <row r="70" spans="2:12" s="1" customFormat="1" ht="6.95" customHeight="1">
      <c r="B70" s="46"/>
      <c r="C70" s="47"/>
      <c r="D70" s="47"/>
      <c r="E70" s="47"/>
      <c r="F70" s="47"/>
      <c r="G70" s="47"/>
      <c r="H70" s="47"/>
      <c r="I70" s="130"/>
      <c r="J70" s="47"/>
      <c r="K70" s="47"/>
      <c r="L70" s="38"/>
    </row>
    <row r="74" spans="2:12" s="1" customFormat="1" ht="6.95" customHeight="1">
      <c r="B74" s="48"/>
      <c r="C74" s="49"/>
      <c r="D74" s="49"/>
      <c r="E74" s="49"/>
      <c r="F74" s="49"/>
      <c r="G74" s="49"/>
      <c r="H74" s="49"/>
      <c r="I74" s="133"/>
      <c r="J74" s="49"/>
      <c r="K74" s="49"/>
      <c r="L74" s="38"/>
    </row>
    <row r="75" spans="2:12" s="1" customFormat="1" ht="24.95" customHeight="1">
      <c r="B75" s="34"/>
      <c r="C75" s="23" t="s">
        <v>3676</v>
      </c>
      <c r="D75" s="35"/>
      <c r="E75" s="35"/>
      <c r="F75" s="35"/>
      <c r="G75" s="35"/>
      <c r="H75" s="35"/>
      <c r="I75" s="106"/>
      <c r="J75" s="35"/>
      <c r="K75" s="35"/>
      <c r="L75" s="38"/>
    </row>
    <row r="76" spans="2:12" s="1" customFormat="1" ht="6.95" customHeight="1">
      <c r="B76" s="34"/>
      <c r="C76" s="35"/>
      <c r="D76" s="35"/>
      <c r="E76" s="35"/>
      <c r="F76" s="35"/>
      <c r="G76" s="35"/>
      <c r="H76" s="35"/>
      <c r="I76" s="106"/>
      <c r="J76" s="35"/>
      <c r="K76" s="35"/>
      <c r="L76" s="38"/>
    </row>
    <row r="77" spans="2:12" s="1" customFormat="1" ht="12" customHeight="1">
      <c r="B77" s="34"/>
      <c r="C77" s="29" t="s">
        <v>3498</v>
      </c>
      <c r="D77" s="35"/>
      <c r="E77" s="35"/>
      <c r="F77" s="35"/>
      <c r="G77" s="35"/>
      <c r="H77" s="35"/>
      <c r="I77" s="106"/>
      <c r="J77" s="35"/>
      <c r="K77" s="35"/>
      <c r="L77" s="38"/>
    </row>
    <row r="78" spans="2:12" s="1" customFormat="1" ht="16.5" customHeight="1">
      <c r="B78" s="34"/>
      <c r="C78" s="35"/>
      <c r="D78" s="35"/>
      <c r="E78" s="553" t="str">
        <f>E7</f>
        <v>Světlá nad Sázavou - Managment</v>
      </c>
      <c r="F78" s="554"/>
      <c r="G78" s="554"/>
      <c r="H78" s="554"/>
      <c r="I78" s="106"/>
      <c r="J78" s="35"/>
      <c r="K78" s="35"/>
      <c r="L78" s="38"/>
    </row>
    <row r="79" spans="2:12" s="1" customFormat="1" ht="12" customHeight="1">
      <c r="B79" s="34"/>
      <c r="C79" s="29" t="s">
        <v>3633</v>
      </c>
      <c r="D79" s="35"/>
      <c r="E79" s="35"/>
      <c r="F79" s="35"/>
      <c r="G79" s="35"/>
      <c r="H79" s="35"/>
      <c r="I79" s="106"/>
      <c r="J79" s="35"/>
      <c r="K79" s="35"/>
      <c r="L79" s="38"/>
    </row>
    <row r="80" spans="2:12" s="1" customFormat="1" ht="16.5" customHeight="1">
      <c r="B80" s="34"/>
      <c r="C80" s="35"/>
      <c r="D80" s="35"/>
      <c r="E80" s="537" t="str">
        <f>E9</f>
        <v>SO 05 - Vnější části domovního dešťové kanalizace</v>
      </c>
      <c r="F80" s="552"/>
      <c r="G80" s="552"/>
      <c r="H80" s="552"/>
      <c r="I80" s="106"/>
      <c r="J80" s="35"/>
      <c r="K80" s="35"/>
      <c r="L80" s="38"/>
    </row>
    <row r="81" spans="2:12" s="1" customFormat="1" ht="6.95" customHeight="1">
      <c r="B81" s="34"/>
      <c r="C81" s="35"/>
      <c r="D81" s="35"/>
      <c r="E81" s="35"/>
      <c r="F81" s="35"/>
      <c r="G81" s="35"/>
      <c r="H81" s="35"/>
      <c r="I81" s="106"/>
      <c r="J81" s="35"/>
      <c r="K81" s="35"/>
      <c r="L81" s="38"/>
    </row>
    <row r="82" spans="2:12" s="1" customFormat="1" ht="12" customHeight="1">
      <c r="B82" s="34"/>
      <c r="C82" s="29" t="s">
        <v>3503</v>
      </c>
      <c r="D82" s="35"/>
      <c r="E82" s="35"/>
      <c r="F82" s="27" t="str">
        <f>F12</f>
        <v>Světlá nad Sázavou</v>
      </c>
      <c r="G82" s="35"/>
      <c r="H82" s="35"/>
      <c r="I82" s="108" t="s">
        <v>3505</v>
      </c>
      <c r="J82" s="58" t="str">
        <f>IF(J12="","",J12)</f>
        <v>6. 2. 2019</v>
      </c>
      <c r="K82" s="35"/>
      <c r="L82" s="38"/>
    </row>
    <row r="83" spans="2:12" s="1" customFormat="1" ht="6.95" customHeight="1">
      <c r="B83" s="34"/>
      <c r="C83" s="35"/>
      <c r="D83" s="35"/>
      <c r="E83" s="35"/>
      <c r="F83" s="35"/>
      <c r="G83" s="35"/>
      <c r="H83" s="35"/>
      <c r="I83" s="106"/>
      <c r="J83" s="35"/>
      <c r="K83" s="35"/>
      <c r="L83" s="38"/>
    </row>
    <row r="84" spans="2:12" s="1" customFormat="1" ht="15.2" customHeight="1">
      <c r="B84" s="34"/>
      <c r="C84" s="29" t="s">
        <v>3507</v>
      </c>
      <c r="D84" s="35"/>
      <c r="E84" s="35"/>
      <c r="F84" s="27" t="str">
        <f>E15</f>
        <v>Kraj Vysočina</v>
      </c>
      <c r="G84" s="35"/>
      <c r="H84" s="35"/>
      <c r="I84" s="108" t="s">
        <v>3513</v>
      </c>
      <c r="J84" s="32" t="str">
        <f>E21</f>
        <v xml:space="preserve"> </v>
      </c>
      <c r="K84" s="35"/>
      <c r="L84" s="38"/>
    </row>
    <row r="85" spans="2:12" s="1" customFormat="1" ht="27.95" customHeight="1">
      <c r="B85" s="34"/>
      <c r="C85" s="29" t="s">
        <v>3511</v>
      </c>
      <c r="D85" s="35"/>
      <c r="E85" s="35"/>
      <c r="F85" s="27" t="str">
        <f>IF(E18="","",E18)</f>
        <v>Vyplň údaj</v>
      </c>
      <c r="G85" s="35"/>
      <c r="H85" s="35"/>
      <c r="I85" s="108" t="s">
        <v>3516</v>
      </c>
      <c r="J85" s="32" t="str">
        <f>E24</f>
        <v>Ing. arch. Martin Jirovský</v>
      </c>
      <c r="K85" s="35"/>
      <c r="L85" s="38"/>
    </row>
    <row r="86" spans="2:12" s="1" customFormat="1" ht="10.35" customHeight="1">
      <c r="B86" s="34"/>
      <c r="C86" s="35"/>
      <c r="D86" s="35"/>
      <c r="E86" s="35"/>
      <c r="F86" s="35"/>
      <c r="G86" s="35"/>
      <c r="H86" s="35"/>
      <c r="I86" s="106"/>
      <c r="J86" s="35"/>
      <c r="K86" s="35"/>
      <c r="L86" s="38"/>
    </row>
    <row r="87" spans="2:20" s="10" customFormat="1" ht="29.25" customHeight="1">
      <c r="B87" s="152"/>
      <c r="C87" s="153" t="s">
        <v>3677</v>
      </c>
      <c r="D87" s="154" t="s">
        <v>3539</v>
      </c>
      <c r="E87" s="154" t="s">
        <v>3535</v>
      </c>
      <c r="F87" s="154" t="s">
        <v>3536</v>
      </c>
      <c r="G87" s="154" t="s">
        <v>3678</v>
      </c>
      <c r="H87" s="154" t="s">
        <v>3679</v>
      </c>
      <c r="I87" s="155" t="s">
        <v>3680</v>
      </c>
      <c r="J87" s="154" t="s">
        <v>3637</v>
      </c>
      <c r="K87" s="156" t="s">
        <v>3681</v>
      </c>
      <c r="L87" s="157"/>
      <c r="M87" s="66" t="s">
        <v>3501</v>
      </c>
      <c r="N87" s="67" t="s">
        <v>3524</v>
      </c>
      <c r="O87" s="67" t="s">
        <v>3682</v>
      </c>
      <c r="P87" s="67" t="s">
        <v>3683</v>
      </c>
      <c r="Q87" s="67" t="s">
        <v>3684</v>
      </c>
      <c r="R87" s="67" t="s">
        <v>3685</v>
      </c>
      <c r="S87" s="67" t="s">
        <v>3686</v>
      </c>
      <c r="T87" s="68" t="s">
        <v>3687</v>
      </c>
    </row>
    <row r="88" spans="2:63" s="1" customFormat="1" ht="22.9" customHeight="1">
      <c r="B88" s="34"/>
      <c r="C88" s="73" t="s">
        <v>3688</v>
      </c>
      <c r="D88" s="35"/>
      <c r="E88" s="35"/>
      <c r="F88" s="35"/>
      <c r="G88" s="35"/>
      <c r="H88" s="35"/>
      <c r="I88" s="106"/>
      <c r="J88" s="158">
        <f>BK88</f>
        <v>0</v>
      </c>
      <c r="K88" s="35"/>
      <c r="L88" s="38"/>
      <c r="M88" s="69"/>
      <c r="N88" s="70"/>
      <c r="O88" s="70"/>
      <c r="P88" s="159">
        <f>P89+P110+P121</f>
        <v>0</v>
      </c>
      <c r="Q88" s="70"/>
      <c r="R88" s="159">
        <f>R89+R110+R121</f>
        <v>0</v>
      </c>
      <c r="S88" s="70"/>
      <c r="T88" s="160">
        <f>T89+T110+T121</f>
        <v>0</v>
      </c>
      <c r="AT88" s="17" t="s">
        <v>3553</v>
      </c>
      <c r="AU88" s="17" t="s">
        <v>3638</v>
      </c>
      <c r="BK88" s="162">
        <f>BK89+BK110+BK121</f>
        <v>0</v>
      </c>
    </row>
    <row r="89" spans="2:63" s="11" customFormat="1" ht="25.9" customHeight="1">
      <c r="B89" s="163"/>
      <c r="C89" s="164"/>
      <c r="D89" s="165" t="s">
        <v>3553</v>
      </c>
      <c r="E89" s="166" t="s">
        <v>3562</v>
      </c>
      <c r="F89" s="166" t="s">
        <v>1787</v>
      </c>
      <c r="G89" s="164"/>
      <c r="H89" s="164"/>
      <c r="I89" s="167"/>
      <c r="J89" s="168">
        <f>BK89</f>
        <v>0</v>
      </c>
      <c r="K89" s="164"/>
      <c r="L89" s="169"/>
      <c r="M89" s="170"/>
      <c r="N89" s="171"/>
      <c r="O89" s="171"/>
      <c r="P89" s="172">
        <f>SUM(P90:P109)</f>
        <v>0</v>
      </c>
      <c r="Q89" s="171"/>
      <c r="R89" s="172">
        <f>SUM(R90:R109)</f>
        <v>0</v>
      </c>
      <c r="S89" s="171"/>
      <c r="T89" s="173">
        <f>SUM(T90:T109)</f>
        <v>0</v>
      </c>
      <c r="AR89" s="174" t="s">
        <v>3562</v>
      </c>
      <c r="AT89" s="175" t="s">
        <v>3553</v>
      </c>
      <c r="AU89" s="175" t="s">
        <v>3554</v>
      </c>
      <c r="AY89" s="174" t="s">
        <v>3691</v>
      </c>
      <c r="BK89" s="176">
        <f>SUM(BK90:BK109)</f>
        <v>0</v>
      </c>
    </row>
    <row r="90" spans="2:65" s="1" customFormat="1" ht="16.5" customHeight="1">
      <c r="B90" s="34"/>
      <c r="C90" s="179" t="s">
        <v>3562</v>
      </c>
      <c r="D90" s="179" t="s">
        <v>3694</v>
      </c>
      <c r="E90" s="180" t="s">
        <v>1932</v>
      </c>
      <c r="F90" s="181" t="s">
        <v>1933</v>
      </c>
      <c r="G90" s="182" t="s">
        <v>1934</v>
      </c>
      <c r="H90" s="183">
        <v>3</v>
      </c>
      <c r="I90" s="184"/>
      <c r="J90" s="185">
        <f aca="true" t="shared" si="0" ref="J90:J96">ROUND(I90*H90,2)</f>
        <v>0</v>
      </c>
      <c r="K90" s="181" t="s">
        <v>1790</v>
      </c>
      <c r="L90" s="38"/>
      <c r="M90" s="186" t="s">
        <v>3501</v>
      </c>
      <c r="N90" s="187" t="s">
        <v>3525</v>
      </c>
      <c r="O90" s="63"/>
      <c r="P90" s="188">
        <f aca="true" t="shared" si="1" ref="P90:P96">O90*H90</f>
        <v>0</v>
      </c>
      <c r="Q90" s="188">
        <v>0</v>
      </c>
      <c r="R90" s="188">
        <f aca="true" t="shared" si="2" ref="R90:R96">Q90*H90</f>
        <v>0</v>
      </c>
      <c r="S90" s="188">
        <v>0</v>
      </c>
      <c r="T90" s="189">
        <f aca="true" t="shared" si="3" ref="T90:T96">S90*H90</f>
        <v>0</v>
      </c>
      <c r="AR90" s="190" t="s">
        <v>3699</v>
      </c>
      <c r="AT90" s="190" t="s">
        <v>3694</v>
      </c>
      <c r="AU90" s="190" t="s">
        <v>3562</v>
      </c>
      <c r="AY90" s="17" t="s">
        <v>3691</v>
      </c>
      <c r="BE90" s="191">
        <f aca="true" t="shared" si="4" ref="BE90:BE96">IF(N90="základní",J90,0)</f>
        <v>0</v>
      </c>
      <c r="BF90" s="191">
        <f aca="true" t="shared" si="5" ref="BF90:BF96">IF(N90="snížená",J90,0)</f>
        <v>0</v>
      </c>
      <c r="BG90" s="191">
        <f aca="true" t="shared" si="6" ref="BG90:BG96">IF(N90="zákl. přenesená",J90,0)</f>
        <v>0</v>
      </c>
      <c r="BH90" s="191">
        <f aca="true" t="shared" si="7" ref="BH90:BH96">IF(N90="sníž. přenesená",J90,0)</f>
        <v>0</v>
      </c>
      <c r="BI90" s="191">
        <f aca="true" t="shared" si="8" ref="BI90:BI96">IF(N90="nulová",J90,0)</f>
        <v>0</v>
      </c>
      <c r="BJ90" s="17" t="s">
        <v>3562</v>
      </c>
      <c r="BK90" s="191">
        <f aca="true" t="shared" si="9" ref="BK90:BK96">ROUND(I90*H90,2)</f>
        <v>0</v>
      </c>
      <c r="BL90" s="17" t="s">
        <v>3699</v>
      </c>
      <c r="BM90" s="190" t="s">
        <v>137</v>
      </c>
    </row>
    <row r="91" spans="2:65" s="1" customFormat="1" ht="24" customHeight="1">
      <c r="B91" s="34"/>
      <c r="C91" s="179" t="s">
        <v>3565</v>
      </c>
      <c r="D91" s="179" t="s">
        <v>3694</v>
      </c>
      <c r="E91" s="180" t="s">
        <v>1936</v>
      </c>
      <c r="F91" s="181" t="s">
        <v>1937</v>
      </c>
      <c r="G91" s="182" t="s">
        <v>1938</v>
      </c>
      <c r="H91" s="183">
        <v>1</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3562</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138</v>
      </c>
    </row>
    <row r="92" spans="2:65" s="1" customFormat="1" ht="24" customHeight="1">
      <c r="B92" s="34"/>
      <c r="C92" s="179" t="s">
        <v>3706</v>
      </c>
      <c r="D92" s="179" t="s">
        <v>3694</v>
      </c>
      <c r="E92" s="180" t="s">
        <v>3746</v>
      </c>
      <c r="F92" s="181" t="s">
        <v>3747</v>
      </c>
      <c r="G92" s="182" t="s">
        <v>3697</v>
      </c>
      <c r="H92" s="183">
        <v>22.3</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3562</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139</v>
      </c>
    </row>
    <row r="93" spans="2:65" s="1" customFormat="1" ht="24" customHeight="1">
      <c r="B93" s="34"/>
      <c r="C93" s="179" t="s">
        <v>3699</v>
      </c>
      <c r="D93" s="179" t="s">
        <v>3694</v>
      </c>
      <c r="E93" s="180" t="s">
        <v>3752</v>
      </c>
      <c r="F93" s="181" t="s">
        <v>3753</v>
      </c>
      <c r="G93" s="182" t="s">
        <v>3697</v>
      </c>
      <c r="H93" s="183">
        <v>22.3</v>
      </c>
      <c r="I93" s="184"/>
      <c r="J93" s="185">
        <f t="shared" si="0"/>
        <v>0</v>
      </c>
      <c r="K93" s="181" t="s">
        <v>1790</v>
      </c>
      <c r="L93" s="38"/>
      <c r="M93" s="186" t="s">
        <v>3501</v>
      </c>
      <c r="N93" s="187" t="s">
        <v>3525</v>
      </c>
      <c r="O93" s="63"/>
      <c r="P93" s="188">
        <f t="shared" si="1"/>
        <v>0</v>
      </c>
      <c r="Q93" s="188">
        <v>0</v>
      </c>
      <c r="R93" s="188">
        <f t="shared" si="2"/>
        <v>0</v>
      </c>
      <c r="S93" s="188">
        <v>0</v>
      </c>
      <c r="T93" s="189">
        <f t="shared" si="3"/>
        <v>0</v>
      </c>
      <c r="AR93" s="190" t="s">
        <v>3699</v>
      </c>
      <c r="AT93" s="190" t="s">
        <v>3694</v>
      </c>
      <c r="AU93" s="190" t="s">
        <v>3562</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140</v>
      </c>
    </row>
    <row r="94" spans="2:65" s="1" customFormat="1" ht="24" customHeight="1">
      <c r="B94" s="34"/>
      <c r="C94" s="179" t="s">
        <v>3716</v>
      </c>
      <c r="D94" s="179" t="s">
        <v>3694</v>
      </c>
      <c r="E94" s="180" t="s">
        <v>3738</v>
      </c>
      <c r="F94" s="181" t="s">
        <v>3739</v>
      </c>
      <c r="G94" s="182" t="s">
        <v>3697</v>
      </c>
      <c r="H94" s="183">
        <v>11</v>
      </c>
      <c r="I94" s="184"/>
      <c r="J94" s="185">
        <f t="shared" si="0"/>
        <v>0</v>
      </c>
      <c r="K94" s="181" t="s">
        <v>1790</v>
      </c>
      <c r="L94" s="38"/>
      <c r="M94" s="186" t="s">
        <v>3501</v>
      </c>
      <c r="N94" s="187" t="s">
        <v>3525</v>
      </c>
      <c r="O94" s="63"/>
      <c r="P94" s="188">
        <f t="shared" si="1"/>
        <v>0</v>
      </c>
      <c r="Q94" s="188">
        <v>0</v>
      </c>
      <c r="R94" s="188">
        <f t="shared" si="2"/>
        <v>0</v>
      </c>
      <c r="S94" s="188">
        <v>0</v>
      </c>
      <c r="T94" s="189">
        <f t="shared" si="3"/>
        <v>0</v>
      </c>
      <c r="AR94" s="190" t="s">
        <v>3699</v>
      </c>
      <c r="AT94" s="190" t="s">
        <v>3694</v>
      </c>
      <c r="AU94" s="190" t="s">
        <v>3562</v>
      </c>
      <c r="AY94" s="17" t="s">
        <v>3691</v>
      </c>
      <c r="BE94" s="191">
        <f t="shared" si="4"/>
        <v>0</v>
      </c>
      <c r="BF94" s="191">
        <f t="shared" si="5"/>
        <v>0</v>
      </c>
      <c r="BG94" s="191">
        <f t="shared" si="6"/>
        <v>0</v>
      </c>
      <c r="BH94" s="191">
        <f t="shared" si="7"/>
        <v>0</v>
      </c>
      <c r="BI94" s="191">
        <f t="shared" si="8"/>
        <v>0</v>
      </c>
      <c r="BJ94" s="17" t="s">
        <v>3562</v>
      </c>
      <c r="BK94" s="191">
        <f t="shared" si="9"/>
        <v>0</v>
      </c>
      <c r="BL94" s="17" t="s">
        <v>3699</v>
      </c>
      <c r="BM94" s="190" t="s">
        <v>141</v>
      </c>
    </row>
    <row r="95" spans="2:65" s="1" customFormat="1" ht="24" customHeight="1">
      <c r="B95" s="34"/>
      <c r="C95" s="179" t="s">
        <v>3721</v>
      </c>
      <c r="D95" s="179" t="s">
        <v>3694</v>
      </c>
      <c r="E95" s="180" t="s">
        <v>3742</v>
      </c>
      <c r="F95" s="181" t="s">
        <v>3743</v>
      </c>
      <c r="G95" s="182" t="s">
        <v>3697</v>
      </c>
      <c r="H95" s="183">
        <v>11</v>
      </c>
      <c r="I95" s="184"/>
      <c r="J95" s="185">
        <f t="shared" si="0"/>
        <v>0</v>
      </c>
      <c r="K95" s="181" t="s">
        <v>1790</v>
      </c>
      <c r="L95" s="38"/>
      <c r="M95" s="186" t="s">
        <v>3501</v>
      </c>
      <c r="N95" s="187" t="s">
        <v>3525</v>
      </c>
      <c r="O95" s="63"/>
      <c r="P95" s="188">
        <f t="shared" si="1"/>
        <v>0</v>
      </c>
      <c r="Q95" s="188">
        <v>0</v>
      </c>
      <c r="R95" s="188">
        <f t="shared" si="2"/>
        <v>0</v>
      </c>
      <c r="S95" s="188">
        <v>0</v>
      </c>
      <c r="T95" s="189">
        <f t="shared" si="3"/>
        <v>0</v>
      </c>
      <c r="AR95" s="190" t="s">
        <v>3699</v>
      </c>
      <c r="AT95" s="190" t="s">
        <v>3694</v>
      </c>
      <c r="AU95" s="190" t="s">
        <v>3562</v>
      </c>
      <c r="AY95" s="17" t="s">
        <v>3691</v>
      </c>
      <c r="BE95" s="191">
        <f t="shared" si="4"/>
        <v>0</v>
      </c>
      <c r="BF95" s="191">
        <f t="shared" si="5"/>
        <v>0</v>
      </c>
      <c r="BG95" s="191">
        <f t="shared" si="6"/>
        <v>0</v>
      </c>
      <c r="BH95" s="191">
        <f t="shared" si="7"/>
        <v>0</v>
      </c>
      <c r="BI95" s="191">
        <f t="shared" si="8"/>
        <v>0</v>
      </c>
      <c r="BJ95" s="17" t="s">
        <v>3562</v>
      </c>
      <c r="BK95" s="191">
        <f t="shared" si="9"/>
        <v>0</v>
      </c>
      <c r="BL95" s="17" t="s">
        <v>3699</v>
      </c>
      <c r="BM95" s="190" t="s">
        <v>142</v>
      </c>
    </row>
    <row r="96" spans="2:65" s="1" customFormat="1" ht="24" customHeight="1">
      <c r="B96" s="34"/>
      <c r="C96" s="179" t="s">
        <v>3725</v>
      </c>
      <c r="D96" s="179" t="s">
        <v>3694</v>
      </c>
      <c r="E96" s="180" t="s">
        <v>143</v>
      </c>
      <c r="F96" s="181" t="s">
        <v>144</v>
      </c>
      <c r="G96" s="182" t="s">
        <v>3697</v>
      </c>
      <c r="H96" s="183">
        <v>33.3</v>
      </c>
      <c r="I96" s="184"/>
      <c r="J96" s="185">
        <f t="shared" si="0"/>
        <v>0</v>
      </c>
      <c r="K96" s="181" t="s">
        <v>1790</v>
      </c>
      <c r="L96" s="38"/>
      <c r="M96" s="186" t="s">
        <v>3501</v>
      </c>
      <c r="N96" s="187" t="s">
        <v>3525</v>
      </c>
      <c r="O96" s="63"/>
      <c r="P96" s="188">
        <f t="shared" si="1"/>
        <v>0</v>
      </c>
      <c r="Q96" s="188">
        <v>0</v>
      </c>
      <c r="R96" s="188">
        <f t="shared" si="2"/>
        <v>0</v>
      </c>
      <c r="S96" s="188">
        <v>0</v>
      </c>
      <c r="T96" s="189">
        <f t="shared" si="3"/>
        <v>0</v>
      </c>
      <c r="AR96" s="190" t="s">
        <v>3699</v>
      </c>
      <c r="AT96" s="190" t="s">
        <v>3694</v>
      </c>
      <c r="AU96" s="190" t="s">
        <v>3562</v>
      </c>
      <c r="AY96" s="17" t="s">
        <v>3691</v>
      </c>
      <c r="BE96" s="191">
        <f t="shared" si="4"/>
        <v>0</v>
      </c>
      <c r="BF96" s="191">
        <f t="shared" si="5"/>
        <v>0</v>
      </c>
      <c r="BG96" s="191">
        <f t="shared" si="6"/>
        <v>0</v>
      </c>
      <c r="BH96" s="191">
        <f t="shared" si="7"/>
        <v>0</v>
      </c>
      <c r="BI96" s="191">
        <f t="shared" si="8"/>
        <v>0</v>
      </c>
      <c r="BJ96" s="17" t="s">
        <v>3562</v>
      </c>
      <c r="BK96" s="191">
        <f t="shared" si="9"/>
        <v>0</v>
      </c>
      <c r="BL96" s="17" t="s">
        <v>3699</v>
      </c>
      <c r="BM96" s="190" t="s">
        <v>145</v>
      </c>
    </row>
    <row r="97" spans="2:51" s="12" customFormat="1" ht="12">
      <c r="B97" s="192"/>
      <c r="C97" s="193"/>
      <c r="D97" s="194" t="s">
        <v>3710</v>
      </c>
      <c r="E97" s="195" t="s">
        <v>3501</v>
      </c>
      <c r="F97" s="196" t="s">
        <v>146</v>
      </c>
      <c r="G97" s="193"/>
      <c r="H97" s="197">
        <v>33.3</v>
      </c>
      <c r="I97" s="198"/>
      <c r="J97" s="193"/>
      <c r="K97" s="193"/>
      <c r="L97" s="199"/>
      <c r="M97" s="200"/>
      <c r="N97" s="201"/>
      <c r="O97" s="201"/>
      <c r="P97" s="201"/>
      <c r="Q97" s="201"/>
      <c r="R97" s="201"/>
      <c r="S97" s="201"/>
      <c r="T97" s="202"/>
      <c r="AT97" s="203" t="s">
        <v>3710</v>
      </c>
      <c r="AU97" s="203" t="s">
        <v>3562</v>
      </c>
      <c r="AV97" s="12" t="s">
        <v>3565</v>
      </c>
      <c r="AW97" s="12" t="s">
        <v>3515</v>
      </c>
      <c r="AX97" s="12" t="s">
        <v>3554</v>
      </c>
      <c r="AY97" s="203" t="s">
        <v>3691</v>
      </c>
    </row>
    <row r="98" spans="2:51" s="13" customFormat="1" ht="12">
      <c r="B98" s="204"/>
      <c r="C98" s="205"/>
      <c r="D98" s="194" t="s">
        <v>3710</v>
      </c>
      <c r="E98" s="206" t="s">
        <v>3501</v>
      </c>
      <c r="F98" s="207" t="s">
        <v>3712</v>
      </c>
      <c r="G98" s="205"/>
      <c r="H98" s="208">
        <v>33.3</v>
      </c>
      <c r="I98" s="209"/>
      <c r="J98" s="205"/>
      <c r="K98" s="205"/>
      <c r="L98" s="210"/>
      <c r="M98" s="211"/>
      <c r="N98" s="212"/>
      <c r="O98" s="212"/>
      <c r="P98" s="212"/>
      <c r="Q98" s="212"/>
      <c r="R98" s="212"/>
      <c r="S98" s="212"/>
      <c r="T98" s="213"/>
      <c r="AT98" s="214" t="s">
        <v>3710</v>
      </c>
      <c r="AU98" s="214" t="s">
        <v>3562</v>
      </c>
      <c r="AV98" s="13" t="s">
        <v>3699</v>
      </c>
      <c r="AW98" s="13" t="s">
        <v>3515</v>
      </c>
      <c r="AX98" s="13" t="s">
        <v>3562</v>
      </c>
      <c r="AY98" s="214" t="s">
        <v>3691</v>
      </c>
    </row>
    <row r="99" spans="2:65" s="1" customFormat="1" ht="24" customHeight="1">
      <c r="B99" s="34"/>
      <c r="C99" s="179" t="s">
        <v>3732</v>
      </c>
      <c r="D99" s="179" t="s">
        <v>3694</v>
      </c>
      <c r="E99" s="180" t="s">
        <v>1950</v>
      </c>
      <c r="F99" s="181" t="s">
        <v>1951</v>
      </c>
      <c r="G99" s="182" t="s">
        <v>3697</v>
      </c>
      <c r="H99" s="183">
        <v>9</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3562</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147</v>
      </c>
    </row>
    <row r="100" spans="2:65" s="1" customFormat="1" ht="24" customHeight="1">
      <c r="B100" s="34"/>
      <c r="C100" s="179" t="s">
        <v>3737</v>
      </c>
      <c r="D100" s="179" t="s">
        <v>3694</v>
      </c>
      <c r="E100" s="180" t="s">
        <v>1947</v>
      </c>
      <c r="F100" s="181" t="s">
        <v>1948</v>
      </c>
      <c r="G100" s="182" t="s">
        <v>3697</v>
      </c>
      <c r="H100" s="183">
        <v>9</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3699</v>
      </c>
      <c r="AT100" s="190" t="s">
        <v>3694</v>
      </c>
      <c r="AU100" s="190" t="s">
        <v>3562</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3699</v>
      </c>
      <c r="BM100" s="190" t="s">
        <v>148</v>
      </c>
    </row>
    <row r="101" spans="2:65" s="1" customFormat="1" ht="16.5" customHeight="1">
      <c r="B101" s="34"/>
      <c r="C101" s="179" t="s">
        <v>3741</v>
      </c>
      <c r="D101" s="179" t="s">
        <v>3694</v>
      </c>
      <c r="E101" s="180" t="s">
        <v>1953</v>
      </c>
      <c r="F101" s="181" t="s">
        <v>1954</v>
      </c>
      <c r="G101" s="182" t="s">
        <v>3697</v>
      </c>
      <c r="H101" s="183">
        <v>9</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3699</v>
      </c>
      <c r="AT101" s="190" t="s">
        <v>3694</v>
      </c>
      <c r="AU101" s="190" t="s">
        <v>3562</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149</v>
      </c>
    </row>
    <row r="102" spans="2:65" s="1" customFormat="1" ht="16.5" customHeight="1">
      <c r="B102" s="34"/>
      <c r="C102" s="179" t="s">
        <v>3692</v>
      </c>
      <c r="D102" s="179" t="s">
        <v>3694</v>
      </c>
      <c r="E102" s="180" t="s">
        <v>3790</v>
      </c>
      <c r="F102" s="181" t="s">
        <v>1956</v>
      </c>
      <c r="G102" s="182" t="s">
        <v>3792</v>
      </c>
      <c r="H102" s="183">
        <v>15.3</v>
      </c>
      <c r="I102" s="184"/>
      <c r="J102" s="185">
        <f>ROUND(I102*H102,2)</f>
        <v>0</v>
      </c>
      <c r="K102" s="181" t="s">
        <v>1790</v>
      </c>
      <c r="L102" s="38"/>
      <c r="M102" s="186" t="s">
        <v>3501</v>
      </c>
      <c r="N102" s="187" t="s">
        <v>3525</v>
      </c>
      <c r="O102" s="63"/>
      <c r="P102" s="188">
        <f>O102*H102</f>
        <v>0</v>
      </c>
      <c r="Q102" s="188">
        <v>0</v>
      </c>
      <c r="R102" s="188">
        <f>Q102*H102</f>
        <v>0</v>
      </c>
      <c r="S102" s="188">
        <v>0</v>
      </c>
      <c r="T102" s="189">
        <f>S102*H102</f>
        <v>0</v>
      </c>
      <c r="AR102" s="190" t="s">
        <v>3699</v>
      </c>
      <c r="AT102" s="190" t="s">
        <v>3694</v>
      </c>
      <c r="AU102" s="190" t="s">
        <v>3562</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3699</v>
      </c>
      <c r="BM102" s="190" t="s">
        <v>150</v>
      </c>
    </row>
    <row r="103" spans="2:51" s="12" customFormat="1" ht="12">
      <c r="B103" s="192"/>
      <c r="C103" s="193"/>
      <c r="D103" s="194" t="s">
        <v>3710</v>
      </c>
      <c r="E103" s="195" t="s">
        <v>3501</v>
      </c>
      <c r="F103" s="196" t="s">
        <v>151</v>
      </c>
      <c r="G103" s="193"/>
      <c r="H103" s="197">
        <v>15.3</v>
      </c>
      <c r="I103" s="198"/>
      <c r="J103" s="193"/>
      <c r="K103" s="193"/>
      <c r="L103" s="199"/>
      <c r="M103" s="200"/>
      <c r="N103" s="201"/>
      <c r="O103" s="201"/>
      <c r="P103" s="201"/>
      <c r="Q103" s="201"/>
      <c r="R103" s="201"/>
      <c r="S103" s="201"/>
      <c r="T103" s="202"/>
      <c r="AT103" s="203" t="s">
        <v>3710</v>
      </c>
      <c r="AU103" s="203" t="s">
        <v>3562</v>
      </c>
      <c r="AV103" s="12" t="s">
        <v>3565</v>
      </c>
      <c r="AW103" s="12" t="s">
        <v>3515</v>
      </c>
      <c r="AX103" s="12" t="s">
        <v>3554</v>
      </c>
      <c r="AY103" s="203" t="s">
        <v>3691</v>
      </c>
    </row>
    <row r="104" spans="2:51" s="13" customFormat="1" ht="12">
      <c r="B104" s="204"/>
      <c r="C104" s="205"/>
      <c r="D104" s="194" t="s">
        <v>3710</v>
      </c>
      <c r="E104" s="206" t="s">
        <v>3501</v>
      </c>
      <c r="F104" s="207" t="s">
        <v>3712</v>
      </c>
      <c r="G104" s="205"/>
      <c r="H104" s="208">
        <v>15.3</v>
      </c>
      <c r="I104" s="209"/>
      <c r="J104" s="205"/>
      <c r="K104" s="205"/>
      <c r="L104" s="210"/>
      <c r="M104" s="211"/>
      <c r="N104" s="212"/>
      <c r="O104" s="212"/>
      <c r="P104" s="212"/>
      <c r="Q104" s="212"/>
      <c r="R104" s="212"/>
      <c r="S104" s="212"/>
      <c r="T104" s="213"/>
      <c r="AT104" s="214" t="s">
        <v>3710</v>
      </c>
      <c r="AU104" s="214" t="s">
        <v>3562</v>
      </c>
      <c r="AV104" s="13" t="s">
        <v>3699</v>
      </c>
      <c r="AW104" s="13" t="s">
        <v>3515</v>
      </c>
      <c r="AX104" s="13" t="s">
        <v>3562</v>
      </c>
      <c r="AY104" s="214" t="s">
        <v>3691</v>
      </c>
    </row>
    <row r="105" spans="2:65" s="1" customFormat="1" ht="24" customHeight="1">
      <c r="B105" s="34"/>
      <c r="C105" s="179" t="s">
        <v>3701</v>
      </c>
      <c r="D105" s="179" t="s">
        <v>3694</v>
      </c>
      <c r="E105" s="180" t="s">
        <v>152</v>
      </c>
      <c r="F105" s="181" t="s">
        <v>153</v>
      </c>
      <c r="G105" s="182" t="s">
        <v>3697</v>
      </c>
      <c r="H105" s="183">
        <v>19.7</v>
      </c>
      <c r="I105" s="184"/>
      <c r="J105" s="185">
        <f>ROUND(I105*H105,2)</f>
        <v>0</v>
      </c>
      <c r="K105" s="181" t="s">
        <v>1942</v>
      </c>
      <c r="L105" s="38"/>
      <c r="M105" s="186" t="s">
        <v>3501</v>
      </c>
      <c r="N105" s="187" t="s">
        <v>3525</v>
      </c>
      <c r="O105" s="63"/>
      <c r="P105" s="188">
        <f>O105*H105</f>
        <v>0</v>
      </c>
      <c r="Q105" s="188">
        <v>0</v>
      </c>
      <c r="R105" s="188">
        <f>Q105*H105</f>
        <v>0</v>
      </c>
      <c r="S105" s="188">
        <v>0</v>
      </c>
      <c r="T105" s="189">
        <f>S105*H105</f>
        <v>0</v>
      </c>
      <c r="AR105" s="190" t="s">
        <v>3699</v>
      </c>
      <c r="AT105" s="190" t="s">
        <v>3694</v>
      </c>
      <c r="AU105" s="190" t="s">
        <v>3562</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3699</v>
      </c>
      <c r="BM105" s="190" t="s">
        <v>154</v>
      </c>
    </row>
    <row r="106" spans="2:47" s="1" customFormat="1" ht="19.5">
      <c r="B106" s="34"/>
      <c r="C106" s="35"/>
      <c r="D106" s="194" t="s">
        <v>4408</v>
      </c>
      <c r="E106" s="35"/>
      <c r="F106" s="235" t="s">
        <v>155</v>
      </c>
      <c r="G106" s="35"/>
      <c r="H106" s="35"/>
      <c r="I106" s="106"/>
      <c r="J106" s="35"/>
      <c r="K106" s="35"/>
      <c r="L106" s="38"/>
      <c r="M106" s="236"/>
      <c r="N106" s="63"/>
      <c r="O106" s="63"/>
      <c r="P106" s="63"/>
      <c r="Q106" s="63"/>
      <c r="R106" s="63"/>
      <c r="S106" s="63"/>
      <c r="T106" s="64"/>
      <c r="AT106" s="17" t="s">
        <v>4408</v>
      </c>
      <c r="AU106" s="17" t="s">
        <v>3562</v>
      </c>
    </row>
    <row r="107" spans="2:51" s="12" customFormat="1" ht="12">
      <c r="B107" s="192"/>
      <c r="C107" s="193"/>
      <c r="D107" s="194" t="s">
        <v>3710</v>
      </c>
      <c r="E107" s="195" t="s">
        <v>3501</v>
      </c>
      <c r="F107" s="196" t="s">
        <v>156</v>
      </c>
      <c r="G107" s="193"/>
      <c r="H107" s="197">
        <v>19.7</v>
      </c>
      <c r="I107" s="198"/>
      <c r="J107" s="193"/>
      <c r="K107" s="193"/>
      <c r="L107" s="199"/>
      <c r="M107" s="200"/>
      <c r="N107" s="201"/>
      <c r="O107" s="201"/>
      <c r="P107" s="201"/>
      <c r="Q107" s="201"/>
      <c r="R107" s="201"/>
      <c r="S107" s="201"/>
      <c r="T107" s="202"/>
      <c r="AT107" s="203" t="s">
        <v>3710</v>
      </c>
      <c r="AU107" s="203" t="s">
        <v>3562</v>
      </c>
      <c r="AV107" s="12" t="s">
        <v>3565</v>
      </c>
      <c r="AW107" s="12" t="s">
        <v>3515</v>
      </c>
      <c r="AX107" s="12" t="s">
        <v>3554</v>
      </c>
      <c r="AY107" s="203" t="s">
        <v>3691</v>
      </c>
    </row>
    <row r="108" spans="2:51" s="13" customFormat="1" ht="12">
      <c r="B108" s="204"/>
      <c r="C108" s="205"/>
      <c r="D108" s="194" t="s">
        <v>3710</v>
      </c>
      <c r="E108" s="206" t="s">
        <v>3501</v>
      </c>
      <c r="F108" s="207" t="s">
        <v>3712</v>
      </c>
      <c r="G108" s="205"/>
      <c r="H108" s="208">
        <v>19.7</v>
      </c>
      <c r="I108" s="209"/>
      <c r="J108" s="205"/>
      <c r="K108" s="205"/>
      <c r="L108" s="210"/>
      <c r="M108" s="211"/>
      <c r="N108" s="212"/>
      <c r="O108" s="212"/>
      <c r="P108" s="212"/>
      <c r="Q108" s="212"/>
      <c r="R108" s="212"/>
      <c r="S108" s="212"/>
      <c r="T108" s="213"/>
      <c r="AT108" s="214" t="s">
        <v>3710</v>
      </c>
      <c r="AU108" s="214" t="s">
        <v>3562</v>
      </c>
      <c r="AV108" s="13" t="s">
        <v>3699</v>
      </c>
      <c r="AW108" s="13" t="s">
        <v>3515</v>
      </c>
      <c r="AX108" s="13" t="s">
        <v>3562</v>
      </c>
      <c r="AY108" s="214" t="s">
        <v>3691</v>
      </c>
    </row>
    <row r="109" spans="2:65" s="1" customFormat="1" ht="36" customHeight="1">
      <c r="B109" s="34"/>
      <c r="C109" s="179" t="s">
        <v>3723</v>
      </c>
      <c r="D109" s="179" t="s">
        <v>3694</v>
      </c>
      <c r="E109" s="180" t="s">
        <v>1963</v>
      </c>
      <c r="F109" s="181" t="s">
        <v>1964</v>
      </c>
      <c r="G109" s="182" t="s">
        <v>3697</v>
      </c>
      <c r="H109" s="183">
        <v>19.7</v>
      </c>
      <c r="I109" s="184"/>
      <c r="J109" s="185">
        <f>ROUND(I109*H109,2)</f>
        <v>0</v>
      </c>
      <c r="K109" s="181" t="s">
        <v>1790</v>
      </c>
      <c r="L109" s="38"/>
      <c r="M109" s="186" t="s">
        <v>3501</v>
      </c>
      <c r="N109" s="187" t="s">
        <v>3525</v>
      </c>
      <c r="O109" s="63"/>
      <c r="P109" s="188">
        <f>O109*H109</f>
        <v>0</v>
      </c>
      <c r="Q109" s="188">
        <v>0</v>
      </c>
      <c r="R109" s="188">
        <f>Q109*H109</f>
        <v>0</v>
      </c>
      <c r="S109" s="188">
        <v>0</v>
      </c>
      <c r="T109" s="189">
        <f>S109*H109</f>
        <v>0</v>
      </c>
      <c r="AR109" s="190" t="s">
        <v>3699</v>
      </c>
      <c r="AT109" s="190" t="s">
        <v>3694</v>
      </c>
      <c r="AU109" s="190" t="s">
        <v>3562</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157</v>
      </c>
    </row>
    <row r="110" spans="2:63" s="11" customFormat="1" ht="25.9" customHeight="1">
      <c r="B110" s="163"/>
      <c r="C110" s="164"/>
      <c r="D110" s="165" t="s">
        <v>3553</v>
      </c>
      <c r="E110" s="166" t="s">
        <v>1785</v>
      </c>
      <c r="F110" s="166" t="s">
        <v>1786</v>
      </c>
      <c r="G110" s="164"/>
      <c r="H110" s="164"/>
      <c r="I110" s="167"/>
      <c r="J110" s="168">
        <f>BK110</f>
        <v>0</v>
      </c>
      <c r="K110" s="164"/>
      <c r="L110" s="169"/>
      <c r="M110" s="170"/>
      <c r="N110" s="171"/>
      <c r="O110" s="171"/>
      <c r="P110" s="172">
        <f>P111+P113+P116+P120</f>
        <v>0</v>
      </c>
      <c r="Q110" s="171"/>
      <c r="R110" s="172">
        <f>R111+R113+R116+R120</f>
        <v>0</v>
      </c>
      <c r="S110" s="171"/>
      <c r="T110" s="173">
        <f>T111+T113+T116+T120</f>
        <v>0</v>
      </c>
      <c r="AR110" s="174" t="s">
        <v>3562</v>
      </c>
      <c r="AT110" s="175" t="s">
        <v>3553</v>
      </c>
      <c r="AU110" s="175" t="s">
        <v>3554</v>
      </c>
      <c r="AY110" s="174" t="s">
        <v>3691</v>
      </c>
      <c r="BK110" s="176">
        <f>BK111+BK113+BK116+BK120</f>
        <v>0</v>
      </c>
    </row>
    <row r="111" spans="2:63" s="11" customFormat="1" ht="22.9" customHeight="1">
      <c r="B111" s="163"/>
      <c r="C111" s="164"/>
      <c r="D111" s="165" t="s">
        <v>3553</v>
      </c>
      <c r="E111" s="177" t="s">
        <v>3565</v>
      </c>
      <c r="F111" s="177" t="s">
        <v>1971</v>
      </c>
      <c r="G111" s="164"/>
      <c r="H111" s="164"/>
      <c r="I111" s="167"/>
      <c r="J111" s="178">
        <f>BK111</f>
        <v>0</v>
      </c>
      <c r="K111" s="164"/>
      <c r="L111" s="169"/>
      <c r="M111" s="170"/>
      <c r="N111" s="171"/>
      <c r="O111" s="171"/>
      <c r="P111" s="172">
        <f>P112</f>
        <v>0</v>
      </c>
      <c r="Q111" s="171"/>
      <c r="R111" s="172">
        <f>R112</f>
        <v>0</v>
      </c>
      <c r="S111" s="171"/>
      <c r="T111" s="173">
        <f>T112</f>
        <v>0</v>
      </c>
      <c r="AR111" s="174" t="s">
        <v>3562</v>
      </c>
      <c r="AT111" s="175" t="s">
        <v>3553</v>
      </c>
      <c r="AU111" s="175" t="s">
        <v>3562</v>
      </c>
      <c r="AY111" s="174" t="s">
        <v>3691</v>
      </c>
      <c r="BK111" s="176">
        <f>BK112</f>
        <v>0</v>
      </c>
    </row>
    <row r="112" spans="2:65" s="1" customFormat="1" ht="24" customHeight="1">
      <c r="B112" s="34"/>
      <c r="C112" s="179" t="s">
        <v>3756</v>
      </c>
      <c r="D112" s="179" t="s">
        <v>3694</v>
      </c>
      <c r="E112" s="180" t="s">
        <v>1972</v>
      </c>
      <c r="F112" s="181" t="s">
        <v>1973</v>
      </c>
      <c r="G112" s="182" t="s">
        <v>4097</v>
      </c>
      <c r="H112" s="183">
        <v>14</v>
      </c>
      <c r="I112" s="184"/>
      <c r="J112" s="185">
        <f>ROUND(I112*H112,2)</f>
        <v>0</v>
      </c>
      <c r="K112" s="181" t="s">
        <v>1790</v>
      </c>
      <c r="L112" s="38"/>
      <c r="M112" s="186" t="s">
        <v>3501</v>
      </c>
      <c r="N112" s="187" t="s">
        <v>3525</v>
      </c>
      <c r="O112" s="63"/>
      <c r="P112" s="188">
        <f>O112*H112</f>
        <v>0</v>
      </c>
      <c r="Q112" s="188">
        <v>0</v>
      </c>
      <c r="R112" s="188">
        <f>Q112*H112</f>
        <v>0</v>
      </c>
      <c r="S112" s="188">
        <v>0</v>
      </c>
      <c r="T112" s="189">
        <f>S112*H112</f>
        <v>0</v>
      </c>
      <c r="AR112" s="190" t="s">
        <v>3699</v>
      </c>
      <c r="AT112" s="190" t="s">
        <v>3694</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158</v>
      </c>
    </row>
    <row r="113" spans="2:63" s="11" customFormat="1" ht="22.9" customHeight="1">
      <c r="B113" s="163"/>
      <c r="C113" s="164"/>
      <c r="D113" s="165" t="s">
        <v>3553</v>
      </c>
      <c r="E113" s="177" t="s">
        <v>3706</v>
      </c>
      <c r="F113" s="177" t="s">
        <v>1640</v>
      </c>
      <c r="G113" s="164"/>
      <c r="H113" s="164"/>
      <c r="I113" s="167"/>
      <c r="J113" s="178">
        <f>BK113</f>
        <v>0</v>
      </c>
      <c r="K113" s="164"/>
      <c r="L113" s="169"/>
      <c r="M113" s="170"/>
      <c r="N113" s="171"/>
      <c r="O113" s="171"/>
      <c r="P113" s="172">
        <f>SUM(P114:P115)</f>
        <v>0</v>
      </c>
      <c r="Q113" s="171"/>
      <c r="R113" s="172">
        <f>SUM(R114:R115)</f>
        <v>0</v>
      </c>
      <c r="S113" s="171"/>
      <c r="T113" s="173">
        <f>SUM(T114:T115)</f>
        <v>0</v>
      </c>
      <c r="AR113" s="174" t="s">
        <v>3562</v>
      </c>
      <c r="AT113" s="175" t="s">
        <v>3553</v>
      </c>
      <c r="AU113" s="175" t="s">
        <v>3562</v>
      </c>
      <c r="AY113" s="174" t="s">
        <v>3691</v>
      </c>
      <c r="BK113" s="176">
        <f>SUM(BK114:BK115)</f>
        <v>0</v>
      </c>
    </row>
    <row r="114" spans="2:65" s="1" customFormat="1" ht="16.5" customHeight="1">
      <c r="B114" s="34"/>
      <c r="C114" s="179" t="s">
        <v>3490</v>
      </c>
      <c r="D114" s="179" t="s">
        <v>3694</v>
      </c>
      <c r="E114" s="180" t="s">
        <v>159</v>
      </c>
      <c r="F114" s="181" t="s">
        <v>160</v>
      </c>
      <c r="G114" s="182" t="s">
        <v>3834</v>
      </c>
      <c r="H114" s="183">
        <v>3</v>
      </c>
      <c r="I114" s="184"/>
      <c r="J114" s="185">
        <f>ROUND(I114*H114,2)</f>
        <v>0</v>
      </c>
      <c r="K114" s="181" t="s">
        <v>1790</v>
      </c>
      <c r="L114" s="38"/>
      <c r="M114" s="186" t="s">
        <v>3501</v>
      </c>
      <c r="N114" s="187" t="s">
        <v>3525</v>
      </c>
      <c r="O114" s="63"/>
      <c r="P114" s="188">
        <f>O114*H114</f>
        <v>0</v>
      </c>
      <c r="Q114" s="188">
        <v>0</v>
      </c>
      <c r="R114" s="188">
        <f>Q114*H114</f>
        <v>0</v>
      </c>
      <c r="S114" s="188">
        <v>0</v>
      </c>
      <c r="T114" s="189">
        <f>S114*H114</f>
        <v>0</v>
      </c>
      <c r="AR114" s="190" t="s">
        <v>3699</v>
      </c>
      <c r="AT114" s="190" t="s">
        <v>3694</v>
      </c>
      <c r="AU114" s="190" t="s">
        <v>3565</v>
      </c>
      <c r="AY114" s="17" t="s">
        <v>3691</v>
      </c>
      <c r="BE114" s="191">
        <f>IF(N114="základní",J114,0)</f>
        <v>0</v>
      </c>
      <c r="BF114" s="191">
        <f>IF(N114="snížená",J114,0)</f>
        <v>0</v>
      </c>
      <c r="BG114" s="191">
        <f>IF(N114="zákl. přenesená",J114,0)</f>
        <v>0</v>
      </c>
      <c r="BH114" s="191">
        <f>IF(N114="sníž. přenesená",J114,0)</f>
        <v>0</v>
      </c>
      <c r="BI114" s="191">
        <f>IF(N114="nulová",J114,0)</f>
        <v>0</v>
      </c>
      <c r="BJ114" s="17" t="s">
        <v>3562</v>
      </c>
      <c r="BK114" s="191">
        <f>ROUND(I114*H114,2)</f>
        <v>0</v>
      </c>
      <c r="BL114" s="17" t="s">
        <v>3699</v>
      </c>
      <c r="BM114" s="190" t="s">
        <v>161</v>
      </c>
    </row>
    <row r="115" spans="2:65" s="1" customFormat="1" ht="16.5" customHeight="1">
      <c r="B115" s="34"/>
      <c r="C115" s="225" t="s">
        <v>3761</v>
      </c>
      <c r="D115" s="225" t="s">
        <v>3806</v>
      </c>
      <c r="E115" s="226" t="s">
        <v>162</v>
      </c>
      <c r="F115" s="227" t="s">
        <v>163</v>
      </c>
      <c r="G115" s="228" t="s">
        <v>3834</v>
      </c>
      <c r="H115" s="229">
        <v>3</v>
      </c>
      <c r="I115" s="230"/>
      <c r="J115" s="231">
        <f>ROUND(I115*H115,2)</f>
        <v>0</v>
      </c>
      <c r="K115" s="227" t="s">
        <v>3501</v>
      </c>
      <c r="L115" s="232"/>
      <c r="M115" s="233" t="s">
        <v>3501</v>
      </c>
      <c r="N115" s="234" t="s">
        <v>3525</v>
      </c>
      <c r="O115" s="63"/>
      <c r="P115" s="188">
        <f>O115*H115</f>
        <v>0</v>
      </c>
      <c r="Q115" s="188">
        <v>0</v>
      </c>
      <c r="R115" s="188">
        <f>Q115*H115</f>
        <v>0</v>
      </c>
      <c r="S115" s="188">
        <v>0</v>
      </c>
      <c r="T115" s="189">
        <f>S115*H115</f>
        <v>0</v>
      </c>
      <c r="AR115" s="190" t="s">
        <v>3732</v>
      </c>
      <c r="AT115" s="190" t="s">
        <v>3806</v>
      </c>
      <c r="AU115" s="190" t="s">
        <v>3565</v>
      </c>
      <c r="AY115" s="17" t="s">
        <v>3691</v>
      </c>
      <c r="BE115" s="191">
        <f>IF(N115="základní",J115,0)</f>
        <v>0</v>
      </c>
      <c r="BF115" s="191">
        <f>IF(N115="snížená",J115,0)</f>
        <v>0</v>
      </c>
      <c r="BG115" s="191">
        <f>IF(N115="zákl. přenesená",J115,0)</f>
        <v>0</v>
      </c>
      <c r="BH115" s="191">
        <f>IF(N115="sníž. přenesená",J115,0)</f>
        <v>0</v>
      </c>
      <c r="BI115" s="191">
        <f>IF(N115="nulová",J115,0)</f>
        <v>0</v>
      </c>
      <c r="BJ115" s="17" t="s">
        <v>3562</v>
      </c>
      <c r="BK115" s="191">
        <f>ROUND(I115*H115,2)</f>
        <v>0</v>
      </c>
      <c r="BL115" s="17" t="s">
        <v>3699</v>
      </c>
      <c r="BM115" s="190" t="s">
        <v>164</v>
      </c>
    </row>
    <row r="116" spans="2:63" s="11" customFormat="1" ht="22.9" customHeight="1">
      <c r="B116" s="163"/>
      <c r="C116" s="164"/>
      <c r="D116" s="165" t="s">
        <v>3553</v>
      </c>
      <c r="E116" s="177" t="s">
        <v>3699</v>
      </c>
      <c r="F116" s="177" t="s">
        <v>1813</v>
      </c>
      <c r="G116" s="164"/>
      <c r="H116" s="164"/>
      <c r="I116" s="167"/>
      <c r="J116" s="178">
        <f>BK116</f>
        <v>0</v>
      </c>
      <c r="K116" s="164"/>
      <c r="L116" s="169"/>
      <c r="M116" s="170"/>
      <c r="N116" s="171"/>
      <c r="O116" s="171"/>
      <c r="P116" s="172">
        <f>SUM(P117:P119)</f>
        <v>0</v>
      </c>
      <c r="Q116" s="171"/>
      <c r="R116" s="172">
        <f>SUM(R117:R119)</f>
        <v>0</v>
      </c>
      <c r="S116" s="171"/>
      <c r="T116" s="173">
        <f>SUM(T117:T119)</f>
        <v>0</v>
      </c>
      <c r="AR116" s="174" t="s">
        <v>3562</v>
      </c>
      <c r="AT116" s="175" t="s">
        <v>3553</v>
      </c>
      <c r="AU116" s="175" t="s">
        <v>3562</v>
      </c>
      <c r="AY116" s="174" t="s">
        <v>3691</v>
      </c>
      <c r="BK116" s="176">
        <f>SUM(BK117:BK119)</f>
        <v>0</v>
      </c>
    </row>
    <row r="117" spans="2:65" s="1" customFormat="1" ht="16.5" customHeight="1">
      <c r="B117" s="34"/>
      <c r="C117" s="179" t="s">
        <v>3767</v>
      </c>
      <c r="D117" s="179" t="s">
        <v>3694</v>
      </c>
      <c r="E117" s="180" t="s">
        <v>165</v>
      </c>
      <c r="F117" s="181" t="s">
        <v>166</v>
      </c>
      <c r="G117" s="182" t="s">
        <v>3697</v>
      </c>
      <c r="H117" s="183">
        <v>2.6</v>
      </c>
      <c r="I117" s="184"/>
      <c r="J117" s="185">
        <f>ROUND(I117*H117,2)</f>
        <v>0</v>
      </c>
      <c r="K117" s="181" t="s">
        <v>1790</v>
      </c>
      <c r="L117" s="38"/>
      <c r="M117" s="186" t="s">
        <v>3501</v>
      </c>
      <c r="N117" s="187" t="s">
        <v>3525</v>
      </c>
      <c r="O117" s="63"/>
      <c r="P117" s="188">
        <f>O117*H117</f>
        <v>0</v>
      </c>
      <c r="Q117" s="188">
        <v>0</v>
      </c>
      <c r="R117" s="188">
        <f>Q117*H117</f>
        <v>0</v>
      </c>
      <c r="S117" s="188">
        <v>0</v>
      </c>
      <c r="T117" s="189">
        <f>S117*H117</f>
        <v>0</v>
      </c>
      <c r="AR117" s="190" t="s">
        <v>3699</v>
      </c>
      <c r="AT117" s="190" t="s">
        <v>3694</v>
      </c>
      <c r="AU117" s="190" t="s">
        <v>3565</v>
      </c>
      <c r="AY117" s="17" t="s">
        <v>3691</v>
      </c>
      <c r="BE117" s="191">
        <f>IF(N117="základní",J117,0)</f>
        <v>0</v>
      </c>
      <c r="BF117" s="191">
        <f>IF(N117="snížená",J117,0)</f>
        <v>0</v>
      </c>
      <c r="BG117" s="191">
        <f>IF(N117="zákl. přenesená",J117,0)</f>
        <v>0</v>
      </c>
      <c r="BH117" s="191">
        <f>IF(N117="sníž. přenesená",J117,0)</f>
        <v>0</v>
      </c>
      <c r="BI117" s="191">
        <f>IF(N117="nulová",J117,0)</f>
        <v>0</v>
      </c>
      <c r="BJ117" s="17" t="s">
        <v>3562</v>
      </c>
      <c r="BK117" s="191">
        <f>ROUND(I117*H117,2)</f>
        <v>0</v>
      </c>
      <c r="BL117" s="17" t="s">
        <v>3699</v>
      </c>
      <c r="BM117" s="190" t="s">
        <v>167</v>
      </c>
    </row>
    <row r="118" spans="2:65" s="1" customFormat="1" ht="16.5" customHeight="1">
      <c r="B118" s="34"/>
      <c r="C118" s="179" t="s">
        <v>3772</v>
      </c>
      <c r="D118" s="179" t="s">
        <v>3694</v>
      </c>
      <c r="E118" s="180" t="s">
        <v>168</v>
      </c>
      <c r="F118" s="181" t="s">
        <v>169</v>
      </c>
      <c r="G118" s="182" t="s">
        <v>3697</v>
      </c>
      <c r="H118" s="183">
        <v>2.03</v>
      </c>
      <c r="I118" s="184"/>
      <c r="J118" s="185">
        <f>ROUND(I118*H118,2)</f>
        <v>0</v>
      </c>
      <c r="K118" s="181" t="s">
        <v>3501</v>
      </c>
      <c r="L118" s="38"/>
      <c r="M118" s="186" t="s">
        <v>3501</v>
      </c>
      <c r="N118" s="187" t="s">
        <v>3525</v>
      </c>
      <c r="O118" s="63"/>
      <c r="P118" s="188">
        <f>O118*H118</f>
        <v>0</v>
      </c>
      <c r="Q118" s="188">
        <v>0</v>
      </c>
      <c r="R118" s="188">
        <f>Q118*H118</f>
        <v>0</v>
      </c>
      <c r="S118" s="188">
        <v>0</v>
      </c>
      <c r="T118" s="189">
        <f>S118*H118</f>
        <v>0</v>
      </c>
      <c r="AR118" s="190" t="s">
        <v>3699</v>
      </c>
      <c r="AT118" s="190" t="s">
        <v>3694</v>
      </c>
      <c r="AU118" s="190" t="s">
        <v>3565</v>
      </c>
      <c r="AY118" s="17" t="s">
        <v>3691</v>
      </c>
      <c r="BE118" s="191">
        <f>IF(N118="základní",J118,0)</f>
        <v>0</v>
      </c>
      <c r="BF118" s="191">
        <f>IF(N118="snížená",J118,0)</f>
        <v>0</v>
      </c>
      <c r="BG118" s="191">
        <f>IF(N118="zákl. přenesená",J118,0)</f>
        <v>0</v>
      </c>
      <c r="BH118" s="191">
        <f>IF(N118="sníž. přenesená",J118,0)</f>
        <v>0</v>
      </c>
      <c r="BI118" s="191">
        <f>IF(N118="nulová",J118,0)</f>
        <v>0</v>
      </c>
      <c r="BJ118" s="17" t="s">
        <v>3562</v>
      </c>
      <c r="BK118" s="191">
        <f>ROUND(I118*H118,2)</f>
        <v>0</v>
      </c>
      <c r="BL118" s="17" t="s">
        <v>3699</v>
      </c>
      <c r="BM118" s="190" t="s">
        <v>170</v>
      </c>
    </row>
    <row r="119" spans="2:47" s="1" customFormat="1" ht="19.5">
      <c r="B119" s="34"/>
      <c r="C119" s="35"/>
      <c r="D119" s="194" t="s">
        <v>4408</v>
      </c>
      <c r="E119" s="35"/>
      <c r="F119" s="235" t="s">
        <v>171</v>
      </c>
      <c r="G119" s="35"/>
      <c r="H119" s="35"/>
      <c r="I119" s="106"/>
      <c r="J119" s="35"/>
      <c r="K119" s="35"/>
      <c r="L119" s="38"/>
      <c r="M119" s="236"/>
      <c r="N119" s="63"/>
      <c r="O119" s="63"/>
      <c r="P119" s="63"/>
      <c r="Q119" s="63"/>
      <c r="R119" s="63"/>
      <c r="S119" s="63"/>
      <c r="T119" s="64"/>
      <c r="AT119" s="17" t="s">
        <v>4408</v>
      </c>
      <c r="AU119" s="17" t="s">
        <v>3565</v>
      </c>
    </row>
    <row r="120" spans="2:63" s="11" customFormat="1" ht="22.9" customHeight="1">
      <c r="B120" s="163"/>
      <c r="C120" s="164"/>
      <c r="D120" s="165" t="s">
        <v>3553</v>
      </c>
      <c r="E120" s="177" t="s">
        <v>3732</v>
      </c>
      <c r="F120" s="177" t="s">
        <v>1979</v>
      </c>
      <c r="G120" s="164"/>
      <c r="H120" s="164"/>
      <c r="I120" s="167"/>
      <c r="J120" s="178">
        <f>BK120</f>
        <v>0</v>
      </c>
      <c r="K120" s="164"/>
      <c r="L120" s="169"/>
      <c r="M120" s="170"/>
      <c r="N120" s="171"/>
      <c r="O120" s="171"/>
      <c r="P120" s="172">
        <v>0</v>
      </c>
      <c r="Q120" s="171"/>
      <c r="R120" s="172">
        <v>0</v>
      </c>
      <c r="S120" s="171"/>
      <c r="T120" s="173">
        <v>0</v>
      </c>
      <c r="AR120" s="174" t="s">
        <v>3562</v>
      </c>
      <c r="AT120" s="175" t="s">
        <v>3553</v>
      </c>
      <c r="AU120" s="175" t="s">
        <v>3562</v>
      </c>
      <c r="AY120" s="174" t="s">
        <v>3691</v>
      </c>
      <c r="BK120" s="176">
        <v>0</v>
      </c>
    </row>
    <row r="121" spans="2:63" s="11" customFormat="1" ht="25.9" customHeight="1">
      <c r="B121" s="163"/>
      <c r="C121" s="164"/>
      <c r="D121" s="165" t="s">
        <v>3553</v>
      </c>
      <c r="E121" s="166" t="s">
        <v>2004</v>
      </c>
      <c r="F121" s="166" t="s">
        <v>2005</v>
      </c>
      <c r="G121" s="164"/>
      <c r="H121" s="164"/>
      <c r="I121" s="167"/>
      <c r="J121" s="168">
        <f>BK121</f>
        <v>0</v>
      </c>
      <c r="K121" s="164"/>
      <c r="L121" s="169"/>
      <c r="M121" s="170"/>
      <c r="N121" s="171"/>
      <c r="O121" s="171"/>
      <c r="P121" s="172">
        <f>P122+P129</f>
        <v>0</v>
      </c>
      <c r="Q121" s="171"/>
      <c r="R121" s="172">
        <f>R122+R129</f>
        <v>0</v>
      </c>
      <c r="S121" s="171"/>
      <c r="T121" s="173">
        <f>T122+T129</f>
        <v>0</v>
      </c>
      <c r="AR121" s="174" t="s">
        <v>3565</v>
      </c>
      <c r="AT121" s="175" t="s">
        <v>3553</v>
      </c>
      <c r="AU121" s="175" t="s">
        <v>3554</v>
      </c>
      <c r="AY121" s="174" t="s">
        <v>3691</v>
      </c>
      <c r="BK121" s="176">
        <f>BK122+BK129</f>
        <v>0</v>
      </c>
    </row>
    <row r="122" spans="2:63" s="11" customFormat="1" ht="22.9" customHeight="1">
      <c r="B122" s="163"/>
      <c r="C122" s="164"/>
      <c r="D122" s="165" t="s">
        <v>3553</v>
      </c>
      <c r="E122" s="177" t="s">
        <v>2052</v>
      </c>
      <c r="F122" s="177" t="s">
        <v>2053</v>
      </c>
      <c r="G122" s="164"/>
      <c r="H122" s="164"/>
      <c r="I122" s="167"/>
      <c r="J122" s="178">
        <f>BK122</f>
        <v>0</v>
      </c>
      <c r="K122" s="164"/>
      <c r="L122" s="169"/>
      <c r="M122" s="170"/>
      <c r="N122" s="171"/>
      <c r="O122" s="171"/>
      <c r="P122" s="172">
        <f>SUM(P123:P128)</f>
        <v>0</v>
      </c>
      <c r="Q122" s="171"/>
      <c r="R122" s="172">
        <f>SUM(R123:R128)</f>
        <v>0</v>
      </c>
      <c r="S122" s="171"/>
      <c r="T122" s="173">
        <f>SUM(T123:T128)</f>
        <v>0</v>
      </c>
      <c r="AR122" s="174" t="s">
        <v>3565</v>
      </c>
      <c r="AT122" s="175" t="s">
        <v>3553</v>
      </c>
      <c r="AU122" s="175" t="s">
        <v>3562</v>
      </c>
      <c r="AY122" s="174" t="s">
        <v>3691</v>
      </c>
      <c r="BK122" s="176">
        <f>SUM(BK123:BK128)</f>
        <v>0</v>
      </c>
    </row>
    <row r="123" spans="2:65" s="1" customFormat="1" ht="16.5" customHeight="1">
      <c r="B123" s="34"/>
      <c r="C123" s="179" t="s">
        <v>3776</v>
      </c>
      <c r="D123" s="179" t="s">
        <v>3694</v>
      </c>
      <c r="E123" s="180" t="s">
        <v>2054</v>
      </c>
      <c r="F123" s="181" t="s">
        <v>2055</v>
      </c>
      <c r="G123" s="182" t="s">
        <v>4097</v>
      </c>
      <c r="H123" s="183">
        <v>46.4</v>
      </c>
      <c r="I123" s="184"/>
      <c r="J123" s="185">
        <f aca="true" t="shared" si="10" ref="J123:J128">ROUND(I123*H123,2)</f>
        <v>0</v>
      </c>
      <c r="K123" s="181" t="s">
        <v>1790</v>
      </c>
      <c r="L123" s="38"/>
      <c r="M123" s="186" t="s">
        <v>3501</v>
      </c>
      <c r="N123" s="187" t="s">
        <v>3525</v>
      </c>
      <c r="O123" s="63"/>
      <c r="P123" s="188">
        <f aca="true" t="shared" si="11" ref="P123:P128">O123*H123</f>
        <v>0</v>
      </c>
      <c r="Q123" s="188">
        <v>0</v>
      </c>
      <c r="R123" s="188">
        <f aca="true" t="shared" si="12" ref="R123:R128">Q123*H123</f>
        <v>0</v>
      </c>
      <c r="S123" s="188">
        <v>0</v>
      </c>
      <c r="T123" s="189">
        <f aca="true" t="shared" si="13" ref="T123:T128">S123*H123</f>
        <v>0</v>
      </c>
      <c r="AR123" s="190" t="s">
        <v>3761</v>
      </c>
      <c r="AT123" s="190" t="s">
        <v>3694</v>
      </c>
      <c r="AU123" s="190" t="s">
        <v>3565</v>
      </c>
      <c r="AY123" s="17" t="s">
        <v>3691</v>
      </c>
      <c r="BE123" s="191">
        <f aca="true" t="shared" si="14" ref="BE123:BE128">IF(N123="základní",J123,0)</f>
        <v>0</v>
      </c>
      <c r="BF123" s="191">
        <f aca="true" t="shared" si="15" ref="BF123:BF128">IF(N123="snížená",J123,0)</f>
        <v>0</v>
      </c>
      <c r="BG123" s="191">
        <f aca="true" t="shared" si="16" ref="BG123:BG128">IF(N123="zákl. přenesená",J123,0)</f>
        <v>0</v>
      </c>
      <c r="BH123" s="191">
        <f aca="true" t="shared" si="17" ref="BH123:BH128">IF(N123="sníž. přenesená",J123,0)</f>
        <v>0</v>
      </c>
      <c r="BI123" s="191">
        <f aca="true" t="shared" si="18" ref="BI123:BI128">IF(N123="nulová",J123,0)</f>
        <v>0</v>
      </c>
      <c r="BJ123" s="17" t="s">
        <v>3562</v>
      </c>
      <c r="BK123" s="191">
        <f aca="true" t="shared" si="19" ref="BK123:BK128">ROUND(I123*H123,2)</f>
        <v>0</v>
      </c>
      <c r="BL123" s="17" t="s">
        <v>3761</v>
      </c>
      <c r="BM123" s="190" t="s">
        <v>172</v>
      </c>
    </row>
    <row r="124" spans="2:65" s="1" customFormat="1" ht="16.5" customHeight="1">
      <c r="B124" s="34"/>
      <c r="C124" s="179" t="s">
        <v>3781</v>
      </c>
      <c r="D124" s="179" t="s">
        <v>3694</v>
      </c>
      <c r="E124" s="180" t="s">
        <v>2057</v>
      </c>
      <c r="F124" s="181" t="s">
        <v>2058</v>
      </c>
      <c r="G124" s="182" t="s">
        <v>4097</v>
      </c>
      <c r="H124" s="183">
        <v>6.6</v>
      </c>
      <c r="I124" s="184"/>
      <c r="J124" s="185">
        <f t="shared" si="10"/>
        <v>0</v>
      </c>
      <c r="K124" s="181" t="s">
        <v>1790</v>
      </c>
      <c r="L124" s="38"/>
      <c r="M124" s="186" t="s">
        <v>3501</v>
      </c>
      <c r="N124" s="187" t="s">
        <v>3525</v>
      </c>
      <c r="O124" s="63"/>
      <c r="P124" s="188">
        <f t="shared" si="11"/>
        <v>0</v>
      </c>
      <c r="Q124" s="188">
        <v>0</v>
      </c>
      <c r="R124" s="188">
        <f t="shared" si="12"/>
        <v>0</v>
      </c>
      <c r="S124" s="188">
        <v>0</v>
      </c>
      <c r="T124" s="189">
        <f t="shared" si="13"/>
        <v>0</v>
      </c>
      <c r="AR124" s="190" t="s">
        <v>3761</v>
      </c>
      <c r="AT124" s="190" t="s">
        <v>3694</v>
      </c>
      <c r="AU124" s="190" t="s">
        <v>3565</v>
      </c>
      <c r="AY124" s="17" t="s">
        <v>3691</v>
      </c>
      <c r="BE124" s="191">
        <f t="shared" si="14"/>
        <v>0</v>
      </c>
      <c r="BF124" s="191">
        <f t="shared" si="15"/>
        <v>0</v>
      </c>
      <c r="BG124" s="191">
        <f t="shared" si="16"/>
        <v>0</v>
      </c>
      <c r="BH124" s="191">
        <f t="shared" si="17"/>
        <v>0</v>
      </c>
      <c r="BI124" s="191">
        <f t="shared" si="18"/>
        <v>0</v>
      </c>
      <c r="BJ124" s="17" t="s">
        <v>3562</v>
      </c>
      <c r="BK124" s="191">
        <f t="shared" si="19"/>
        <v>0</v>
      </c>
      <c r="BL124" s="17" t="s">
        <v>3761</v>
      </c>
      <c r="BM124" s="190" t="s">
        <v>173</v>
      </c>
    </row>
    <row r="125" spans="2:65" s="1" customFormat="1" ht="16.5" customHeight="1">
      <c r="B125" s="34"/>
      <c r="C125" s="179" t="s">
        <v>3489</v>
      </c>
      <c r="D125" s="179" t="s">
        <v>3694</v>
      </c>
      <c r="E125" s="180" t="s">
        <v>174</v>
      </c>
      <c r="F125" s="181" t="s">
        <v>175</v>
      </c>
      <c r="G125" s="182" t="s">
        <v>4097</v>
      </c>
      <c r="H125" s="183">
        <v>18</v>
      </c>
      <c r="I125" s="184"/>
      <c r="J125" s="185">
        <f t="shared" si="10"/>
        <v>0</v>
      </c>
      <c r="K125" s="181" t="s">
        <v>1790</v>
      </c>
      <c r="L125" s="38"/>
      <c r="M125" s="186" t="s">
        <v>3501</v>
      </c>
      <c r="N125" s="187" t="s">
        <v>3525</v>
      </c>
      <c r="O125" s="63"/>
      <c r="P125" s="188">
        <f t="shared" si="11"/>
        <v>0</v>
      </c>
      <c r="Q125" s="188">
        <v>0</v>
      </c>
      <c r="R125" s="188">
        <f t="shared" si="12"/>
        <v>0</v>
      </c>
      <c r="S125" s="188">
        <v>0</v>
      </c>
      <c r="T125" s="189">
        <f t="shared" si="13"/>
        <v>0</v>
      </c>
      <c r="AR125" s="190" t="s">
        <v>3761</v>
      </c>
      <c r="AT125" s="190" t="s">
        <v>3694</v>
      </c>
      <c r="AU125" s="190" t="s">
        <v>3565</v>
      </c>
      <c r="AY125" s="17" t="s">
        <v>3691</v>
      </c>
      <c r="BE125" s="191">
        <f t="shared" si="14"/>
        <v>0</v>
      </c>
      <c r="BF125" s="191">
        <f t="shared" si="15"/>
        <v>0</v>
      </c>
      <c r="BG125" s="191">
        <f t="shared" si="16"/>
        <v>0</v>
      </c>
      <c r="BH125" s="191">
        <f t="shared" si="17"/>
        <v>0</v>
      </c>
      <c r="BI125" s="191">
        <f t="shared" si="18"/>
        <v>0</v>
      </c>
      <c r="BJ125" s="17" t="s">
        <v>3562</v>
      </c>
      <c r="BK125" s="191">
        <f t="shared" si="19"/>
        <v>0</v>
      </c>
      <c r="BL125" s="17" t="s">
        <v>3761</v>
      </c>
      <c r="BM125" s="190" t="s">
        <v>176</v>
      </c>
    </row>
    <row r="126" spans="2:65" s="1" customFormat="1" ht="16.5" customHeight="1">
      <c r="B126" s="34"/>
      <c r="C126" s="179" t="s">
        <v>3789</v>
      </c>
      <c r="D126" s="179" t="s">
        <v>3694</v>
      </c>
      <c r="E126" s="180" t="s">
        <v>2112</v>
      </c>
      <c r="F126" s="181" t="s">
        <v>2113</v>
      </c>
      <c r="G126" s="182" t="s">
        <v>4097</v>
      </c>
      <c r="H126" s="183">
        <v>71</v>
      </c>
      <c r="I126" s="184"/>
      <c r="J126" s="185">
        <f t="shared" si="10"/>
        <v>0</v>
      </c>
      <c r="K126" s="181" t="s">
        <v>1790</v>
      </c>
      <c r="L126" s="38"/>
      <c r="M126" s="186" t="s">
        <v>3501</v>
      </c>
      <c r="N126" s="187" t="s">
        <v>3525</v>
      </c>
      <c r="O126" s="63"/>
      <c r="P126" s="188">
        <f t="shared" si="11"/>
        <v>0</v>
      </c>
      <c r="Q126" s="188">
        <v>0</v>
      </c>
      <c r="R126" s="188">
        <f t="shared" si="12"/>
        <v>0</v>
      </c>
      <c r="S126" s="188">
        <v>0</v>
      </c>
      <c r="T126" s="189">
        <f t="shared" si="13"/>
        <v>0</v>
      </c>
      <c r="AR126" s="190" t="s">
        <v>3761</v>
      </c>
      <c r="AT126" s="190" t="s">
        <v>3694</v>
      </c>
      <c r="AU126" s="190" t="s">
        <v>3565</v>
      </c>
      <c r="AY126" s="17" t="s">
        <v>3691</v>
      </c>
      <c r="BE126" s="191">
        <f t="shared" si="14"/>
        <v>0</v>
      </c>
      <c r="BF126" s="191">
        <f t="shared" si="15"/>
        <v>0</v>
      </c>
      <c r="BG126" s="191">
        <f t="shared" si="16"/>
        <v>0</v>
      </c>
      <c r="BH126" s="191">
        <f t="shared" si="17"/>
        <v>0</v>
      </c>
      <c r="BI126" s="191">
        <f t="shared" si="18"/>
        <v>0</v>
      </c>
      <c r="BJ126" s="17" t="s">
        <v>3562</v>
      </c>
      <c r="BK126" s="191">
        <f t="shared" si="19"/>
        <v>0</v>
      </c>
      <c r="BL126" s="17" t="s">
        <v>3761</v>
      </c>
      <c r="BM126" s="190" t="s">
        <v>177</v>
      </c>
    </row>
    <row r="127" spans="2:65" s="1" customFormat="1" ht="24" customHeight="1">
      <c r="B127" s="34"/>
      <c r="C127" s="179" t="s">
        <v>3797</v>
      </c>
      <c r="D127" s="179" t="s">
        <v>3694</v>
      </c>
      <c r="E127" s="180" t="s">
        <v>2121</v>
      </c>
      <c r="F127" s="181" t="s">
        <v>2122</v>
      </c>
      <c r="G127" s="182" t="s">
        <v>3792</v>
      </c>
      <c r="H127" s="183">
        <v>3.55</v>
      </c>
      <c r="I127" s="184"/>
      <c r="J127" s="185">
        <f t="shared" si="10"/>
        <v>0</v>
      </c>
      <c r="K127" s="181" t="s">
        <v>1790</v>
      </c>
      <c r="L127" s="38"/>
      <c r="M127" s="186" t="s">
        <v>3501</v>
      </c>
      <c r="N127" s="187" t="s">
        <v>3525</v>
      </c>
      <c r="O127" s="63"/>
      <c r="P127" s="188">
        <f t="shared" si="11"/>
        <v>0</v>
      </c>
      <c r="Q127" s="188">
        <v>0</v>
      </c>
      <c r="R127" s="188">
        <f t="shared" si="12"/>
        <v>0</v>
      </c>
      <c r="S127" s="188">
        <v>0</v>
      </c>
      <c r="T127" s="189">
        <f t="shared" si="13"/>
        <v>0</v>
      </c>
      <c r="AR127" s="190" t="s">
        <v>3761</v>
      </c>
      <c r="AT127" s="190" t="s">
        <v>3694</v>
      </c>
      <c r="AU127" s="190" t="s">
        <v>3565</v>
      </c>
      <c r="AY127" s="17" t="s">
        <v>3691</v>
      </c>
      <c r="BE127" s="191">
        <f t="shared" si="14"/>
        <v>0</v>
      </c>
      <c r="BF127" s="191">
        <f t="shared" si="15"/>
        <v>0</v>
      </c>
      <c r="BG127" s="191">
        <f t="shared" si="16"/>
        <v>0</v>
      </c>
      <c r="BH127" s="191">
        <f t="shared" si="17"/>
        <v>0</v>
      </c>
      <c r="BI127" s="191">
        <f t="shared" si="18"/>
        <v>0</v>
      </c>
      <c r="BJ127" s="17" t="s">
        <v>3562</v>
      </c>
      <c r="BK127" s="191">
        <f t="shared" si="19"/>
        <v>0</v>
      </c>
      <c r="BL127" s="17" t="s">
        <v>3761</v>
      </c>
      <c r="BM127" s="190" t="s">
        <v>178</v>
      </c>
    </row>
    <row r="128" spans="2:65" s="1" customFormat="1" ht="16.5" customHeight="1">
      <c r="B128" s="34"/>
      <c r="C128" s="179" t="s">
        <v>3805</v>
      </c>
      <c r="D128" s="179" t="s">
        <v>3694</v>
      </c>
      <c r="E128" s="180" t="s">
        <v>179</v>
      </c>
      <c r="F128" s="181" t="s">
        <v>180</v>
      </c>
      <c r="G128" s="182" t="s">
        <v>3834</v>
      </c>
      <c r="H128" s="183">
        <v>3</v>
      </c>
      <c r="I128" s="184"/>
      <c r="J128" s="185">
        <f t="shared" si="10"/>
        <v>0</v>
      </c>
      <c r="K128" s="181" t="s">
        <v>1790</v>
      </c>
      <c r="L128" s="38"/>
      <c r="M128" s="186" t="s">
        <v>3501</v>
      </c>
      <c r="N128" s="187" t="s">
        <v>3525</v>
      </c>
      <c r="O128" s="63"/>
      <c r="P128" s="188">
        <f t="shared" si="11"/>
        <v>0</v>
      </c>
      <c r="Q128" s="188">
        <v>0</v>
      </c>
      <c r="R128" s="188">
        <f t="shared" si="12"/>
        <v>0</v>
      </c>
      <c r="S128" s="188">
        <v>0</v>
      </c>
      <c r="T128" s="189">
        <f t="shared" si="13"/>
        <v>0</v>
      </c>
      <c r="AR128" s="190" t="s">
        <v>3761</v>
      </c>
      <c r="AT128" s="190" t="s">
        <v>3694</v>
      </c>
      <c r="AU128" s="190" t="s">
        <v>3565</v>
      </c>
      <c r="AY128" s="17" t="s">
        <v>3691</v>
      </c>
      <c r="BE128" s="191">
        <f t="shared" si="14"/>
        <v>0</v>
      </c>
      <c r="BF128" s="191">
        <f t="shared" si="15"/>
        <v>0</v>
      </c>
      <c r="BG128" s="191">
        <f t="shared" si="16"/>
        <v>0</v>
      </c>
      <c r="BH128" s="191">
        <f t="shared" si="17"/>
        <v>0</v>
      </c>
      <c r="BI128" s="191">
        <f t="shared" si="18"/>
        <v>0</v>
      </c>
      <c r="BJ128" s="17" t="s">
        <v>3562</v>
      </c>
      <c r="BK128" s="191">
        <f t="shared" si="19"/>
        <v>0</v>
      </c>
      <c r="BL128" s="17" t="s">
        <v>3761</v>
      </c>
      <c r="BM128" s="190" t="s">
        <v>181</v>
      </c>
    </row>
    <row r="129" spans="2:63" s="11" customFormat="1" ht="22.9" customHeight="1">
      <c r="B129" s="163"/>
      <c r="C129" s="164"/>
      <c r="D129" s="165" t="s">
        <v>3553</v>
      </c>
      <c r="E129" s="177" t="s">
        <v>2909</v>
      </c>
      <c r="F129" s="177" t="s">
        <v>2910</v>
      </c>
      <c r="G129" s="164"/>
      <c r="H129" s="164"/>
      <c r="I129" s="167"/>
      <c r="J129" s="178">
        <f>BK129</f>
        <v>0</v>
      </c>
      <c r="K129" s="164"/>
      <c r="L129" s="169"/>
      <c r="M129" s="170"/>
      <c r="N129" s="171"/>
      <c r="O129" s="171"/>
      <c r="P129" s="172">
        <f>SUM(P130:P135)</f>
        <v>0</v>
      </c>
      <c r="Q129" s="171"/>
      <c r="R129" s="172">
        <f>SUM(R130:R135)</f>
        <v>0</v>
      </c>
      <c r="S129" s="171"/>
      <c r="T129" s="173">
        <f>SUM(T130:T135)</f>
        <v>0</v>
      </c>
      <c r="AR129" s="174" t="s">
        <v>3565</v>
      </c>
      <c r="AT129" s="175" t="s">
        <v>3553</v>
      </c>
      <c r="AU129" s="175" t="s">
        <v>3562</v>
      </c>
      <c r="AY129" s="174" t="s">
        <v>3691</v>
      </c>
      <c r="BK129" s="176">
        <f>SUM(BK130:BK135)</f>
        <v>0</v>
      </c>
    </row>
    <row r="130" spans="2:65" s="1" customFormat="1" ht="16.5" customHeight="1">
      <c r="B130" s="34"/>
      <c r="C130" s="179" t="s">
        <v>3811</v>
      </c>
      <c r="D130" s="179" t="s">
        <v>3694</v>
      </c>
      <c r="E130" s="180" t="s">
        <v>182</v>
      </c>
      <c r="F130" s="181" t="s">
        <v>183</v>
      </c>
      <c r="G130" s="182" t="s">
        <v>3800</v>
      </c>
      <c r="H130" s="183">
        <v>1</v>
      </c>
      <c r="I130" s="184"/>
      <c r="J130" s="185">
        <f>ROUND(I130*H130,2)</f>
        <v>0</v>
      </c>
      <c r="K130" s="181" t="s">
        <v>1790</v>
      </c>
      <c r="L130" s="38"/>
      <c r="M130" s="186" t="s">
        <v>3501</v>
      </c>
      <c r="N130" s="187" t="s">
        <v>3525</v>
      </c>
      <c r="O130" s="63"/>
      <c r="P130" s="188">
        <f>O130*H130</f>
        <v>0</v>
      </c>
      <c r="Q130" s="188">
        <v>0</v>
      </c>
      <c r="R130" s="188">
        <f>Q130*H130</f>
        <v>0</v>
      </c>
      <c r="S130" s="188">
        <v>0</v>
      </c>
      <c r="T130" s="189">
        <f>S130*H130</f>
        <v>0</v>
      </c>
      <c r="AR130" s="190" t="s">
        <v>3761</v>
      </c>
      <c r="AT130" s="190" t="s">
        <v>3694</v>
      </c>
      <c r="AU130" s="190" t="s">
        <v>3565</v>
      </c>
      <c r="AY130" s="17" t="s">
        <v>3691</v>
      </c>
      <c r="BE130" s="191">
        <f>IF(N130="základní",J130,0)</f>
        <v>0</v>
      </c>
      <c r="BF130" s="191">
        <f>IF(N130="snížená",J130,0)</f>
        <v>0</v>
      </c>
      <c r="BG130" s="191">
        <f>IF(N130="zákl. přenesená",J130,0)</f>
        <v>0</v>
      </c>
      <c r="BH130" s="191">
        <f>IF(N130="sníž. přenesená",J130,0)</f>
        <v>0</v>
      </c>
      <c r="BI130" s="191">
        <f>IF(N130="nulová",J130,0)</f>
        <v>0</v>
      </c>
      <c r="BJ130" s="17" t="s">
        <v>3562</v>
      </c>
      <c r="BK130" s="191">
        <f>ROUND(I130*H130,2)</f>
        <v>0</v>
      </c>
      <c r="BL130" s="17" t="s">
        <v>3761</v>
      </c>
      <c r="BM130" s="190" t="s">
        <v>184</v>
      </c>
    </row>
    <row r="131" spans="2:65" s="1" customFormat="1" ht="16.5" customHeight="1">
      <c r="B131" s="34"/>
      <c r="C131" s="225" t="s">
        <v>3815</v>
      </c>
      <c r="D131" s="225" t="s">
        <v>3806</v>
      </c>
      <c r="E131" s="226" t="s">
        <v>185</v>
      </c>
      <c r="F131" s="227" t="s">
        <v>186</v>
      </c>
      <c r="G131" s="228" t="s">
        <v>3800</v>
      </c>
      <c r="H131" s="229">
        <v>1</v>
      </c>
      <c r="I131" s="230"/>
      <c r="J131" s="231">
        <f>ROUND(I131*H131,2)</f>
        <v>0</v>
      </c>
      <c r="K131" s="227" t="s">
        <v>1790</v>
      </c>
      <c r="L131" s="232"/>
      <c r="M131" s="233" t="s">
        <v>3501</v>
      </c>
      <c r="N131" s="234" t="s">
        <v>3525</v>
      </c>
      <c r="O131" s="63"/>
      <c r="P131" s="188">
        <f>O131*H131</f>
        <v>0</v>
      </c>
      <c r="Q131" s="188">
        <v>0</v>
      </c>
      <c r="R131" s="188">
        <f>Q131*H131</f>
        <v>0</v>
      </c>
      <c r="S131" s="188">
        <v>0</v>
      </c>
      <c r="T131" s="189">
        <f>S131*H131</f>
        <v>0</v>
      </c>
      <c r="AR131" s="190" t="s">
        <v>3842</v>
      </c>
      <c r="AT131" s="190" t="s">
        <v>3806</v>
      </c>
      <c r="AU131" s="190" t="s">
        <v>3565</v>
      </c>
      <c r="AY131" s="17" t="s">
        <v>3691</v>
      </c>
      <c r="BE131" s="191">
        <f>IF(N131="základní",J131,0)</f>
        <v>0</v>
      </c>
      <c r="BF131" s="191">
        <f>IF(N131="snížená",J131,0)</f>
        <v>0</v>
      </c>
      <c r="BG131" s="191">
        <f>IF(N131="zákl. přenesená",J131,0)</f>
        <v>0</v>
      </c>
      <c r="BH131" s="191">
        <f>IF(N131="sníž. přenesená",J131,0)</f>
        <v>0</v>
      </c>
      <c r="BI131" s="191">
        <f>IF(N131="nulová",J131,0)</f>
        <v>0</v>
      </c>
      <c r="BJ131" s="17" t="s">
        <v>3562</v>
      </c>
      <c r="BK131" s="191">
        <f>ROUND(I131*H131,2)</f>
        <v>0</v>
      </c>
      <c r="BL131" s="17" t="s">
        <v>3761</v>
      </c>
      <c r="BM131" s="190" t="s">
        <v>187</v>
      </c>
    </row>
    <row r="132" spans="2:65" s="1" customFormat="1" ht="16.5" customHeight="1">
      <c r="B132" s="34"/>
      <c r="C132" s="179" t="s">
        <v>3817</v>
      </c>
      <c r="D132" s="179" t="s">
        <v>3694</v>
      </c>
      <c r="E132" s="180" t="s">
        <v>188</v>
      </c>
      <c r="F132" s="181" t="s">
        <v>189</v>
      </c>
      <c r="G132" s="182" t="s">
        <v>4097</v>
      </c>
      <c r="H132" s="183">
        <v>6</v>
      </c>
      <c r="I132" s="184"/>
      <c r="J132" s="185">
        <f>ROUND(I132*H132,2)</f>
        <v>0</v>
      </c>
      <c r="K132" s="181" t="s">
        <v>1790</v>
      </c>
      <c r="L132" s="38"/>
      <c r="M132" s="186" t="s">
        <v>3501</v>
      </c>
      <c r="N132" s="187" t="s">
        <v>3525</v>
      </c>
      <c r="O132" s="63"/>
      <c r="P132" s="188">
        <f>O132*H132</f>
        <v>0</v>
      </c>
      <c r="Q132" s="188">
        <v>0</v>
      </c>
      <c r="R132" s="188">
        <f>Q132*H132</f>
        <v>0</v>
      </c>
      <c r="S132" s="188">
        <v>0</v>
      </c>
      <c r="T132" s="189">
        <f>S132*H132</f>
        <v>0</v>
      </c>
      <c r="AR132" s="190" t="s">
        <v>3761</v>
      </c>
      <c r="AT132" s="190" t="s">
        <v>3694</v>
      </c>
      <c r="AU132" s="190" t="s">
        <v>3565</v>
      </c>
      <c r="AY132" s="17" t="s">
        <v>3691</v>
      </c>
      <c r="BE132" s="191">
        <f>IF(N132="základní",J132,0)</f>
        <v>0</v>
      </c>
      <c r="BF132" s="191">
        <f>IF(N132="snížená",J132,0)</f>
        <v>0</v>
      </c>
      <c r="BG132" s="191">
        <f>IF(N132="zákl. přenesená",J132,0)</f>
        <v>0</v>
      </c>
      <c r="BH132" s="191">
        <f>IF(N132="sníž. přenesená",J132,0)</f>
        <v>0</v>
      </c>
      <c r="BI132" s="191">
        <f>IF(N132="nulová",J132,0)</f>
        <v>0</v>
      </c>
      <c r="BJ132" s="17" t="s">
        <v>3562</v>
      </c>
      <c r="BK132" s="191">
        <f>ROUND(I132*H132,2)</f>
        <v>0</v>
      </c>
      <c r="BL132" s="17" t="s">
        <v>3761</v>
      </c>
      <c r="BM132" s="190" t="s">
        <v>190</v>
      </c>
    </row>
    <row r="133" spans="2:51" s="12" customFormat="1" ht="12">
      <c r="B133" s="192"/>
      <c r="C133" s="193"/>
      <c r="D133" s="194" t="s">
        <v>3710</v>
      </c>
      <c r="E133" s="195" t="s">
        <v>3501</v>
      </c>
      <c r="F133" s="196" t="s">
        <v>191</v>
      </c>
      <c r="G133" s="193"/>
      <c r="H133" s="197">
        <v>6</v>
      </c>
      <c r="I133" s="198"/>
      <c r="J133" s="193"/>
      <c r="K133" s="193"/>
      <c r="L133" s="199"/>
      <c r="M133" s="200"/>
      <c r="N133" s="201"/>
      <c r="O133" s="201"/>
      <c r="P133" s="201"/>
      <c r="Q133" s="201"/>
      <c r="R133" s="201"/>
      <c r="S133" s="201"/>
      <c r="T133" s="202"/>
      <c r="AT133" s="203" t="s">
        <v>3710</v>
      </c>
      <c r="AU133" s="203" t="s">
        <v>3565</v>
      </c>
      <c r="AV133" s="12" t="s">
        <v>3565</v>
      </c>
      <c r="AW133" s="12" t="s">
        <v>3515</v>
      </c>
      <c r="AX133" s="12" t="s">
        <v>3554</v>
      </c>
      <c r="AY133" s="203" t="s">
        <v>3691</v>
      </c>
    </row>
    <row r="134" spans="2:51" s="13" customFormat="1" ht="12">
      <c r="B134" s="204"/>
      <c r="C134" s="205"/>
      <c r="D134" s="194" t="s">
        <v>3710</v>
      </c>
      <c r="E134" s="206" t="s">
        <v>3501</v>
      </c>
      <c r="F134" s="207" t="s">
        <v>3712</v>
      </c>
      <c r="G134" s="205"/>
      <c r="H134" s="208">
        <v>6</v>
      </c>
      <c r="I134" s="209"/>
      <c r="J134" s="205"/>
      <c r="K134" s="205"/>
      <c r="L134" s="210"/>
      <c r="M134" s="211"/>
      <c r="N134" s="212"/>
      <c r="O134" s="212"/>
      <c r="P134" s="212"/>
      <c r="Q134" s="212"/>
      <c r="R134" s="212"/>
      <c r="S134" s="212"/>
      <c r="T134" s="213"/>
      <c r="AT134" s="214" t="s">
        <v>3710</v>
      </c>
      <c r="AU134" s="214" t="s">
        <v>3565</v>
      </c>
      <c r="AV134" s="13" t="s">
        <v>3699</v>
      </c>
      <c r="AW134" s="13" t="s">
        <v>3515</v>
      </c>
      <c r="AX134" s="13" t="s">
        <v>3562</v>
      </c>
      <c r="AY134" s="214" t="s">
        <v>3691</v>
      </c>
    </row>
    <row r="135" spans="2:65" s="1" customFormat="1" ht="16.5" customHeight="1">
      <c r="B135" s="34"/>
      <c r="C135" s="225" t="s">
        <v>3822</v>
      </c>
      <c r="D135" s="225" t="s">
        <v>3806</v>
      </c>
      <c r="E135" s="226" t="s">
        <v>192</v>
      </c>
      <c r="F135" s="227" t="s">
        <v>193</v>
      </c>
      <c r="G135" s="228" t="s">
        <v>4097</v>
      </c>
      <c r="H135" s="229">
        <v>6</v>
      </c>
      <c r="I135" s="230"/>
      <c r="J135" s="231">
        <f>ROUND(I135*H135,2)</f>
        <v>0</v>
      </c>
      <c r="K135" s="227" t="s">
        <v>1790</v>
      </c>
      <c r="L135" s="232"/>
      <c r="M135" s="246" t="s">
        <v>3501</v>
      </c>
      <c r="N135" s="247" t="s">
        <v>3525</v>
      </c>
      <c r="O135" s="239"/>
      <c r="P135" s="240">
        <f>O135*H135</f>
        <v>0</v>
      </c>
      <c r="Q135" s="240">
        <v>0</v>
      </c>
      <c r="R135" s="240">
        <f>Q135*H135</f>
        <v>0</v>
      </c>
      <c r="S135" s="240">
        <v>0</v>
      </c>
      <c r="T135" s="241">
        <f>S135*H135</f>
        <v>0</v>
      </c>
      <c r="AR135" s="190" t="s">
        <v>3842</v>
      </c>
      <c r="AT135" s="190" t="s">
        <v>3806</v>
      </c>
      <c r="AU135" s="190" t="s">
        <v>3565</v>
      </c>
      <c r="AY135" s="17" t="s">
        <v>3691</v>
      </c>
      <c r="BE135" s="191">
        <f>IF(N135="základní",J135,0)</f>
        <v>0</v>
      </c>
      <c r="BF135" s="191">
        <f>IF(N135="snížená",J135,0)</f>
        <v>0</v>
      </c>
      <c r="BG135" s="191">
        <f>IF(N135="zákl. přenesená",J135,0)</f>
        <v>0</v>
      </c>
      <c r="BH135" s="191">
        <f>IF(N135="sníž. přenesená",J135,0)</f>
        <v>0</v>
      </c>
      <c r="BI135" s="191">
        <f>IF(N135="nulová",J135,0)</f>
        <v>0</v>
      </c>
      <c r="BJ135" s="17" t="s">
        <v>3562</v>
      </c>
      <c r="BK135" s="191">
        <f>ROUND(I135*H135,2)</f>
        <v>0</v>
      </c>
      <c r="BL135" s="17" t="s">
        <v>3761</v>
      </c>
      <c r="BM135" s="190" t="s">
        <v>194</v>
      </c>
    </row>
    <row r="136" spans="2:12" s="1" customFormat="1" ht="6.95" customHeight="1">
      <c r="B136" s="46"/>
      <c r="C136" s="47"/>
      <c r="D136" s="47"/>
      <c r="E136" s="47"/>
      <c r="F136" s="47"/>
      <c r="G136" s="47"/>
      <c r="H136" s="47"/>
      <c r="I136" s="130"/>
      <c r="J136" s="47"/>
      <c r="K136" s="47"/>
      <c r="L136" s="38"/>
    </row>
  </sheetData>
  <sheetProtection sheet="1" objects="1" scenarios="1" formatColumns="0" formatRows="0" autoFilter="0"/>
  <autoFilter ref="C87:K135"/>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181"/>
  <sheetViews>
    <sheetView showGridLines="0" tabSelected="1" workbookViewId="0" topLeftCell="A591">
      <selection activeCell="F1079" sqref="F1079"/>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3563</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3634</v>
      </c>
      <c r="F9" s="558"/>
      <c r="G9" s="558"/>
      <c r="H9" s="558"/>
      <c r="I9" s="106"/>
      <c r="L9" s="38"/>
    </row>
    <row r="10" spans="2:12" s="1" customFormat="1" ht="12">
      <c r="B10" s="38"/>
      <c r="I10" s="106"/>
      <c r="L10" s="38"/>
    </row>
    <row r="11" spans="2:12" s="1" customFormat="1" ht="12" customHeight="1">
      <c r="B11" s="38"/>
      <c r="D11" s="105" t="s">
        <v>3500</v>
      </c>
      <c r="F11" s="107" t="s">
        <v>3564</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ROUND(J141,2)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ROUND((SUM(BE141:BE1180)),2)</f>
        <v>0</v>
      </c>
      <c r="I33" s="119">
        <v>0.21</v>
      </c>
      <c r="J33" s="118">
        <f>ROUND(((SUM(BE141:BE1180))*I33),2)</f>
        <v>0</v>
      </c>
      <c r="L33" s="38"/>
    </row>
    <row r="34" spans="2:12" s="1" customFormat="1" ht="14.45" customHeight="1">
      <c r="B34" s="38"/>
      <c r="E34" s="105" t="s">
        <v>3526</v>
      </c>
      <c r="F34" s="118">
        <f>ROUND((SUM(BF141:BF1180)),2)</f>
        <v>0</v>
      </c>
      <c r="I34" s="119">
        <v>0.15</v>
      </c>
      <c r="J34" s="118">
        <f>ROUND(((SUM(BF141:BF1180))*I34),2)</f>
        <v>0</v>
      </c>
      <c r="L34" s="38"/>
    </row>
    <row r="35" spans="2:12" s="1" customFormat="1" ht="14.45" customHeight="1" hidden="1">
      <c r="B35" s="38"/>
      <c r="E35" s="105" t="s">
        <v>3527</v>
      </c>
      <c r="F35" s="118">
        <f>ROUND((SUM(BG141:BG1180)),2)</f>
        <v>0</v>
      </c>
      <c r="I35" s="119">
        <v>0.21</v>
      </c>
      <c r="J35" s="118">
        <f>0</f>
        <v>0</v>
      </c>
      <c r="L35" s="38"/>
    </row>
    <row r="36" spans="2:12" s="1" customFormat="1" ht="14.45" customHeight="1" hidden="1">
      <c r="B36" s="38"/>
      <c r="E36" s="105" t="s">
        <v>3528</v>
      </c>
      <c r="F36" s="118">
        <f>ROUND((SUM(BH141:BH1180)),2)</f>
        <v>0</v>
      </c>
      <c r="I36" s="119">
        <v>0.15</v>
      </c>
      <c r="J36" s="118">
        <f>0</f>
        <v>0</v>
      </c>
      <c r="L36" s="38"/>
    </row>
    <row r="37" spans="2:12" s="1" customFormat="1" ht="14.45" customHeight="1" hidden="1">
      <c r="B37" s="38"/>
      <c r="E37" s="105" t="s">
        <v>3529</v>
      </c>
      <c r="F37" s="118">
        <f>ROUND((SUM(BI141:BI1180)),2)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 xml:space="preserve">18068 -  SO 01 Transformace Domova Háj II , management , Světlá nad Sázavou </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J141</f>
        <v>0</v>
      </c>
      <c r="K59" s="35"/>
      <c r="L59" s="38"/>
      <c r="AU59" s="17" t="s">
        <v>3638</v>
      </c>
    </row>
    <row r="60" spans="2:12" s="8" customFormat="1" ht="24.95" customHeight="1">
      <c r="B60" s="138"/>
      <c r="C60" s="139"/>
      <c r="D60" s="140" t="s">
        <v>3639</v>
      </c>
      <c r="E60" s="141"/>
      <c r="F60" s="141"/>
      <c r="G60" s="141"/>
      <c r="H60" s="141"/>
      <c r="I60" s="142"/>
      <c r="J60" s="143">
        <f>J142</f>
        <v>0</v>
      </c>
      <c r="K60" s="139"/>
      <c r="L60" s="144"/>
    </row>
    <row r="61" spans="2:12" s="9" customFormat="1" ht="19.9" customHeight="1">
      <c r="B61" s="145"/>
      <c r="C61" s="146"/>
      <c r="D61" s="147" t="s">
        <v>3640</v>
      </c>
      <c r="E61" s="148"/>
      <c r="F61" s="148"/>
      <c r="G61" s="148"/>
      <c r="H61" s="148"/>
      <c r="I61" s="149"/>
      <c r="J61" s="150">
        <f>J143</f>
        <v>0</v>
      </c>
      <c r="K61" s="146"/>
      <c r="L61" s="151"/>
    </row>
    <row r="62" spans="2:12" s="9" customFormat="1" ht="19.9" customHeight="1">
      <c r="B62" s="145"/>
      <c r="C62" s="146"/>
      <c r="D62" s="147" t="s">
        <v>3641</v>
      </c>
      <c r="E62" s="148"/>
      <c r="F62" s="148"/>
      <c r="G62" s="148"/>
      <c r="H62" s="148"/>
      <c r="I62" s="149"/>
      <c r="J62" s="150">
        <f>J145</f>
        <v>0</v>
      </c>
      <c r="K62" s="146"/>
      <c r="L62" s="151"/>
    </row>
    <row r="63" spans="2:12" s="9" customFormat="1" ht="19.9" customHeight="1">
      <c r="B63" s="145"/>
      <c r="C63" s="146"/>
      <c r="D63" s="147" t="s">
        <v>3642</v>
      </c>
      <c r="E63" s="148"/>
      <c r="F63" s="148"/>
      <c r="G63" s="148"/>
      <c r="H63" s="148"/>
      <c r="I63" s="149"/>
      <c r="J63" s="150">
        <f>J154</f>
        <v>0</v>
      </c>
      <c r="K63" s="146"/>
      <c r="L63" s="151"/>
    </row>
    <row r="64" spans="2:12" s="9" customFormat="1" ht="19.9" customHeight="1">
      <c r="B64" s="145"/>
      <c r="C64" s="146"/>
      <c r="D64" s="147" t="s">
        <v>3643</v>
      </c>
      <c r="E64" s="148"/>
      <c r="F64" s="148"/>
      <c r="G64" s="148"/>
      <c r="H64" s="148"/>
      <c r="I64" s="149"/>
      <c r="J64" s="150">
        <f>J156</f>
        <v>0</v>
      </c>
      <c r="K64" s="146"/>
      <c r="L64" s="151"/>
    </row>
    <row r="65" spans="2:12" s="9" customFormat="1" ht="19.9" customHeight="1">
      <c r="B65" s="145"/>
      <c r="C65" s="146"/>
      <c r="D65" s="147" t="s">
        <v>3644</v>
      </c>
      <c r="E65" s="148"/>
      <c r="F65" s="148"/>
      <c r="G65" s="148"/>
      <c r="H65" s="148"/>
      <c r="I65" s="149"/>
      <c r="J65" s="150">
        <f>J176</f>
        <v>0</v>
      </c>
      <c r="K65" s="146"/>
      <c r="L65" s="151"/>
    </row>
    <row r="66" spans="2:12" s="9" customFormat="1" ht="19.9" customHeight="1">
      <c r="B66" s="145"/>
      <c r="C66" s="146"/>
      <c r="D66" s="147" t="s">
        <v>3645</v>
      </c>
      <c r="E66" s="148"/>
      <c r="F66" s="148"/>
      <c r="G66" s="148"/>
      <c r="H66" s="148"/>
      <c r="I66" s="149"/>
      <c r="J66" s="150">
        <f>J190</f>
        <v>0</v>
      </c>
      <c r="K66" s="146"/>
      <c r="L66" s="151"/>
    </row>
    <row r="67" spans="2:12" s="9" customFormat="1" ht="19.9" customHeight="1">
      <c r="B67" s="145"/>
      <c r="C67" s="146"/>
      <c r="D67" s="147" t="s">
        <v>3646</v>
      </c>
      <c r="E67" s="148"/>
      <c r="F67" s="148"/>
      <c r="G67" s="148"/>
      <c r="H67" s="148"/>
      <c r="I67" s="149"/>
      <c r="J67" s="150">
        <f>J196</f>
        <v>0</v>
      </c>
      <c r="K67" s="146"/>
      <c r="L67" s="151"/>
    </row>
    <row r="68" spans="2:12" s="9" customFormat="1" ht="19.9" customHeight="1">
      <c r="B68" s="145"/>
      <c r="C68" s="146"/>
      <c r="D68" s="147" t="s">
        <v>3647</v>
      </c>
      <c r="E68" s="148"/>
      <c r="F68" s="148"/>
      <c r="G68" s="148"/>
      <c r="H68" s="148"/>
      <c r="I68" s="149"/>
      <c r="J68" s="150">
        <f>J206</f>
        <v>0</v>
      </c>
      <c r="K68" s="146"/>
      <c r="L68" s="151"/>
    </row>
    <row r="69" spans="2:12" s="9" customFormat="1" ht="19.9" customHeight="1">
      <c r="B69" s="145"/>
      <c r="C69" s="146"/>
      <c r="D69" s="147" t="s">
        <v>3648</v>
      </c>
      <c r="E69" s="148"/>
      <c r="F69" s="148"/>
      <c r="G69" s="148"/>
      <c r="H69" s="148"/>
      <c r="I69" s="149"/>
      <c r="J69" s="150">
        <f>J243</f>
        <v>0</v>
      </c>
      <c r="K69" s="146"/>
      <c r="L69" s="151"/>
    </row>
    <row r="70" spans="2:12" s="9" customFormat="1" ht="19.9" customHeight="1">
      <c r="B70" s="145"/>
      <c r="C70" s="146"/>
      <c r="D70" s="147" t="s">
        <v>3649</v>
      </c>
      <c r="E70" s="148"/>
      <c r="F70" s="148"/>
      <c r="G70" s="148"/>
      <c r="H70" s="148"/>
      <c r="I70" s="149"/>
      <c r="J70" s="150">
        <f>J273</f>
        <v>0</v>
      </c>
      <c r="K70" s="146"/>
      <c r="L70" s="151"/>
    </row>
    <row r="71" spans="2:12" s="9" customFormat="1" ht="19.9" customHeight="1">
      <c r="B71" s="145"/>
      <c r="C71" s="146"/>
      <c r="D71" s="147" t="s">
        <v>3650</v>
      </c>
      <c r="E71" s="148"/>
      <c r="F71" s="148"/>
      <c r="G71" s="148"/>
      <c r="H71" s="148"/>
      <c r="I71" s="149"/>
      <c r="J71" s="150">
        <f>J275</f>
        <v>0</v>
      </c>
      <c r="K71" s="146"/>
      <c r="L71" s="151"/>
    </row>
    <row r="72" spans="2:12" s="9" customFormat="1" ht="19.9" customHeight="1">
      <c r="B72" s="145"/>
      <c r="C72" s="146"/>
      <c r="D72" s="147" t="s">
        <v>3651</v>
      </c>
      <c r="E72" s="148"/>
      <c r="F72" s="148"/>
      <c r="G72" s="148"/>
      <c r="H72" s="148"/>
      <c r="I72" s="149"/>
      <c r="J72" s="150">
        <f>J282</f>
        <v>0</v>
      </c>
      <c r="K72" s="146"/>
      <c r="L72" s="151"/>
    </row>
    <row r="73" spans="2:12" s="9" customFormat="1" ht="19.9" customHeight="1">
      <c r="B73" s="145"/>
      <c r="C73" s="146"/>
      <c r="D73" s="147" t="s">
        <v>3652</v>
      </c>
      <c r="E73" s="148"/>
      <c r="F73" s="148"/>
      <c r="G73" s="148"/>
      <c r="H73" s="148"/>
      <c r="I73" s="149"/>
      <c r="J73" s="150">
        <f>J352</f>
        <v>0</v>
      </c>
      <c r="K73" s="146"/>
      <c r="L73" s="151"/>
    </row>
    <row r="74" spans="2:12" s="9" customFormat="1" ht="19.9" customHeight="1">
      <c r="B74" s="145"/>
      <c r="C74" s="146"/>
      <c r="D74" s="147" t="s">
        <v>3653</v>
      </c>
      <c r="E74" s="148"/>
      <c r="F74" s="148"/>
      <c r="G74" s="148"/>
      <c r="H74" s="148"/>
      <c r="I74" s="149"/>
      <c r="J74" s="150">
        <f>J374</f>
        <v>0</v>
      </c>
      <c r="K74" s="146"/>
      <c r="L74" s="151"/>
    </row>
    <row r="75" spans="2:12" s="9" customFormat="1" ht="19.9" customHeight="1">
      <c r="B75" s="145"/>
      <c r="C75" s="146"/>
      <c r="D75" s="147" t="s">
        <v>3654</v>
      </c>
      <c r="E75" s="148"/>
      <c r="F75" s="148"/>
      <c r="G75" s="148"/>
      <c r="H75" s="148"/>
      <c r="I75" s="149"/>
      <c r="J75" s="150">
        <f>J379</f>
        <v>0</v>
      </c>
      <c r="K75" s="146"/>
      <c r="L75" s="151"/>
    </row>
    <row r="76" spans="2:12" s="9" customFormat="1" ht="19.9" customHeight="1">
      <c r="B76" s="145"/>
      <c r="C76" s="146"/>
      <c r="D76" s="147" t="s">
        <v>3655</v>
      </c>
      <c r="E76" s="148"/>
      <c r="F76" s="148"/>
      <c r="G76" s="148"/>
      <c r="H76" s="148"/>
      <c r="I76" s="149"/>
      <c r="J76" s="150">
        <f>J393</f>
        <v>0</v>
      </c>
      <c r="K76" s="146"/>
      <c r="L76" s="151"/>
    </row>
    <row r="77" spans="2:12" s="9" customFormat="1" ht="19.9" customHeight="1">
      <c r="B77" s="145"/>
      <c r="C77" s="146"/>
      <c r="D77" s="147" t="s">
        <v>3656</v>
      </c>
      <c r="E77" s="148"/>
      <c r="F77" s="148"/>
      <c r="G77" s="148"/>
      <c r="H77" s="148"/>
      <c r="I77" s="149"/>
      <c r="J77" s="150">
        <f>J401</f>
        <v>0</v>
      </c>
      <c r="K77" s="146"/>
      <c r="L77" s="151"/>
    </row>
    <row r="78" spans="2:12" s="9" customFormat="1" ht="19.9" customHeight="1">
      <c r="B78" s="145"/>
      <c r="C78" s="146"/>
      <c r="D78" s="147" t="s">
        <v>3657</v>
      </c>
      <c r="E78" s="148"/>
      <c r="F78" s="148"/>
      <c r="G78" s="148"/>
      <c r="H78" s="148"/>
      <c r="I78" s="149"/>
      <c r="J78" s="150">
        <f>J439</f>
        <v>0</v>
      </c>
      <c r="K78" s="146"/>
      <c r="L78" s="151"/>
    </row>
    <row r="79" spans="2:12" s="9" customFormat="1" ht="19.9" customHeight="1">
      <c r="B79" s="145"/>
      <c r="C79" s="146"/>
      <c r="D79" s="147" t="s">
        <v>3658</v>
      </c>
      <c r="E79" s="148"/>
      <c r="F79" s="148"/>
      <c r="G79" s="148"/>
      <c r="H79" s="148"/>
      <c r="I79" s="149"/>
      <c r="J79" s="150">
        <f>J459</f>
        <v>0</v>
      </c>
      <c r="K79" s="146"/>
      <c r="L79" s="151"/>
    </row>
    <row r="80" spans="2:12" s="9" customFormat="1" ht="19.9" customHeight="1">
      <c r="B80" s="145"/>
      <c r="C80" s="146"/>
      <c r="D80" s="147" t="s">
        <v>3659</v>
      </c>
      <c r="E80" s="148"/>
      <c r="F80" s="148"/>
      <c r="G80" s="148"/>
      <c r="H80" s="148"/>
      <c r="I80" s="149"/>
      <c r="J80" s="150">
        <f>J466</f>
        <v>0</v>
      </c>
      <c r="K80" s="146"/>
      <c r="L80" s="151"/>
    </row>
    <row r="81" spans="2:12" s="9" customFormat="1" ht="19.9" customHeight="1">
      <c r="B81" s="145"/>
      <c r="C81" s="146"/>
      <c r="D81" s="147" t="s">
        <v>3660</v>
      </c>
      <c r="E81" s="148"/>
      <c r="F81" s="148"/>
      <c r="G81" s="148"/>
      <c r="H81" s="148"/>
      <c r="I81" s="149"/>
      <c r="J81" s="150">
        <f>J495</f>
        <v>0</v>
      </c>
      <c r="K81" s="146"/>
      <c r="L81" s="151"/>
    </row>
    <row r="82" spans="2:12" s="9" customFormat="1" ht="19.9" customHeight="1">
      <c r="B82" s="145"/>
      <c r="C82" s="146"/>
      <c r="D82" s="147" t="s">
        <v>3661</v>
      </c>
      <c r="E82" s="148"/>
      <c r="F82" s="148"/>
      <c r="G82" s="148"/>
      <c r="H82" s="148"/>
      <c r="I82" s="149"/>
      <c r="J82" s="150">
        <f>J520</f>
        <v>0</v>
      </c>
      <c r="K82" s="146"/>
      <c r="L82" s="151"/>
    </row>
    <row r="83" spans="2:12" s="9" customFormat="1" ht="19.9" customHeight="1">
      <c r="B83" s="145"/>
      <c r="C83" s="146"/>
      <c r="D83" s="147" t="s">
        <v>3662</v>
      </c>
      <c r="E83" s="148"/>
      <c r="F83" s="148"/>
      <c r="G83" s="148"/>
      <c r="H83" s="148"/>
      <c r="I83" s="149"/>
      <c r="J83" s="150">
        <f>J538</f>
        <v>0</v>
      </c>
      <c r="K83" s="146"/>
      <c r="L83" s="151"/>
    </row>
    <row r="84" spans="2:12" s="9" customFormat="1" ht="19.9" customHeight="1">
      <c r="B84" s="145"/>
      <c r="C84" s="146"/>
      <c r="D84" s="147" t="s">
        <v>3663</v>
      </c>
      <c r="E84" s="148"/>
      <c r="F84" s="148"/>
      <c r="G84" s="148"/>
      <c r="H84" s="148"/>
      <c r="I84" s="149"/>
      <c r="J84" s="150">
        <f>J625</f>
        <v>0</v>
      </c>
      <c r="K84" s="146"/>
      <c r="L84" s="151"/>
    </row>
    <row r="85" spans="2:12" s="9" customFormat="1" ht="19.9" customHeight="1">
      <c r="B85" s="145"/>
      <c r="C85" s="146"/>
      <c r="D85" s="147" t="s">
        <v>3664</v>
      </c>
      <c r="E85" s="148"/>
      <c r="F85" s="148"/>
      <c r="G85" s="148"/>
      <c r="H85" s="148"/>
      <c r="I85" s="149"/>
      <c r="J85" s="150">
        <f>J658</f>
        <v>0</v>
      </c>
      <c r="K85" s="146"/>
      <c r="L85" s="151"/>
    </row>
    <row r="86" spans="2:12" s="9" customFormat="1" ht="19.9" customHeight="1">
      <c r="B86" s="145"/>
      <c r="C86" s="146"/>
      <c r="D86" s="147" t="s">
        <v>3665</v>
      </c>
      <c r="E86" s="148"/>
      <c r="F86" s="148"/>
      <c r="G86" s="148"/>
      <c r="H86" s="148"/>
      <c r="I86" s="149"/>
      <c r="J86" s="150">
        <f>J692</f>
        <v>0</v>
      </c>
      <c r="K86" s="146"/>
      <c r="L86" s="151"/>
    </row>
    <row r="87" spans="2:12" s="9" customFormat="1" ht="19.9" customHeight="1">
      <c r="B87" s="145"/>
      <c r="C87" s="146"/>
      <c r="D87" s="147" t="s">
        <v>3666</v>
      </c>
      <c r="E87" s="148"/>
      <c r="F87" s="148"/>
      <c r="G87" s="148"/>
      <c r="H87" s="148"/>
      <c r="I87" s="149"/>
      <c r="J87" s="150">
        <f>J746</f>
        <v>0</v>
      </c>
      <c r="K87" s="146"/>
      <c r="L87" s="151"/>
    </row>
    <row r="88" spans="2:12" s="9" customFormat="1" ht="19.9" customHeight="1">
      <c r="B88" s="145"/>
      <c r="C88" s="146"/>
      <c r="D88" s="147" t="s">
        <v>3667</v>
      </c>
      <c r="E88" s="148"/>
      <c r="F88" s="148"/>
      <c r="G88" s="148"/>
      <c r="H88" s="148"/>
      <c r="I88" s="149"/>
      <c r="J88" s="150">
        <f>J773</f>
        <v>0</v>
      </c>
      <c r="K88" s="146"/>
      <c r="L88" s="151"/>
    </row>
    <row r="89" spans="2:12" s="9" customFormat="1" ht="19.9" customHeight="1">
      <c r="B89" s="145"/>
      <c r="C89" s="146"/>
      <c r="D89" s="147" t="s">
        <v>3668</v>
      </c>
      <c r="E89" s="148"/>
      <c r="F89" s="148"/>
      <c r="G89" s="148"/>
      <c r="H89" s="148"/>
      <c r="I89" s="149"/>
      <c r="J89" s="150">
        <f>J791</f>
        <v>0</v>
      </c>
      <c r="K89" s="146"/>
      <c r="L89" s="151"/>
    </row>
    <row r="90" spans="2:12" s="9" customFormat="1" ht="19.9" customHeight="1">
      <c r="B90" s="145"/>
      <c r="C90" s="146"/>
      <c r="D90" s="147" t="s">
        <v>3669</v>
      </c>
      <c r="E90" s="148"/>
      <c r="F90" s="148"/>
      <c r="G90" s="148"/>
      <c r="H90" s="148"/>
      <c r="I90" s="149"/>
      <c r="J90" s="150">
        <f>J799</f>
        <v>0</v>
      </c>
      <c r="K90" s="146"/>
      <c r="L90" s="151"/>
    </row>
    <row r="91" spans="2:12" s="9" customFormat="1" ht="19.9" customHeight="1">
      <c r="B91" s="145"/>
      <c r="C91" s="146"/>
      <c r="D91" s="147" t="s">
        <v>3670</v>
      </c>
      <c r="E91" s="148"/>
      <c r="F91" s="148"/>
      <c r="G91" s="148"/>
      <c r="H91" s="148"/>
      <c r="I91" s="149"/>
      <c r="J91" s="150">
        <f>J815</f>
        <v>0</v>
      </c>
      <c r="K91" s="146"/>
      <c r="L91" s="151"/>
    </row>
    <row r="92" spans="2:12" s="9" customFormat="1" ht="19.9" customHeight="1">
      <c r="B92" s="145"/>
      <c r="C92" s="146"/>
      <c r="D92" s="147" t="s">
        <v>3671</v>
      </c>
      <c r="E92" s="148"/>
      <c r="F92" s="148"/>
      <c r="G92" s="148"/>
      <c r="H92" s="148"/>
      <c r="I92" s="149"/>
      <c r="J92" s="150">
        <f>J828</f>
        <v>0</v>
      </c>
      <c r="K92" s="146"/>
      <c r="L92" s="151"/>
    </row>
    <row r="93" spans="2:12" s="9" customFormat="1" ht="19.9" customHeight="1">
      <c r="B93" s="145"/>
      <c r="C93" s="146"/>
      <c r="D93" s="147" t="s">
        <v>3672</v>
      </c>
      <c r="E93" s="148"/>
      <c r="F93" s="148"/>
      <c r="G93" s="148"/>
      <c r="H93" s="148"/>
      <c r="I93" s="149"/>
      <c r="J93" s="150">
        <f>J836</f>
        <v>0</v>
      </c>
      <c r="K93" s="146"/>
      <c r="L93" s="151"/>
    </row>
    <row r="94" spans="2:12" s="9" customFormat="1" ht="19.9" customHeight="1">
      <c r="B94" s="145"/>
      <c r="C94" s="146"/>
      <c r="D94" s="147" t="s">
        <v>3673</v>
      </c>
      <c r="E94" s="148"/>
      <c r="F94" s="148"/>
      <c r="G94" s="148"/>
      <c r="H94" s="148"/>
      <c r="I94" s="149"/>
      <c r="J94" s="150">
        <f>J846</f>
        <v>0</v>
      </c>
      <c r="K94" s="146"/>
      <c r="L94" s="151"/>
    </row>
    <row r="95" spans="2:12" s="9" customFormat="1" ht="19.9" customHeight="1">
      <c r="B95" s="145"/>
      <c r="C95" s="146"/>
      <c r="D95" s="147" t="s">
        <v>3674</v>
      </c>
      <c r="E95" s="148"/>
      <c r="F95" s="148"/>
      <c r="G95" s="148"/>
      <c r="H95" s="148"/>
      <c r="I95" s="149"/>
      <c r="J95" s="150">
        <f>J848</f>
        <v>0</v>
      </c>
      <c r="K95" s="146"/>
      <c r="L95" s="151"/>
    </row>
    <row r="96" spans="2:12" s="8" customFormat="1" ht="24.95" customHeight="1">
      <c r="B96" s="138"/>
      <c r="C96" s="139"/>
      <c r="D96" s="140" t="s">
        <v>3675</v>
      </c>
      <c r="E96" s="141"/>
      <c r="F96" s="141"/>
      <c r="G96" s="141"/>
      <c r="H96" s="141"/>
      <c r="I96" s="142"/>
      <c r="J96" s="143">
        <f>J853</f>
        <v>0</v>
      </c>
      <c r="K96" s="139"/>
      <c r="L96" s="144"/>
    </row>
    <row r="97" spans="2:12" s="9" customFormat="1" ht="19.9" customHeight="1">
      <c r="B97" s="145"/>
      <c r="C97" s="146"/>
      <c r="D97" s="147" t="s">
        <v>3642</v>
      </c>
      <c r="E97" s="148"/>
      <c r="F97" s="148"/>
      <c r="G97" s="148"/>
      <c r="H97" s="148"/>
      <c r="I97" s="149"/>
      <c r="J97" s="150">
        <f>J854</f>
        <v>0</v>
      </c>
      <c r="K97" s="146"/>
      <c r="L97" s="151"/>
    </row>
    <row r="98" spans="2:12" s="9" customFormat="1" ht="19.9" customHeight="1">
      <c r="B98" s="145"/>
      <c r="C98" s="146"/>
      <c r="D98" s="147" t="s">
        <v>3641</v>
      </c>
      <c r="E98" s="148"/>
      <c r="F98" s="148"/>
      <c r="G98" s="148"/>
      <c r="H98" s="148"/>
      <c r="I98" s="149"/>
      <c r="J98" s="150">
        <f>J856</f>
        <v>0</v>
      </c>
      <c r="K98" s="146"/>
      <c r="L98" s="151"/>
    </row>
    <row r="99" spans="2:12" s="9" customFormat="1" ht="19.9" customHeight="1">
      <c r="B99" s="145"/>
      <c r="C99" s="146"/>
      <c r="D99" s="147" t="s">
        <v>3643</v>
      </c>
      <c r="E99" s="148"/>
      <c r="F99" s="148"/>
      <c r="G99" s="148"/>
      <c r="H99" s="148"/>
      <c r="I99" s="149"/>
      <c r="J99" s="150">
        <f>J861</f>
        <v>0</v>
      </c>
      <c r="K99" s="146"/>
      <c r="L99" s="151"/>
    </row>
    <row r="100" spans="2:12" s="9" customFormat="1" ht="19.9" customHeight="1">
      <c r="B100" s="145"/>
      <c r="C100" s="146"/>
      <c r="D100" s="147" t="s">
        <v>3644</v>
      </c>
      <c r="E100" s="148"/>
      <c r="F100" s="148"/>
      <c r="G100" s="148"/>
      <c r="H100" s="148"/>
      <c r="I100" s="149"/>
      <c r="J100" s="150">
        <f>J868</f>
        <v>0</v>
      </c>
      <c r="K100" s="146"/>
      <c r="L100" s="151"/>
    </row>
    <row r="101" spans="2:12" s="9" customFormat="1" ht="19.9" customHeight="1">
      <c r="B101" s="145"/>
      <c r="C101" s="146"/>
      <c r="D101" s="147" t="s">
        <v>3645</v>
      </c>
      <c r="E101" s="148"/>
      <c r="F101" s="148"/>
      <c r="G101" s="148"/>
      <c r="H101" s="148"/>
      <c r="I101" s="149"/>
      <c r="J101" s="150">
        <f>J882</f>
        <v>0</v>
      </c>
      <c r="K101" s="146"/>
      <c r="L101" s="151"/>
    </row>
    <row r="102" spans="2:12" s="9" customFormat="1" ht="19.9" customHeight="1">
      <c r="B102" s="145"/>
      <c r="C102" s="146"/>
      <c r="D102" s="147" t="s">
        <v>3647</v>
      </c>
      <c r="E102" s="148"/>
      <c r="F102" s="148"/>
      <c r="G102" s="148"/>
      <c r="H102" s="148"/>
      <c r="I102" s="149"/>
      <c r="J102" s="150">
        <f>J885</f>
        <v>0</v>
      </c>
      <c r="K102" s="146"/>
      <c r="L102" s="151"/>
    </row>
    <row r="103" spans="2:12" s="9" customFormat="1" ht="19.9" customHeight="1">
      <c r="B103" s="145"/>
      <c r="C103" s="146"/>
      <c r="D103" s="147" t="s">
        <v>3648</v>
      </c>
      <c r="E103" s="148"/>
      <c r="F103" s="148"/>
      <c r="G103" s="148"/>
      <c r="H103" s="148"/>
      <c r="I103" s="149"/>
      <c r="J103" s="150">
        <f>J908</f>
        <v>0</v>
      </c>
      <c r="K103" s="146"/>
      <c r="L103" s="151"/>
    </row>
    <row r="104" spans="2:12" s="9" customFormat="1" ht="19.9" customHeight="1">
      <c r="B104" s="145"/>
      <c r="C104" s="146"/>
      <c r="D104" s="147" t="s">
        <v>3649</v>
      </c>
      <c r="E104" s="148"/>
      <c r="F104" s="148"/>
      <c r="G104" s="148"/>
      <c r="H104" s="148"/>
      <c r="I104" s="149"/>
      <c r="J104" s="150">
        <f>J922</f>
        <v>0</v>
      </c>
      <c r="K104" s="146"/>
      <c r="L104" s="151"/>
    </row>
    <row r="105" spans="2:12" s="9" customFormat="1" ht="19.9" customHeight="1">
      <c r="B105" s="145"/>
      <c r="C105" s="146"/>
      <c r="D105" s="147" t="s">
        <v>3651</v>
      </c>
      <c r="E105" s="148"/>
      <c r="F105" s="148"/>
      <c r="G105" s="148"/>
      <c r="H105" s="148"/>
      <c r="I105" s="149"/>
      <c r="J105" s="150">
        <f>J930</f>
        <v>0</v>
      </c>
      <c r="K105" s="146"/>
      <c r="L105" s="151"/>
    </row>
    <row r="106" spans="2:12" s="9" customFormat="1" ht="19.9" customHeight="1">
      <c r="B106" s="145"/>
      <c r="C106" s="146"/>
      <c r="D106" s="147" t="s">
        <v>3655</v>
      </c>
      <c r="E106" s="148"/>
      <c r="F106" s="148"/>
      <c r="G106" s="148"/>
      <c r="H106" s="148"/>
      <c r="I106" s="149"/>
      <c r="J106" s="150">
        <f>J942</f>
        <v>0</v>
      </c>
      <c r="K106" s="146"/>
      <c r="L106" s="151"/>
    </row>
    <row r="107" spans="2:12" s="9" customFormat="1" ht="19.9" customHeight="1">
      <c r="B107" s="145"/>
      <c r="C107" s="146"/>
      <c r="D107" s="147" t="s">
        <v>3656</v>
      </c>
      <c r="E107" s="148"/>
      <c r="F107" s="148"/>
      <c r="G107" s="148"/>
      <c r="H107" s="148"/>
      <c r="I107" s="149"/>
      <c r="J107" s="150">
        <f>J951</f>
        <v>0</v>
      </c>
      <c r="K107" s="146"/>
      <c r="L107" s="151"/>
    </row>
    <row r="108" spans="2:12" s="9" customFormat="1" ht="19.9" customHeight="1">
      <c r="B108" s="145"/>
      <c r="C108" s="146"/>
      <c r="D108" s="147" t="s">
        <v>3657</v>
      </c>
      <c r="E108" s="148"/>
      <c r="F108" s="148"/>
      <c r="G108" s="148"/>
      <c r="H108" s="148"/>
      <c r="I108" s="149"/>
      <c r="J108" s="150">
        <f>J981</f>
        <v>0</v>
      </c>
      <c r="K108" s="146"/>
      <c r="L108" s="151"/>
    </row>
    <row r="109" spans="2:12" s="9" customFormat="1" ht="19.9" customHeight="1">
      <c r="B109" s="145"/>
      <c r="C109" s="146"/>
      <c r="D109" s="147" t="s">
        <v>3658</v>
      </c>
      <c r="E109" s="148"/>
      <c r="F109" s="148"/>
      <c r="G109" s="148"/>
      <c r="H109" s="148"/>
      <c r="I109" s="149"/>
      <c r="J109" s="150">
        <f>J997</f>
        <v>0</v>
      </c>
      <c r="K109" s="146"/>
      <c r="L109" s="151"/>
    </row>
    <row r="110" spans="2:12" s="9" customFormat="1" ht="19.9" customHeight="1">
      <c r="B110" s="145"/>
      <c r="C110" s="146"/>
      <c r="D110" s="147" t="s">
        <v>3659</v>
      </c>
      <c r="E110" s="148"/>
      <c r="F110" s="148"/>
      <c r="G110" s="148"/>
      <c r="H110" s="148"/>
      <c r="I110" s="149"/>
      <c r="J110" s="150">
        <f>J1005</f>
        <v>0</v>
      </c>
      <c r="K110" s="146"/>
      <c r="L110" s="151"/>
    </row>
    <row r="111" spans="2:12" s="9" customFormat="1" ht="19.9" customHeight="1">
      <c r="B111" s="145"/>
      <c r="C111" s="146"/>
      <c r="D111" s="147" t="s">
        <v>3660</v>
      </c>
      <c r="E111" s="148"/>
      <c r="F111" s="148"/>
      <c r="G111" s="148"/>
      <c r="H111" s="148"/>
      <c r="I111" s="149"/>
      <c r="J111" s="150">
        <f>J1027</f>
        <v>0</v>
      </c>
      <c r="K111" s="146"/>
      <c r="L111" s="151"/>
    </row>
    <row r="112" spans="2:12" s="9" customFormat="1" ht="19.9" customHeight="1">
      <c r="B112" s="145"/>
      <c r="C112" s="146"/>
      <c r="D112" s="147" t="s">
        <v>3661</v>
      </c>
      <c r="E112" s="148"/>
      <c r="F112" s="148"/>
      <c r="G112" s="148"/>
      <c r="H112" s="148"/>
      <c r="I112" s="149"/>
      <c r="J112" s="150">
        <f>J1048</f>
        <v>0</v>
      </c>
      <c r="K112" s="146"/>
      <c r="L112" s="151"/>
    </row>
    <row r="113" spans="2:12" s="9" customFormat="1" ht="19.9" customHeight="1">
      <c r="B113" s="145"/>
      <c r="C113" s="146"/>
      <c r="D113" s="147" t="s">
        <v>3663</v>
      </c>
      <c r="E113" s="148"/>
      <c r="F113" s="148"/>
      <c r="G113" s="148"/>
      <c r="H113" s="148"/>
      <c r="I113" s="149"/>
      <c r="J113" s="150">
        <f>J1075</f>
        <v>0</v>
      </c>
      <c r="K113" s="146"/>
      <c r="L113" s="151"/>
    </row>
    <row r="114" spans="2:12" s="9" customFormat="1" ht="19.9" customHeight="1">
      <c r="B114" s="145"/>
      <c r="C114" s="146"/>
      <c r="D114" s="147" t="s">
        <v>3665</v>
      </c>
      <c r="E114" s="148"/>
      <c r="F114" s="148"/>
      <c r="G114" s="148"/>
      <c r="H114" s="148"/>
      <c r="I114" s="149"/>
      <c r="J114" s="150">
        <f>J1089</f>
        <v>0</v>
      </c>
      <c r="K114" s="146"/>
      <c r="L114" s="151"/>
    </row>
    <row r="115" spans="2:12" s="9" customFormat="1" ht="19.9" customHeight="1">
      <c r="B115" s="145"/>
      <c r="C115" s="146"/>
      <c r="D115" s="147" t="s">
        <v>3667</v>
      </c>
      <c r="E115" s="148"/>
      <c r="F115" s="148"/>
      <c r="G115" s="148"/>
      <c r="H115" s="148"/>
      <c r="I115" s="149"/>
      <c r="J115" s="150">
        <f>J1119</f>
        <v>0</v>
      </c>
      <c r="K115" s="146"/>
      <c r="L115" s="151"/>
    </row>
    <row r="116" spans="2:12" s="9" customFormat="1" ht="19.9" customHeight="1">
      <c r="B116" s="145"/>
      <c r="C116" s="146"/>
      <c r="D116" s="147" t="s">
        <v>3669</v>
      </c>
      <c r="E116" s="148"/>
      <c r="F116" s="148"/>
      <c r="G116" s="148"/>
      <c r="H116" s="148"/>
      <c r="I116" s="149"/>
      <c r="J116" s="150">
        <f>J1130</f>
        <v>0</v>
      </c>
      <c r="K116" s="146"/>
      <c r="L116" s="151"/>
    </row>
    <row r="117" spans="2:12" s="9" customFormat="1" ht="19.9" customHeight="1">
      <c r="B117" s="145"/>
      <c r="C117" s="146"/>
      <c r="D117" s="147" t="s">
        <v>3670</v>
      </c>
      <c r="E117" s="148"/>
      <c r="F117" s="148"/>
      <c r="G117" s="148"/>
      <c r="H117" s="148"/>
      <c r="I117" s="149"/>
      <c r="J117" s="150">
        <f>J1148</f>
        <v>0</v>
      </c>
      <c r="K117" s="146"/>
      <c r="L117" s="151"/>
    </row>
    <row r="118" spans="2:12" s="9" customFormat="1" ht="19.9" customHeight="1">
      <c r="B118" s="145"/>
      <c r="C118" s="146"/>
      <c r="D118" s="147" t="s">
        <v>3671</v>
      </c>
      <c r="E118" s="148"/>
      <c r="F118" s="148"/>
      <c r="G118" s="148"/>
      <c r="H118" s="148"/>
      <c r="I118" s="149"/>
      <c r="J118" s="150">
        <f>J1160</f>
        <v>0</v>
      </c>
      <c r="K118" s="146"/>
      <c r="L118" s="151"/>
    </row>
    <row r="119" spans="2:12" s="9" customFormat="1" ht="19.9" customHeight="1">
      <c r="B119" s="145"/>
      <c r="C119" s="146"/>
      <c r="D119" s="147" t="s">
        <v>3672</v>
      </c>
      <c r="E119" s="148"/>
      <c r="F119" s="148"/>
      <c r="G119" s="148"/>
      <c r="H119" s="148"/>
      <c r="I119" s="149"/>
      <c r="J119" s="150">
        <f>J1165</f>
        <v>0</v>
      </c>
      <c r="K119" s="146"/>
      <c r="L119" s="151"/>
    </row>
    <row r="120" spans="2:12" s="9" customFormat="1" ht="19.9" customHeight="1">
      <c r="B120" s="145"/>
      <c r="C120" s="146"/>
      <c r="D120" s="147" t="s">
        <v>3673</v>
      </c>
      <c r="E120" s="148"/>
      <c r="F120" s="148"/>
      <c r="G120" s="148"/>
      <c r="H120" s="148"/>
      <c r="I120" s="149"/>
      <c r="J120" s="150">
        <f>J1175</f>
        <v>0</v>
      </c>
      <c r="K120" s="146"/>
      <c r="L120" s="151"/>
    </row>
    <row r="121" spans="2:12" s="9" customFormat="1" ht="19.9" customHeight="1">
      <c r="B121" s="145"/>
      <c r="C121" s="146"/>
      <c r="D121" s="147" t="s">
        <v>3674</v>
      </c>
      <c r="E121" s="148"/>
      <c r="F121" s="148"/>
      <c r="G121" s="148"/>
      <c r="H121" s="148"/>
      <c r="I121" s="149"/>
      <c r="J121" s="150">
        <f>J1179</f>
        <v>0</v>
      </c>
      <c r="K121" s="146"/>
      <c r="L121" s="151"/>
    </row>
    <row r="122" spans="2:12" s="1" customFormat="1" ht="21.75" customHeight="1">
      <c r="B122" s="34"/>
      <c r="C122" s="35"/>
      <c r="D122" s="35"/>
      <c r="E122" s="35"/>
      <c r="F122" s="35"/>
      <c r="G122" s="35"/>
      <c r="H122" s="35"/>
      <c r="I122" s="106"/>
      <c r="J122" s="35"/>
      <c r="K122" s="35"/>
      <c r="L122" s="38"/>
    </row>
    <row r="123" spans="2:12" s="1" customFormat="1" ht="6.95" customHeight="1">
      <c r="B123" s="46"/>
      <c r="C123" s="47"/>
      <c r="D123" s="47"/>
      <c r="E123" s="47"/>
      <c r="F123" s="47"/>
      <c r="G123" s="47"/>
      <c r="H123" s="47"/>
      <c r="I123" s="130"/>
      <c r="J123" s="47"/>
      <c r="K123" s="47"/>
      <c r="L123" s="38"/>
    </row>
    <row r="127" spans="2:12" s="1" customFormat="1" ht="6.95" customHeight="1">
      <c r="B127" s="48"/>
      <c r="C127" s="49"/>
      <c r="D127" s="49"/>
      <c r="E127" s="49"/>
      <c r="F127" s="49"/>
      <c r="G127" s="49"/>
      <c r="H127" s="49"/>
      <c r="I127" s="133"/>
      <c r="J127" s="49"/>
      <c r="K127" s="49"/>
      <c r="L127" s="38"/>
    </row>
    <row r="128" spans="2:12" s="1" customFormat="1" ht="24.95" customHeight="1">
      <c r="B128" s="34"/>
      <c r="C128" s="23" t="s">
        <v>3676</v>
      </c>
      <c r="D128" s="35"/>
      <c r="E128" s="35"/>
      <c r="F128" s="35"/>
      <c r="G128" s="35"/>
      <c r="H128" s="35"/>
      <c r="I128" s="106"/>
      <c r="J128" s="35"/>
      <c r="K128" s="35"/>
      <c r="L128" s="38"/>
    </row>
    <row r="129" spans="2:12" s="1" customFormat="1" ht="6.95" customHeight="1">
      <c r="B129" s="34"/>
      <c r="C129" s="35"/>
      <c r="D129" s="35"/>
      <c r="E129" s="35"/>
      <c r="F129" s="35"/>
      <c r="G129" s="35"/>
      <c r="H129" s="35"/>
      <c r="I129" s="106"/>
      <c r="J129" s="35"/>
      <c r="K129" s="35"/>
      <c r="L129" s="38"/>
    </row>
    <row r="130" spans="2:12" s="1" customFormat="1" ht="12" customHeight="1">
      <c r="B130" s="34"/>
      <c r="C130" s="29" t="s">
        <v>3498</v>
      </c>
      <c r="D130" s="35"/>
      <c r="E130" s="35"/>
      <c r="F130" s="35"/>
      <c r="G130" s="35"/>
      <c r="H130" s="35"/>
      <c r="I130" s="106"/>
      <c r="J130" s="35"/>
      <c r="K130" s="35"/>
      <c r="L130" s="38"/>
    </row>
    <row r="131" spans="2:12" s="1" customFormat="1" ht="16.5" customHeight="1">
      <c r="B131" s="34"/>
      <c r="C131" s="35"/>
      <c r="D131" s="35"/>
      <c r="E131" s="553" t="str">
        <f>E7</f>
        <v>Světlá nad Sázavou - Managment</v>
      </c>
      <c r="F131" s="554"/>
      <c r="G131" s="554"/>
      <c r="H131" s="554"/>
      <c r="I131" s="106"/>
      <c r="J131" s="35"/>
      <c r="K131" s="35"/>
      <c r="L131" s="38"/>
    </row>
    <row r="132" spans="2:12" s="1" customFormat="1" ht="12" customHeight="1">
      <c r="B132" s="34"/>
      <c r="C132" s="29" t="s">
        <v>3633</v>
      </c>
      <c r="D132" s="35"/>
      <c r="E132" s="35"/>
      <c r="F132" s="35"/>
      <c r="G132" s="35"/>
      <c r="H132" s="35"/>
      <c r="I132" s="106"/>
      <c r="J132" s="35"/>
      <c r="K132" s="35"/>
      <c r="L132" s="38"/>
    </row>
    <row r="133" spans="2:12" s="1" customFormat="1" ht="16.5" customHeight="1">
      <c r="B133" s="34"/>
      <c r="C133" s="35"/>
      <c r="D133" s="35"/>
      <c r="E133" s="537" t="str">
        <f>E9</f>
        <v xml:space="preserve">18068 -  SO 01 Transformace Domova Háj II , management , Světlá nad Sázavou </v>
      </c>
      <c r="F133" s="552"/>
      <c r="G133" s="552"/>
      <c r="H133" s="552"/>
      <c r="I133" s="106"/>
      <c r="J133" s="35"/>
      <c r="K133" s="35"/>
      <c r="L133" s="38"/>
    </row>
    <row r="134" spans="2:12" s="1" customFormat="1" ht="6.95" customHeight="1">
      <c r="B134" s="34"/>
      <c r="C134" s="35"/>
      <c r="D134" s="35"/>
      <c r="E134" s="35"/>
      <c r="F134" s="35"/>
      <c r="G134" s="35"/>
      <c r="H134" s="35"/>
      <c r="I134" s="106"/>
      <c r="J134" s="35"/>
      <c r="K134" s="35"/>
      <c r="L134" s="38"/>
    </row>
    <row r="135" spans="2:12" s="1" customFormat="1" ht="12" customHeight="1">
      <c r="B135" s="34"/>
      <c r="C135" s="29" t="s">
        <v>3503</v>
      </c>
      <c r="D135" s="35"/>
      <c r="E135" s="35"/>
      <c r="F135" s="27" t="str">
        <f>F12</f>
        <v>Světlá nad Sázavou</v>
      </c>
      <c r="G135" s="35"/>
      <c r="H135" s="35"/>
      <c r="I135" s="108" t="s">
        <v>3505</v>
      </c>
      <c r="J135" s="58" t="str">
        <f>IF(J12="","",J12)</f>
        <v>6. 2. 2019</v>
      </c>
      <c r="K135" s="35"/>
      <c r="L135" s="38"/>
    </row>
    <row r="136" spans="2:12" s="1" customFormat="1" ht="6.95" customHeight="1">
      <c r="B136" s="34"/>
      <c r="C136" s="35"/>
      <c r="D136" s="35"/>
      <c r="E136" s="35"/>
      <c r="F136" s="35"/>
      <c r="G136" s="35"/>
      <c r="H136" s="35"/>
      <c r="I136" s="106"/>
      <c r="J136" s="35"/>
      <c r="K136" s="35"/>
      <c r="L136" s="38"/>
    </row>
    <row r="137" spans="2:12" s="1" customFormat="1" ht="15.2" customHeight="1">
      <c r="B137" s="34"/>
      <c r="C137" s="29" t="s">
        <v>3507</v>
      </c>
      <c r="D137" s="35"/>
      <c r="E137" s="35"/>
      <c r="F137" s="27" t="str">
        <f>E15</f>
        <v>Kraj Vysočina</v>
      </c>
      <c r="G137" s="35"/>
      <c r="H137" s="35"/>
      <c r="I137" s="108" t="s">
        <v>3513</v>
      </c>
      <c r="J137" s="32" t="str">
        <f>E21</f>
        <v xml:space="preserve"> </v>
      </c>
      <c r="K137" s="35"/>
      <c r="L137" s="38"/>
    </row>
    <row r="138" spans="2:12" s="1" customFormat="1" ht="27.95" customHeight="1">
      <c r="B138" s="34"/>
      <c r="C138" s="29" t="s">
        <v>3511</v>
      </c>
      <c r="D138" s="35"/>
      <c r="E138" s="35"/>
      <c r="F138" s="27" t="str">
        <f>IF(E18="","",E18)</f>
        <v>Vyplň údaj</v>
      </c>
      <c r="G138" s="35"/>
      <c r="H138" s="35"/>
      <c r="I138" s="108" t="s">
        <v>3516</v>
      </c>
      <c r="J138" s="32" t="str">
        <f>E24</f>
        <v>Ing. arch. Martin Jirovský</v>
      </c>
      <c r="K138" s="35"/>
      <c r="L138" s="38"/>
    </row>
    <row r="139" spans="2:12" s="1" customFormat="1" ht="10.35" customHeight="1">
      <c r="B139" s="34"/>
      <c r="C139" s="35"/>
      <c r="D139" s="35"/>
      <c r="E139" s="35"/>
      <c r="F139" s="35"/>
      <c r="G139" s="35"/>
      <c r="H139" s="35"/>
      <c r="I139" s="106"/>
      <c r="J139" s="35"/>
      <c r="K139" s="35"/>
      <c r="L139" s="38"/>
    </row>
    <row r="140" spans="2:20" s="10" customFormat="1" ht="29.25" customHeight="1">
      <c r="B140" s="152"/>
      <c r="C140" s="153" t="s">
        <v>3677</v>
      </c>
      <c r="D140" s="154" t="s">
        <v>3539</v>
      </c>
      <c r="E140" s="154" t="s">
        <v>3535</v>
      </c>
      <c r="F140" s="154" t="s">
        <v>3536</v>
      </c>
      <c r="G140" s="154" t="s">
        <v>3678</v>
      </c>
      <c r="H140" s="154" t="s">
        <v>3679</v>
      </c>
      <c r="I140" s="155" t="s">
        <v>3680</v>
      </c>
      <c r="J140" s="154" t="s">
        <v>3637</v>
      </c>
      <c r="K140" s="156" t="s">
        <v>3681</v>
      </c>
      <c r="L140" s="157"/>
      <c r="M140" s="66" t="s">
        <v>3501</v>
      </c>
      <c r="N140" s="67" t="s">
        <v>3524</v>
      </c>
      <c r="O140" s="67" t="s">
        <v>3682</v>
      </c>
      <c r="P140" s="67" t="s">
        <v>3683</v>
      </c>
      <c r="Q140" s="67" t="s">
        <v>3684</v>
      </c>
      <c r="R140" s="67" t="s">
        <v>3685</v>
      </c>
      <c r="S140" s="67" t="s">
        <v>3686</v>
      </c>
      <c r="T140" s="68" t="s">
        <v>3687</v>
      </c>
    </row>
    <row r="141" spans="2:63" s="1" customFormat="1" ht="22.9" customHeight="1">
      <c r="B141" s="34"/>
      <c r="C141" s="73" t="s">
        <v>3688</v>
      </c>
      <c r="D141" s="35"/>
      <c r="E141" s="35"/>
      <c r="F141" s="35"/>
      <c r="G141" s="35"/>
      <c r="H141" s="35"/>
      <c r="I141" s="106"/>
      <c r="J141" s="158">
        <f>BK141</f>
        <v>0</v>
      </c>
      <c r="K141" s="35"/>
      <c r="L141" s="38"/>
      <c r="M141" s="69"/>
      <c r="N141" s="70"/>
      <c r="O141" s="70"/>
      <c r="P141" s="159">
        <f>P142+P853</f>
        <v>0</v>
      </c>
      <c r="Q141" s="70"/>
      <c r="R141" s="159">
        <f>R142+R853</f>
        <v>1954.92129089</v>
      </c>
      <c r="S141" s="70"/>
      <c r="T141" s="160">
        <f>T142+T853</f>
        <v>0</v>
      </c>
      <c r="AT141" s="17" t="s">
        <v>3553</v>
      </c>
      <c r="AU141" s="17" t="s">
        <v>3638</v>
      </c>
      <c r="BK141" s="162">
        <f>BK142+BK853</f>
        <v>0</v>
      </c>
    </row>
    <row r="142" spans="2:63" s="11" customFormat="1" ht="25.9" customHeight="1">
      <c r="B142" s="163"/>
      <c r="C142" s="164"/>
      <c r="D142" s="165" t="s">
        <v>3553</v>
      </c>
      <c r="E142" s="166" t="s">
        <v>3689</v>
      </c>
      <c r="F142" s="166" t="s">
        <v>3690</v>
      </c>
      <c r="G142" s="164"/>
      <c r="H142" s="164"/>
      <c r="I142" s="167"/>
      <c r="J142" s="168">
        <f>BK142</f>
        <v>0</v>
      </c>
      <c r="K142" s="164"/>
      <c r="L142" s="169"/>
      <c r="M142" s="170"/>
      <c r="N142" s="171"/>
      <c r="O142" s="171"/>
      <c r="P142" s="172">
        <f>P143+P145+P154+P156+P176+P190+P196+P206+P243+P273+P275+P282+P352+P374+P379+P393+P401+P439+P459+P466+P495+P520+P538+P625+P658+P692+P746+P773+P791+P799+P815+P828+P836+P846+P848</f>
        <v>0</v>
      </c>
      <c r="Q142" s="171"/>
      <c r="R142" s="172">
        <f>R143+R145+R154+R156+R176+R190+R196+R206+R243+R273+R275+R282+R352+R374+R379+R393+R401+R439+R459+R466+R495+R520+R538+R625+R658+R692+R746+R773+R791+R799+R815+R828+R836+R846+R848</f>
        <v>1627.66179784</v>
      </c>
      <c r="S142" s="171"/>
      <c r="T142" s="173">
        <f>T143+T145+T154+T156+T176+T190+T196+T206+T243+T273+T275+T282+T352+T374+T379+T393+T401+T439+T459+T466+T495+T520+T538+T625+T658+T692+T746+T773+T791+T799+T815+T828+T836+T846+T848</f>
        <v>0</v>
      </c>
      <c r="AR142" s="174" t="s">
        <v>3562</v>
      </c>
      <c r="AT142" s="175" t="s">
        <v>3553</v>
      </c>
      <c r="AU142" s="175" t="s">
        <v>3554</v>
      </c>
      <c r="AY142" s="174" t="s">
        <v>3691</v>
      </c>
      <c r="BK142" s="176">
        <f>BK143+BK145+BK154+BK156+BK176+BK190+BK196+BK206+BK243+BK273+BK275+BK282+BK352+BK374+BK379+BK393+BK401+BK439+BK459+BK466+BK495+BK520+BK538+BK625+BK658+BK692+BK746+BK773+BK791+BK799+BK815+BK828+BK836+BK846+BK848</f>
        <v>0</v>
      </c>
    </row>
    <row r="143" spans="2:63" s="11" customFormat="1" ht="22.9" customHeight="1">
      <c r="B143" s="163"/>
      <c r="C143" s="164"/>
      <c r="D143" s="165" t="s">
        <v>3553</v>
      </c>
      <c r="E143" s="177" t="s">
        <v>3692</v>
      </c>
      <c r="F143" s="177" t="s">
        <v>3693</v>
      </c>
      <c r="G143" s="164"/>
      <c r="H143" s="164"/>
      <c r="I143" s="167"/>
      <c r="J143" s="178">
        <f>BK143</f>
        <v>0</v>
      </c>
      <c r="K143" s="164"/>
      <c r="L143" s="169"/>
      <c r="M143" s="170"/>
      <c r="N143" s="171"/>
      <c r="O143" s="171"/>
      <c r="P143" s="172">
        <f>P144</f>
        <v>0</v>
      </c>
      <c r="Q143" s="171"/>
      <c r="R143" s="172">
        <f>R144</f>
        <v>0</v>
      </c>
      <c r="S143" s="171"/>
      <c r="T143" s="173">
        <f>T144</f>
        <v>0</v>
      </c>
      <c r="AR143" s="174" t="s">
        <v>3562</v>
      </c>
      <c r="AT143" s="175" t="s">
        <v>3553</v>
      </c>
      <c r="AU143" s="175" t="s">
        <v>3562</v>
      </c>
      <c r="AY143" s="174" t="s">
        <v>3691</v>
      </c>
      <c r="BK143" s="176">
        <f>BK144</f>
        <v>0</v>
      </c>
    </row>
    <row r="144" spans="2:65" s="1" customFormat="1" ht="16.5" customHeight="1">
      <c r="B144" s="34"/>
      <c r="C144" s="179" t="s">
        <v>3562</v>
      </c>
      <c r="D144" s="179" t="s">
        <v>3694</v>
      </c>
      <c r="E144" s="180" t="s">
        <v>3695</v>
      </c>
      <c r="F144" s="181" t="s">
        <v>3696</v>
      </c>
      <c r="G144" s="182" t="s">
        <v>3697</v>
      </c>
      <c r="H144" s="183">
        <v>511.46</v>
      </c>
      <c r="I144" s="184"/>
      <c r="J144" s="185">
        <f>ROUND(I144*H144,2)</f>
        <v>0</v>
      </c>
      <c r="K144" s="181" t="s">
        <v>3698</v>
      </c>
      <c r="L144" s="38"/>
      <c r="M144" s="186" t="s">
        <v>3501</v>
      </c>
      <c r="N144" s="187" t="s">
        <v>3525</v>
      </c>
      <c r="O144" s="63"/>
      <c r="P144" s="188">
        <f>O144*H144</f>
        <v>0</v>
      </c>
      <c r="Q144" s="188">
        <v>0</v>
      </c>
      <c r="R144" s="188">
        <f>Q144*H144</f>
        <v>0</v>
      </c>
      <c r="S144" s="188">
        <v>0</v>
      </c>
      <c r="T144" s="189">
        <f>S144*H144</f>
        <v>0</v>
      </c>
      <c r="AR144" s="190" t="s">
        <v>3699</v>
      </c>
      <c r="AT144" s="190" t="s">
        <v>3694</v>
      </c>
      <c r="AU144" s="190" t="s">
        <v>3565</v>
      </c>
      <c r="AY144" s="17" t="s">
        <v>3691</v>
      </c>
      <c r="BE144" s="191">
        <f>IF(N144="základní",J144,0)</f>
        <v>0</v>
      </c>
      <c r="BF144" s="191">
        <f>IF(N144="snížená",J144,0)</f>
        <v>0</v>
      </c>
      <c r="BG144" s="191">
        <f>IF(N144="zákl. přenesená",J144,0)</f>
        <v>0</v>
      </c>
      <c r="BH144" s="191">
        <f>IF(N144="sníž. přenesená",J144,0)</f>
        <v>0</v>
      </c>
      <c r="BI144" s="191">
        <f>IF(N144="nulová",J144,0)</f>
        <v>0</v>
      </c>
      <c r="BJ144" s="17" t="s">
        <v>3562</v>
      </c>
      <c r="BK144" s="191">
        <f>ROUND(I144*H144,2)</f>
        <v>0</v>
      </c>
      <c r="BL144" s="17" t="s">
        <v>3699</v>
      </c>
      <c r="BM144" s="190" t="s">
        <v>3700</v>
      </c>
    </row>
    <row r="145" spans="2:63" s="11" customFormat="1" ht="22.9" customHeight="1">
      <c r="B145" s="163"/>
      <c r="C145" s="164"/>
      <c r="D145" s="165" t="s">
        <v>3553</v>
      </c>
      <c r="E145" s="177" t="s">
        <v>3701</v>
      </c>
      <c r="F145" s="177" t="s">
        <v>3702</v>
      </c>
      <c r="G145" s="164"/>
      <c r="H145" s="164"/>
      <c r="I145" s="167"/>
      <c r="J145" s="178">
        <f>BK145</f>
        <v>0</v>
      </c>
      <c r="K145" s="164"/>
      <c r="L145" s="169"/>
      <c r="M145" s="170"/>
      <c r="N145" s="171"/>
      <c r="O145" s="171"/>
      <c r="P145" s="172">
        <f>SUM(P146:P153)</f>
        <v>0</v>
      </c>
      <c r="Q145" s="171"/>
      <c r="R145" s="172">
        <f>SUM(R146:R153)</f>
        <v>0</v>
      </c>
      <c r="S145" s="171"/>
      <c r="T145" s="173">
        <f>SUM(T146:T153)</f>
        <v>0</v>
      </c>
      <c r="AR145" s="174" t="s">
        <v>3562</v>
      </c>
      <c r="AT145" s="175" t="s">
        <v>3553</v>
      </c>
      <c r="AU145" s="175" t="s">
        <v>3562</v>
      </c>
      <c r="AY145" s="174" t="s">
        <v>3691</v>
      </c>
      <c r="BK145" s="176">
        <f>SUM(BK146:BK153)</f>
        <v>0</v>
      </c>
    </row>
    <row r="146" spans="2:65" s="1" customFormat="1" ht="24" customHeight="1">
      <c r="B146" s="34"/>
      <c r="C146" s="179" t="s">
        <v>3565</v>
      </c>
      <c r="D146" s="179" t="s">
        <v>3694</v>
      </c>
      <c r="E146" s="180" t="s">
        <v>3703</v>
      </c>
      <c r="F146" s="181" t="s">
        <v>3704</v>
      </c>
      <c r="G146" s="182" t="s">
        <v>3697</v>
      </c>
      <c r="H146" s="183">
        <v>352.8</v>
      </c>
      <c r="I146" s="184"/>
      <c r="J146" s="185">
        <f>ROUND(I146*H146,2)</f>
        <v>0</v>
      </c>
      <c r="K146" s="181" t="s">
        <v>3698</v>
      </c>
      <c r="L146" s="38"/>
      <c r="M146" s="186" t="s">
        <v>3501</v>
      </c>
      <c r="N146" s="187" t="s">
        <v>3525</v>
      </c>
      <c r="O146" s="63"/>
      <c r="P146" s="188">
        <f>O146*H146</f>
        <v>0</v>
      </c>
      <c r="Q146" s="188">
        <v>0</v>
      </c>
      <c r="R146" s="188">
        <f>Q146*H146</f>
        <v>0</v>
      </c>
      <c r="S146" s="188">
        <v>0</v>
      </c>
      <c r="T146" s="189">
        <f>S146*H146</f>
        <v>0</v>
      </c>
      <c r="AR146" s="190" t="s">
        <v>3699</v>
      </c>
      <c r="AT146" s="190" t="s">
        <v>3694</v>
      </c>
      <c r="AU146" s="190" t="s">
        <v>3565</v>
      </c>
      <c r="AY146" s="17" t="s">
        <v>3691</v>
      </c>
      <c r="BE146" s="191">
        <f>IF(N146="základní",J146,0)</f>
        <v>0</v>
      </c>
      <c r="BF146" s="191">
        <f>IF(N146="snížená",J146,0)</f>
        <v>0</v>
      </c>
      <c r="BG146" s="191">
        <f>IF(N146="zákl. přenesená",J146,0)</f>
        <v>0</v>
      </c>
      <c r="BH146" s="191">
        <f>IF(N146="sníž. přenesená",J146,0)</f>
        <v>0</v>
      </c>
      <c r="BI146" s="191">
        <f>IF(N146="nulová",J146,0)</f>
        <v>0</v>
      </c>
      <c r="BJ146" s="17" t="s">
        <v>3562</v>
      </c>
      <c r="BK146" s="191">
        <f>ROUND(I146*H146,2)</f>
        <v>0</v>
      </c>
      <c r="BL146" s="17" t="s">
        <v>3699</v>
      </c>
      <c r="BM146" s="190" t="s">
        <v>3705</v>
      </c>
    </row>
    <row r="147" spans="2:65" s="1" customFormat="1" ht="24" customHeight="1">
      <c r="B147" s="34"/>
      <c r="C147" s="179" t="s">
        <v>3706</v>
      </c>
      <c r="D147" s="179" t="s">
        <v>3694</v>
      </c>
      <c r="E147" s="180" t="s">
        <v>3707</v>
      </c>
      <c r="F147" s="181" t="s">
        <v>3708</v>
      </c>
      <c r="G147" s="182" t="s">
        <v>3697</v>
      </c>
      <c r="H147" s="183">
        <v>352.8</v>
      </c>
      <c r="I147" s="184"/>
      <c r="J147" s="185">
        <f>ROUND(I147*H147,2)</f>
        <v>0</v>
      </c>
      <c r="K147" s="181" t="s">
        <v>3698</v>
      </c>
      <c r="L147" s="38"/>
      <c r="M147" s="186" t="s">
        <v>3501</v>
      </c>
      <c r="N147" s="187" t="s">
        <v>3525</v>
      </c>
      <c r="O147" s="63"/>
      <c r="P147" s="188">
        <f>O147*H147</f>
        <v>0</v>
      </c>
      <c r="Q147" s="188">
        <v>0</v>
      </c>
      <c r="R147" s="188">
        <f>Q147*H147</f>
        <v>0</v>
      </c>
      <c r="S147" s="188">
        <v>0</v>
      </c>
      <c r="T147" s="189">
        <f>S147*H147</f>
        <v>0</v>
      </c>
      <c r="AR147" s="190" t="s">
        <v>3699</v>
      </c>
      <c r="AT147" s="190" t="s">
        <v>3694</v>
      </c>
      <c r="AU147" s="190" t="s">
        <v>3565</v>
      </c>
      <c r="AY147" s="17" t="s">
        <v>3691</v>
      </c>
      <c r="BE147" s="191">
        <f>IF(N147="základní",J147,0)</f>
        <v>0</v>
      </c>
      <c r="BF147" s="191">
        <f>IF(N147="snížená",J147,0)</f>
        <v>0</v>
      </c>
      <c r="BG147" s="191">
        <f>IF(N147="zákl. přenesená",J147,0)</f>
        <v>0</v>
      </c>
      <c r="BH147" s="191">
        <f>IF(N147="sníž. přenesená",J147,0)</f>
        <v>0</v>
      </c>
      <c r="BI147" s="191">
        <f>IF(N147="nulová",J147,0)</f>
        <v>0</v>
      </c>
      <c r="BJ147" s="17" t="s">
        <v>3562</v>
      </c>
      <c r="BK147" s="191">
        <f>ROUND(I147*H147,2)</f>
        <v>0</v>
      </c>
      <c r="BL147" s="17" t="s">
        <v>3699</v>
      </c>
      <c r="BM147" s="190" t="s">
        <v>3709</v>
      </c>
    </row>
    <row r="148" spans="2:51" s="12" customFormat="1" ht="12">
      <c r="B148" s="192"/>
      <c r="C148" s="193"/>
      <c r="D148" s="194" t="s">
        <v>3710</v>
      </c>
      <c r="E148" s="195" t="s">
        <v>3501</v>
      </c>
      <c r="F148" s="196" t="s">
        <v>3711</v>
      </c>
      <c r="G148" s="193"/>
      <c r="H148" s="197">
        <v>352.8</v>
      </c>
      <c r="I148" s="198"/>
      <c r="J148" s="193"/>
      <c r="K148" s="193"/>
      <c r="L148" s="199"/>
      <c r="M148" s="200"/>
      <c r="N148" s="201"/>
      <c r="O148" s="201"/>
      <c r="P148" s="201"/>
      <c r="Q148" s="201"/>
      <c r="R148" s="201"/>
      <c r="S148" s="201"/>
      <c r="T148" s="202"/>
      <c r="AT148" s="203" t="s">
        <v>3710</v>
      </c>
      <c r="AU148" s="203" t="s">
        <v>3565</v>
      </c>
      <c r="AV148" s="12" t="s">
        <v>3565</v>
      </c>
      <c r="AW148" s="12" t="s">
        <v>3515</v>
      </c>
      <c r="AX148" s="12" t="s">
        <v>3554</v>
      </c>
      <c r="AY148" s="203" t="s">
        <v>3691</v>
      </c>
    </row>
    <row r="149" spans="2:51" s="13" customFormat="1" ht="12">
      <c r="B149" s="204"/>
      <c r="C149" s="205"/>
      <c r="D149" s="194" t="s">
        <v>3710</v>
      </c>
      <c r="E149" s="206" t="s">
        <v>3501</v>
      </c>
      <c r="F149" s="207" t="s">
        <v>3712</v>
      </c>
      <c r="G149" s="205"/>
      <c r="H149" s="208">
        <v>352.8</v>
      </c>
      <c r="I149" s="209"/>
      <c r="J149" s="205"/>
      <c r="K149" s="205"/>
      <c r="L149" s="210"/>
      <c r="M149" s="211"/>
      <c r="N149" s="212"/>
      <c r="O149" s="212"/>
      <c r="P149" s="212"/>
      <c r="Q149" s="212"/>
      <c r="R149" s="212"/>
      <c r="S149" s="212"/>
      <c r="T149" s="213"/>
      <c r="AT149" s="214" t="s">
        <v>3710</v>
      </c>
      <c r="AU149" s="214" t="s">
        <v>3565</v>
      </c>
      <c r="AV149" s="13" t="s">
        <v>3699</v>
      </c>
      <c r="AW149" s="13" t="s">
        <v>3515</v>
      </c>
      <c r="AX149" s="13" t="s">
        <v>3562</v>
      </c>
      <c r="AY149" s="214" t="s">
        <v>3691</v>
      </c>
    </row>
    <row r="150" spans="2:65" s="1" customFormat="1" ht="24" customHeight="1">
      <c r="B150" s="34"/>
      <c r="C150" s="179" t="s">
        <v>3699</v>
      </c>
      <c r="D150" s="179" t="s">
        <v>3694</v>
      </c>
      <c r="E150" s="180" t="s">
        <v>3713</v>
      </c>
      <c r="F150" s="181" t="s">
        <v>3714</v>
      </c>
      <c r="G150" s="182" t="s">
        <v>3697</v>
      </c>
      <c r="H150" s="183">
        <v>86.81</v>
      </c>
      <c r="I150" s="184"/>
      <c r="J150" s="185">
        <f>ROUND(I150*H150,2)</f>
        <v>0</v>
      </c>
      <c r="K150" s="181" t="s">
        <v>3698</v>
      </c>
      <c r="L150" s="38"/>
      <c r="M150" s="186" t="s">
        <v>3501</v>
      </c>
      <c r="N150" s="187" t="s">
        <v>3525</v>
      </c>
      <c r="O150" s="63"/>
      <c r="P150" s="188">
        <f>O150*H150</f>
        <v>0</v>
      </c>
      <c r="Q150" s="188">
        <v>0</v>
      </c>
      <c r="R150" s="188">
        <f>Q150*H150</f>
        <v>0</v>
      </c>
      <c r="S150" s="188">
        <v>0</v>
      </c>
      <c r="T150" s="189">
        <f>S150*H150</f>
        <v>0</v>
      </c>
      <c r="AR150" s="190" t="s">
        <v>3699</v>
      </c>
      <c r="AT150" s="190" t="s">
        <v>3694</v>
      </c>
      <c r="AU150" s="190" t="s">
        <v>3565</v>
      </c>
      <c r="AY150" s="17" t="s">
        <v>3691</v>
      </c>
      <c r="BE150" s="191">
        <f>IF(N150="základní",J150,0)</f>
        <v>0</v>
      </c>
      <c r="BF150" s="191">
        <f>IF(N150="snížená",J150,0)</f>
        <v>0</v>
      </c>
      <c r="BG150" s="191">
        <f>IF(N150="zákl. přenesená",J150,0)</f>
        <v>0</v>
      </c>
      <c r="BH150" s="191">
        <f>IF(N150="sníž. přenesená",J150,0)</f>
        <v>0</v>
      </c>
      <c r="BI150" s="191">
        <f>IF(N150="nulová",J150,0)</f>
        <v>0</v>
      </c>
      <c r="BJ150" s="17" t="s">
        <v>3562</v>
      </c>
      <c r="BK150" s="191">
        <f>ROUND(I150*H150,2)</f>
        <v>0</v>
      </c>
      <c r="BL150" s="17" t="s">
        <v>3699</v>
      </c>
      <c r="BM150" s="190" t="s">
        <v>3715</v>
      </c>
    </row>
    <row r="151" spans="2:65" s="1" customFormat="1" ht="24" customHeight="1">
      <c r="B151" s="34"/>
      <c r="C151" s="179" t="s">
        <v>3716</v>
      </c>
      <c r="D151" s="179" t="s">
        <v>3694</v>
      </c>
      <c r="E151" s="180" t="s">
        <v>3707</v>
      </c>
      <c r="F151" s="181" t="s">
        <v>3708</v>
      </c>
      <c r="G151" s="182" t="s">
        <v>3697</v>
      </c>
      <c r="H151" s="183">
        <v>86.81</v>
      </c>
      <c r="I151" s="184"/>
      <c r="J151" s="185">
        <f>ROUND(I151*H151,2)</f>
        <v>0</v>
      </c>
      <c r="K151" s="181" t="s">
        <v>3698</v>
      </c>
      <c r="L151" s="38"/>
      <c r="M151" s="186" t="s">
        <v>3501</v>
      </c>
      <c r="N151" s="187" t="s">
        <v>3525</v>
      </c>
      <c r="O151" s="63"/>
      <c r="P151" s="188">
        <f>O151*H151</f>
        <v>0</v>
      </c>
      <c r="Q151" s="188">
        <v>0</v>
      </c>
      <c r="R151" s="188">
        <f>Q151*H151</f>
        <v>0</v>
      </c>
      <c r="S151" s="188">
        <v>0</v>
      </c>
      <c r="T151" s="189">
        <f>S151*H151</f>
        <v>0</v>
      </c>
      <c r="AR151" s="190" t="s">
        <v>3699</v>
      </c>
      <c r="AT151" s="190" t="s">
        <v>3694</v>
      </c>
      <c r="AU151" s="190" t="s">
        <v>3565</v>
      </c>
      <c r="AY151" s="17" t="s">
        <v>3691</v>
      </c>
      <c r="BE151" s="191">
        <f>IF(N151="základní",J151,0)</f>
        <v>0</v>
      </c>
      <c r="BF151" s="191">
        <f>IF(N151="snížená",J151,0)</f>
        <v>0</v>
      </c>
      <c r="BG151" s="191">
        <f>IF(N151="zákl. přenesená",J151,0)</f>
        <v>0</v>
      </c>
      <c r="BH151" s="191">
        <f>IF(N151="sníž. přenesená",J151,0)</f>
        <v>0</v>
      </c>
      <c r="BI151" s="191">
        <f>IF(N151="nulová",J151,0)</f>
        <v>0</v>
      </c>
      <c r="BJ151" s="17" t="s">
        <v>3562</v>
      </c>
      <c r="BK151" s="191">
        <f>ROUND(I151*H151,2)</f>
        <v>0</v>
      </c>
      <c r="BL151" s="17" t="s">
        <v>3699</v>
      </c>
      <c r="BM151" s="190" t="s">
        <v>3717</v>
      </c>
    </row>
    <row r="152" spans="2:51" s="12" customFormat="1" ht="12">
      <c r="B152" s="192"/>
      <c r="C152" s="193"/>
      <c r="D152" s="194" t="s">
        <v>3710</v>
      </c>
      <c r="E152" s="195" t="s">
        <v>3501</v>
      </c>
      <c r="F152" s="196" t="s">
        <v>3718</v>
      </c>
      <c r="G152" s="193"/>
      <c r="H152" s="197">
        <v>86.81</v>
      </c>
      <c r="I152" s="198"/>
      <c r="J152" s="193"/>
      <c r="K152" s="193"/>
      <c r="L152" s="199"/>
      <c r="M152" s="200"/>
      <c r="N152" s="201"/>
      <c r="O152" s="201"/>
      <c r="P152" s="201"/>
      <c r="Q152" s="201"/>
      <c r="R152" s="201"/>
      <c r="S152" s="201"/>
      <c r="T152" s="202"/>
      <c r="AT152" s="203" t="s">
        <v>3710</v>
      </c>
      <c r="AU152" s="203" t="s">
        <v>3565</v>
      </c>
      <c r="AV152" s="12" t="s">
        <v>3565</v>
      </c>
      <c r="AW152" s="12" t="s">
        <v>3515</v>
      </c>
      <c r="AX152" s="12" t="s">
        <v>3554</v>
      </c>
      <c r="AY152" s="203" t="s">
        <v>3691</v>
      </c>
    </row>
    <row r="153" spans="2:51" s="13" customFormat="1" ht="12">
      <c r="B153" s="204"/>
      <c r="C153" s="205"/>
      <c r="D153" s="194" t="s">
        <v>3710</v>
      </c>
      <c r="E153" s="206" t="s">
        <v>3501</v>
      </c>
      <c r="F153" s="207" t="s">
        <v>3712</v>
      </c>
      <c r="G153" s="205"/>
      <c r="H153" s="208">
        <v>86.81</v>
      </c>
      <c r="I153" s="209"/>
      <c r="J153" s="205"/>
      <c r="K153" s="205"/>
      <c r="L153" s="210"/>
      <c r="M153" s="211"/>
      <c r="N153" s="212"/>
      <c r="O153" s="212"/>
      <c r="P153" s="212"/>
      <c r="Q153" s="212"/>
      <c r="R153" s="212"/>
      <c r="S153" s="212"/>
      <c r="T153" s="213"/>
      <c r="AT153" s="214" t="s">
        <v>3710</v>
      </c>
      <c r="AU153" s="214" t="s">
        <v>3565</v>
      </c>
      <c r="AV153" s="13" t="s">
        <v>3699</v>
      </c>
      <c r="AW153" s="13" t="s">
        <v>3515</v>
      </c>
      <c r="AX153" s="13" t="s">
        <v>3562</v>
      </c>
      <c r="AY153" s="214" t="s">
        <v>3691</v>
      </c>
    </row>
    <row r="154" spans="2:63" s="11" customFormat="1" ht="22.9" customHeight="1">
      <c r="B154" s="163"/>
      <c r="C154" s="164"/>
      <c r="D154" s="165" t="s">
        <v>3553</v>
      </c>
      <c r="E154" s="177" t="s">
        <v>3719</v>
      </c>
      <c r="F154" s="177" t="s">
        <v>3720</v>
      </c>
      <c r="G154" s="164"/>
      <c r="H154" s="164"/>
      <c r="I154" s="167"/>
      <c r="J154" s="178">
        <f>BK154</f>
        <v>0</v>
      </c>
      <c r="K154" s="164"/>
      <c r="L154" s="169"/>
      <c r="M154" s="170"/>
      <c r="N154" s="171"/>
      <c r="O154" s="171"/>
      <c r="P154" s="172">
        <f>P155</f>
        <v>0</v>
      </c>
      <c r="Q154" s="171"/>
      <c r="R154" s="172">
        <f>R155</f>
        <v>0</v>
      </c>
      <c r="S154" s="171"/>
      <c r="T154" s="173">
        <f>T155</f>
        <v>0</v>
      </c>
      <c r="AR154" s="174" t="s">
        <v>3562</v>
      </c>
      <c r="AT154" s="175" t="s">
        <v>3553</v>
      </c>
      <c r="AU154" s="175" t="s">
        <v>3562</v>
      </c>
      <c r="AY154" s="174" t="s">
        <v>3691</v>
      </c>
      <c r="BK154" s="176">
        <f>BK155</f>
        <v>0</v>
      </c>
    </row>
    <row r="155" spans="2:65" s="1" customFormat="1" ht="16.5" customHeight="1">
      <c r="B155" s="34"/>
      <c r="C155" s="179" t="s">
        <v>3721</v>
      </c>
      <c r="D155" s="179" t="s">
        <v>3694</v>
      </c>
      <c r="E155" s="180" t="s">
        <v>3695</v>
      </c>
      <c r="F155" s="181" t="s">
        <v>3696</v>
      </c>
      <c r="G155" s="182" t="s">
        <v>3697</v>
      </c>
      <c r="H155" s="183">
        <v>511.46</v>
      </c>
      <c r="I155" s="184"/>
      <c r="J155" s="185">
        <f>ROUND(I155*H155,2)</f>
        <v>0</v>
      </c>
      <c r="K155" s="181" t="s">
        <v>3698</v>
      </c>
      <c r="L155" s="38"/>
      <c r="M155" s="186" t="s">
        <v>3501</v>
      </c>
      <c r="N155" s="187" t="s">
        <v>3525</v>
      </c>
      <c r="O155" s="63"/>
      <c r="P155" s="188">
        <f>O155*H155</f>
        <v>0</v>
      </c>
      <c r="Q155" s="188">
        <v>0</v>
      </c>
      <c r="R155" s="188">
        <f>Q155*H155</f>
        <v>0</v>
      </c>
      <c r="S155" s="188">
        <v>0</v>
      </c>
      <c r="T155" s="189">
        <f>S155*H155</f>
        <v>0</v>
      </c>
      <c r="AR155" s="190" t="s">
        <v>3699</v>
      </c>
      <c r="AT155" s="190" t="s">
        <v>3694</v>
      </c>
      <c r="AU155" s="190" t="s">
        <v>3565</v>
      </c>
      <c r="AY155" s="17" t="s">
        <v>3691</v>
      </c>
      <c r="BE155" s="191">
        <f>IF(N155="základní",J155,0)</f>
        <v>0</v>
      </c>
      <c r="BF155" s="191">
        <f>IF(N155="snížená",J155,0)</f>
        <v>0</v>
      </c>
      <c r="BG155" s="191">
        <f>IF(N155="zákl. přenesená",J155,0)</f>
        <v>0</v>
      </c>
      <c r="BH155" s="191">
        <f>IF(N155="sníž. přenesená",J155,0)</f>
        <v>0</v>
      </c>
      <c r="BI155" s="191">
        <f>IF(N155="nulová",J155,0)</f>
        <v>0</v>
      </c>
      <c r="BJ155" s="17" t="s">
        <v>3562</v>
      </c>
      <c r="BK155" s="191">
        <f>ROUND(I155*H155,2)</f>
        <v>0</v>
      </c>
      <c r="BL155" s="17" t="s">
        <v>3699</v>
      </c>
      <c r="BM155" s="190" t="s">
        <v>3722</v>
      </c>
    </row>
    <row r="156" spans="2:63" s="11" customFormat="1" ht="22.9" customHeight="1">
      <c r="B156" s="163"/>
      <c r="C156" s="164"/>
      <c r="D156" s="165" t="s">
        <v>3553</v>
      </c>
      <c r="E156" s="177" t="s">
        <v>3723</v>
      </c>
      <c r="F156" s="177" t="s">
        <v>3724</v>
      </c>
      <c r="G156" s="164"/>
      <c r="H156" s="164"/>
      <c r="I156" s="167"/>
      <c r="J156" s="178">
        <f>BK156</f>
        <v>0</v>
      </c>
      <c r="K156" s="164"/>
      <c r="L156" s="169"/>
      <c r="M156" s="170"/>
      <c r="N156" s="171"/>
      <c r="O156" s="171"/>
      <c r="P156" s="172">
        <f>SUM(P157:P175)</f>
        <v>0</v>
      </c>
      <c r="Q156" s="171"/>
      <c r="R156" s="172">
        <f>SUM(R157:R175)</f>
        <v>0</v>
      </c>
      <c r="S156" s="171"/>
      <c r="T156" s="173">
        <f>SUM(T157:T175)</f>
        <v>0</v>
      </c>
      <c r="AR156" s="174" t="s">
        <v>3562</v>
      </c>
      <c r="AT156" s="175" t="s">
        <v>3553</v>
      </c>
      <c r="AU156" s="175" t="s">
        <v>3562</v>
      </c>
      <c r="AY156" s="174" t="s">
        <v>3691</v>
      </c>
      <c r="BK156" s="176">
        <f>SUM(BK157:BK175)</f>
        <v>0</v>
      </c>
    </row>
    <row r="157" spans="2:65" s="1" customFormat="1" ht="24" customHeight="1">
      <c r="B157" s="34"/>
      <c r="C157" s="179" t="s">
        <v>3725</v>
      </c>
      <c r="D157" s="179" t="s">
        <v>3694</v>
      </c>
      <c r="E157" s="180" t="s">
        <v>3726</v>
      </c>
      <c r="F157" s="181" t="s">
        <v>3727</v>
      </c>
      <c r="G157" s="182" t="s">
        <v>3697</v>
      </c>
      <c r="H157" s="183">
        <v>8.654</v>
      </c>
      <c r="I157" s="184"/>
      <c r="J157" s="185">
        <f>ROUND(I157*H157,2)</f>
        <v>0</v>
      </c>
      <c r="K157" s="181" t="s">
        <v>3698</v>
      </c>
      <c r="L157" s="38"/>
      <c r="M157" s="186" t="s">
        <v>3501</v>
      </c>
      <c r="N157" s="187" t="s">
        <v>3525</v>
      </c>
      <c r="O157" s="63"/>
      <c r="P157" s="188">
        <f>O157*H157</f>
        <v>0</v>
      </c>
      <c r="Q157" s="188">
        <v>0</v>
      </c>
      <c r="R157" s="188">
        <f>Q157*H157</f>
        <v>0</v>
      </c>
      <c r="S157" s="188">
        <v>0</v>
      </c>
      <c r="T157" s="189">
        <f>S157*H157</f>
        <v>0</v>
      </c>
      <c r="AR157" s="190" t="s">
        <v>3699</v>
      </c>
      <c r="AT157" s="190" t="s">
        <v>3694</v>
      </c>
      <c r="AU157" s="190" t="s">
        <v>3565</v>
      </c>
      <c r="AY157" s="17" t="s">
        <v>3691</v>
      </c>
      <c r="BE157" s="191">
        <f>IF(N157="základní",J157,0)</f>
        <v>0</v>
      </c>
      <c r="BF157" s="191">
        <f>IF(N157="snížená",J157,0)</f>
        <v>0</v>
      </c>
      <c r="BG157" s="191">
        <f>IF(N157="zákl. přenesená",J157,0)</f>
        <v>0</v>
      </c>
      <c r="BH157" s="191">
        <f>IF(N157="sníž. přenesená",J157,0)</f>
        <v>0</v>
      </c>
      <c r="BI157" s="191">
        <f>IF(N157="nulová",J157,0)</f>
        <v>0</v>
      </c>
      <c r="BJ157" s="17" t="s">
        <v>3562</v>
      </c>
      <c r="BK157" s="191">
        <f>ROUND(I157*H157,2)</f>
        <v>0</v>
      </c>
      <c r="BL157" s="17" t="s">
        <v>3699</v>
      </c>
      <c r="BM157" s="190" t="s">
        <v>3728</v>
      </c>
    </row>
    <row r="158" spans="2:51" s="12" customFormat="1" ht="12">
      <c r="B158" s="192"/>
      <c r="C158" s="193"/>
      <c r="D158" s="194" t="s">
        <v>3710</v>
      </c>
      <c r="E158" s="195" t="s">
        <v>3501</v>
      </c>
      <c r="F158" s="196" t="s">
        <v>3729</v>
      </c>
      <c r="G158" s="193"/>
      <c r="H158" s="197">
        <v>3.553</v>
      </c>
      <c r="I158" s="198"/>
      <c r="J158" s="193"/>
      <c r="K158" s="193"/>
      <c r="L158" s="199"/>
      <c r="M158" s="200"/>
      <c r="N158" s="201"/>
      <c r="O158" s="201"/>
      <c r="P158" s="201"/>
      <c r="Q158" s="201"/>
      <c r="R158" s="201"/>
      <c r="S158" s="201"/>
      <c r="T158" s="202"/>
      <c r="AT158" s="203" t="s">
        <v>3710</v>
      </c>
      <c r="AU158" s="203" t="s">
        <v>3565</v>
      </c>
      <c r="AV158" s="12" t="s">
        <v>3565</v>
      </c>
      <c r="AW158" s="12" t="s">
        <v>3515</v>
      </c>
      <c r="AX158" s="12" t="s">
        <v>3554</v>
      </c>
      <c r="AY158" s="203" t="s">
        <v>3691</v>
      </c>
    </row>
    <row r="159" spans="2:51" s="12" customFormat="1" ht="12">
      <c r="B159" s="192"/>
      <c r="C159" s="193"/>
      <c r="D159" s="194" t="s">
        <v>3710</v>
      </c>
      <c r="E159" s="195" t="s">
        <v>3501</v>
      </c>
      <c r="F159" s="196" t="s">
        <v>3730</v>
      </c>
      <c r="G159" s="193"/>
      <c r="H159" s="197">
        <v>2.338</v>
      </c>
      <c r="I159" s="198"/>
      <c r="J159" s="193"/>
      <c r="K159" s="193"/>
      <c r="L159" s="199"/>
      <c r="M159" s="200"/>
      <c r="N159" s="201"/>
      <c r="O159" s="201"/>
      <c r="P159" s="201"/>
      <c r="Q159" s="201"/>
      <c r="R159" s="201"/>
      <c r="S159" s="201"/>
      <c r="T159" s="202"/>
      <c r="AT159" s="203" t="s">
        <v>3710</v>
      </c>
      <c r="AU159" s="203" t="s">
        <v>3565</v>
      </c>
      <c r="AV159" s="12" t="s">
        <v>3565</v>
      </c>
      <c r="AW159" s="12" t="s">
        <v>3515</v>
      </c>
      <c r="AX159" s="12" t="s">
        <v>3554</v>
      </c>
      <c r="AY159" s="203" t="s">
        <v>3691</v>
      </c>
    </row>
    <row r="160" spans="2:51" s="12" customFormat="1" ht="12">
      <c r="B160" s="192"/>
      <c r="C160" s="193"/>
      <c r="D160" s="194" t="s">
        <v>3710</v>
      </c>
      <c r="E160" s="195" t="s">
        <v>3501</v>
      </c>
      <c r="F160" s="196" t="s">
        <v>3731</v>
      </c>
      <c r="G160" s="193"/>
      <c r="H160" s="197">
        <v>2.763</v>
      </c>
      <c r="I160" s="198"/>
      <c r="J160" s="193"/>
      <c r="K160" s="193"/>
      <c r="L160" s="199"/>
      <c r="M160" s="200"/>
      <c r="N160" s="201"/>
      <c r="O160" s="201"/>
      <c r="P160" s="201"/>
      <c r="Q160" s="201"/>
      <c r="R160" s="201"/>
      <c r="S160" s="201"/>
      <c r="T160" s="202"/>
      <c r="AT160" s="203" t="s">
        <v>3710</v>
      </c>
      <c r="AU160" s="203" t="s">
        <v>3565</v>
      </c>
      <c r="AV160" s="12" t="s">
        <v>3565</v>
      </c>
      <c r="AW160" s="12" t="s">
        <v>3515</v>
      </c>
      <c r="AX160" s="12" t="s">
        <v>3554</v>
      </c>
      <c r="AY160" s="203" t="s">
        <v>3691</v>
      </c>
    </row>
    <row r="161" spans="2:51" s="13" customFormat="1" ht="12">
      <c r="B161" s="204"/>
      <c r="C161" s="205"/>
      <c r="D161" s="194" t="s">
        <v>3710</v>
      </c>
      <c r="E161" s="206" t="s">
        <v>3501</v>
      </c>
      <c r="F161" s="207" t="s">
        <v>3712</v>
      </c>
      <c r="G161" s="205"/>
      <c r="H161" s="208">
        <v>8.654</v>
      </c>
      <c r="I161" s="209"/>
      <c r="J161" s="205"/>
      <c r="K161" s="205"/>
      <c r="L161" s="210"/>
      <c r="M161" s="211"/>
      <c r="N161" s="212"/>
      <c r="O161" s="212"/>
      <c r="P161" s="212"/>
      <c r="Q161" s="212"/>
      <c r="R161" s="212"/>
      <c r="S161" s="212"/>
      <c r="T161" s="213"/>
      <c r="AT161" s="214" t="s">
        <v>3710</v>
      </c>
      <c r="AU161" s="214" t="s">
        <v>3565</v>
      </c>
      <c r="AV161" s="13" t="s">
        <v>3699</v>
      </c>
      <c r="AW161" s="13" t="s">
        <v>3515</v>
      </c>
      <c r="AX161" s="13" t="s">
        <v>3562</v>
      </c>
      <c r="AY161" s="214" t="s">
        <v>3691</v>
      </c>
    </row>
    <row r="162" spans="2:65" s="1" customFormat="1" ht="24" customHeight="1">
      <c r="B162" s="34"/>
      <c r="C162" s="179" t="s">
        <v>3732</v>
      </c>
      <c r="D162" s="179" t="s">
        <v>3694</v>
      </c>
      <c r="E162" s="180" t="s">
        <v>3733</v>
      </c>
      <c r="F162" s="181" t="s">
        <v>3734</v>
      </c>
      <c r="G162" s="182" t="s">
        <v>3697</v>
      </c>
      <c r="H162" s="183">
        <v>8.67</v>
      </c>
      <c r="I162" s="184"/>
      <c r="J162" s="185">
        <f>ROUND(I162*H162,2)</f>
        <v>0</v>
      </c>
      <c r="K162" s="181" t="s">
        <v>3698</v>
      </c>
      <c r="L162" s="38"/>
      <c r="M162" s="186" t="s">
        <v>3501</v>
      </c>
      <c r="N162" s="187" t="s">
        <v>3525</v>
      </c>
      <c r="O162" s="63"/>
      <c r="P162" s="188">
        <f>O162*H162</f>
        <v>0</v>
      </c>
      <c r="Q162" s="188">
        <v>0</v>
      </c>
      <c r="R162" s="188">
        <f>Q162*H162</f>
        <v>0</v>
      </c>
      <c r="S162" s="188">
        <v>0</v>
      </c>
      <c r="T162" s="189">
        <f>S162*H162</f>
        <v>0</v>
      </c>
      <c r="AR162" s="190" t="s">
        <v>3699</v>
      </c>
      <c r="AT162" s="190" t="s">
        <v>3694</v>
      </c>
      <c r="AU162" s="190" t="s">
        <v>3565</v>
      </c>
      <c r="AY162" s="17" t="s">
        <v>3691</v>
      </c>
      <c r="BE162" s="191">
        <f>IF(N162="základní",J162,0)</f>
        <v>0</v>
      </c>
      <c r="BF162" s="191">
        <f>IF(N162="snížená",J162,0)</f>
        <v>0</v>
      </c>
      <c r="BG162" s="191">
        <f>IF(N162="zákl. přenesená",J162,0)</f>
        <v>0</v>
      </c>
      <c r="BH162" s="191">
        <f>IF(N162="sníž. přenesená",J162,0)</f>
        <v>0</v>
      </c>
      <c r="BI162" s="191">
        <f>IF(N162="nulová",J162,0)</f>
        <v>0</v>
      </c>
      <c r="BJ162" s="17" t="s">
        <v>3562</v>
      </c>
      <c r="BK162" s="191">
        <f>ROUND(I162*H162,2)</f>
        <v>0</v>
      </c>
      <c r="BL162" s="17" t="s">
        <v>3699</v>
      </c>
      <c r="BM162" s="190" t="s">
        <v>3735</v>
      </c>
    </row>
    <row r="163" spans="2:51" s="12" customFormat="1" ht="12">
      <c r="B163" s="192"/>
      <c r="C163" s="193"/>
      <c r="D163" s="194" t="s">
        <v>3710</v>
      </c>
      <c r="E163" s="195" t="s">
        <v>3501</v>
      </c>
      <c r="F163" s="196" t="s">
        <v>3736</v>
      </c>
      <c r="G163" s="193"/>
      <c r="H163" s="197">
        <v>8.67</v>
      </c>
      <c r="I163" s="198"/>
      <c r="J163" s="193"/>
      <c r="K163" s="193"/>
      <c r="L163" s="199"/>
      <c r="M163" s="200"/>
      <c r="N163" s="201"/>
      <c r="O163" s="201"/>
      <c r="P163" s="201"/>
      <c r="Q163" s="201"/>
      <c r="R163" s="201"/>
      <c r="S163" s="201"/>
      <c r="T163" s="202"/>
      <c r="AT163" s="203" t="s">
        <v>3710</v>
      </c>
      <c r="AU163" s="203" t="s">
        <v>3565</v>
      </c>
      <c r="AV163" s="12" t="s">
        <v>3565</v>
      </c>
      <c r="AW163" s="12" t="s">
        <v>3515</v>
      </c>
      <c r="AX163" s="12" t="s">
        <v>3562</v>
      </c>
      <c r="AY163" s="203" t="s">
        <v>3691</v>
      </c>
    </row>
    <row r="164" spans="2:65" s="1" customFormat="1" ht="24" customHeight="1">
      <c r="B164" s="34"/>
      <c r="C164" s="179" t="s">
        <v>3737</v>
      </c>
      <c r="D164" s="179" t="s">
        <v>3694</v>
      </c>
      <c r="E164" s="180" t="s">
        <v>3738</v>
      </c>
      <c r="F164" s="181" t="s">
        <v>3739</v>
      </c>
      <c r="G164" s="182" t="s">
        <v>3697</v>
      </c>
      <c r="H164" s="183">
        <v>113.78</v>
      </c>
      <c r="I164" s="184"/>
      <c r="J164" s="185">
        <f>ROUND(I164*H164,2)</f>
        <v>0</v>
      </c>
      <c r="K164" s="181" t="s">
        <v>3698</v>
      </c>
      <c r="L164" s="38"/>
      <c r="M164" s="186" t="s">
        <v>3501</v>
      </c>
      <c r="N164" s="187" t="s">
        <v>3525</v>
      </c>
      <c r="O164" s="63"/>
      <c r="P164" s="188">
        <f>O164*H164</f>
        <v>0</v>
      </c>
      <c r="Q164" s="188">
        <v>0</v>
      </c>
      <c r="R164" s="188">
        <f>Q164*H164</f>
        <v>0</v>
      </c>
      <c r="S164" s="188">
        <v>0</v>
      </c>
      <c r="T164" s="189">
        <f>S164*H164</f>
        <v>0</v>
      </c>
      <c r="AR164" s="190" t="s">
        <v>3699</v>
      </c>
      <c r="AT164" s="190" t="s">
        <v>3694</v>
      </c>
      <c r="AU164" s="190" t="s">
        <v>3565</v>
      </c>
      <c r="AY164" s="17" t="s">
        <v>3691</v>
      </c>
      <c r="BE164" s="191">
        <f>IF(N164="základní",J164,0)</f>
        <v>0</v>
      </c>
      <c r="BF164" s="191">
        <f>IF(N164="snížená",J164,0)</f>
        <v>0</v>
      </c>
      <c r="BG164" s="191">
        <f>IF(N164="zákl. přenesená",J164,0)</f>
        <v>0</v>
      </c>
      <c r="BH164" s="191">
        <f>IF(N164="sníž. přenesená",J164,0)</f>
        <v>0</v>
      </c>
      <c r="BI164" s="191">
        <f>IF(N164="nulová",J164,0)</f>
        <v>0</v>
      </c>
      <c r="BJ164" s="17" t="s">
        <v>3562</v>
      </c>
      <c r="BK164" s="191">
        <f>ROUND(I164*H164,2)</f>
        <v>0</v>
      </c>
      <c r="BL164" s="17" t="s">
        <v>3699</v>
      </c>
      <c r="BM164" s="190" t="s">
        <v>3740</v>
      </c>
    </row>
    <row r="165" spans="2:65" s="1" customFormat="1" ht="24" customHeight="1">
      <c r="B165" s="34"/>
      <c r="C165" s="179" t="s">
        <v>3741</v>
      </c>
      <c r="D165" s="179" t="s">
        <v>3694</v>
      </c>
      <c r="E165" s="180" t="s">
        <v>3742</v>
      </c>
      <c r="F165" s="181" t="s">
        <v>3743</v>
      </c>
      <c r="G165" s="182" t="s">
        <v>3697</v>
      </c>
      <c r="H165" s="183">
        <v>113.78</v>
      </c>
      <c r="I165" s="184"/>
      <c r="J165" s="185">
        <f>ROUND(I165*H165,2)</f>
        <v>0</v>
      </c>
      <c r="K165" s="181" t="s">
        <v>3698</v>
      </c>
      <c r="L165" s="38"/>
      <c r="M165" s="186" t="s">
        <v>3501</v>
      </c>
      <c r="N165" s="187" t="s">
        <v>3525</v>
      </c>
      <c r="O165" s="63"/>
      <c r="P165" s="188">
        <f>O165*H165</f>
        <v>0</v>
      </c>
      <c r="Q165" s="188">
        <v>0</v>
      </c>
      <c r="R165" s="188">
        <f>Q165*H165</f>
        <v>0</v>
      </c>
      <c r="S165" s="188">
        <v>0</v>
      </c>
      <c r="T165" s="189">
        <f>S165*H165</f>
        <v>0</v>
      </c>
      <c r="AR165" s="190" t="s">
        <v>3699</v>
      </c>
      <c r="AT165" s="190" t="s">
        <v>3694</v>
      </c>
      <c r="AU165" s="190" t="s">
        <v>3565</v>
      </c>
      <c r="AY165" s="17" t="s">
        <v>3691</v>
      </c>
      <c r="BE165" s="191">
        <f>IF(N165="základní",J165,0)</f>
        <v>0</v>
      </c>
      <c r="BF165" s="191">
        <f>IF(N165="snížená",J165,0)</f>
        <v>0</v>
      </c>
      <c r="BG165" s="191">
        <f>IF(N165="zákl. přenesená",J165,0)</f>
        <v>0</v>
      </c>
      <c r="BH165" s="191">
        <f>IF(N165="sníž. přenesená",J165,0)</f>
        <v>0</v>
      </c>
      <c r="BI165" s="191">
        <f>IF(N165="nulová",J165,0)</f>
        <v>0</v>
      </c>
      <c r="BJ165" s="17" t="s">
        <v>3562</v>
      </c>
      <c r="BK165" s="191">
        <f>ROUND(I165*H165,2)</f>
        <v>0</v>
      </c>
      <c r="BL165" s="17" t="s">
        <v>3699</v>
      </c>
      <c r="BM165" s="190" t="s">
        <v>3744</v>
      </c>
    </row>
    <row r="166" spans="2:51" s="12" customFormat="1" ht="12">
      <c r="B166" s="192"/>
      <c r="C166" s="193"/>
      <c r="D166" s="194" t="s">
        <v>3710</v>
      </c>
      <c r="E166" s="195" t="s">
        <v>3501</v>
      </c>
      <c r="F166" s="196" t="s">
        <v>3745</v>
      </c>
      <c r="G166" s="193"/>
      <c r="H166" s="197">
        <v>113.78</v>
      </c>
      <c r="I166" s="198"/>
      <c r="J166" s="193"/>
      <c r="K166" s="193"/>
      <c r="L166" s="199"/>
      <c r="M166" s="200"/>
      <c r="N166" s="201"/>
      <c r="O166" s="201"/>
      <c r="P166" s="201"/>
      <c r="Q166" s="201"/>
      <c r="R166" s="201"/>
      <c r="S166" s="201"/>
      <c r="T166" s="202"/>
      <c r="AT166" s="203" t="s">
        <v>3710</v>
      </c>
      <c r="AU166" s="203" t="s">
        <v>3565</v>
      </c>
      <c r="AV166" s="12" t="s">
        <v>3565</v>
      </c>
      <c r="AW166" s="12" t="s">
        <v>3515</v>
      </c>
      <c r="AX166" s="12" t="s">
        <v>3562</v>
      </c>
      <c r="AY166" s="203" t="s">
        <v>3691</v>
      </c>
    </row>
    <row r="167" spans="2:65" s="1" customFormat="1" ht="24" customHeight="1">
      <c r="B167" s="34"/>
      <c r="C167" s="179" t="s">
        <v>3692</v>
      </c>
      <c r="D167" s="179" t="s">
        <v>3694</v>
      </c>
      <c r="E167" s="180" t="s">
        <v>3746</v>
      </c>
      <c r="F167" s="181" t="s">
        <v>3747</v>
      </c>
      <c r="G167" s="182" t="s">
        <v>3697</v>
      </c>
      <c r="H167" s="183">
        <v>7.9</v>
      </c>
      <c r="I167" s="184"/>
      <c r="J167" s="185">
        <f>ROUND(I167*H167,2)</f>
        <v>0</v>
      </c>
      <c r="K167" s="181" t="s">
        <v>3698</v>
      </c>
      <c r="L167" s="38"/>
      <c r="M167" s="186" t="s">
        <v>3501</v>
      </c>
      <c r="N167" s="187" t="s">
        <v>3525</v>
      </c>
      <c r="O167" s="63"/>
      <c r="P167" s="188">
        <f>O167*H167</f>
        <v>0</v>
      </c>
      <c r="Q167" s="188">
        <v>0</v>
      </c>
      <c r="R167" s="188">
        <f>Q167*H167</f>
        <v>0</v>
      </c>
      <c r="S167" s="188">
        <v>0</v>
      </c>
      <c r="T167" s="189">
        <f>S167*H167</f>
        <v>0</v>
      </c>
      <c r="AR167" s="190" t="s">
        <v>3699</v>
      </c>
      <c r="AT167" s="190" t="s">
        <v>3694</v>
      </c>
      <c r="AU167" s="190" t="s">
        <v>3565</v>
      </c>
      <c r="AY167" s="17" t="s">
        <v>3691</v>
      </c>
      <c r="BE167" s="191">
        <f>IF(N167="základní",J167,0)</f>
        <v>0</v>
      </c>
      <c r="BF167" s="191">
        <f>IF(N167="snížená",J167,0)</f>
        <v>0</v>
      </c>
      <c r="BG167" s="191">
        <f>IF(N167="zákl. přenesená",J167,0)</f>
        <v>0</v>
      </c>
      <c r="BH167" s="191">
        <f>IF(N167="sníž. přenesená",J167,0)</f>
        <v>0</v>
      </c>
      <c r="BI167" s="191">
        <f>IF(N167="nulová",J167,0)</f>
        <v>0</v>
      </c>
      <c r="BJ167" s="17" t="s">
        <v>3562</v>
      </c>
      <c r="BK167" s="191">
        <f>ROUND(I167*H167,2)</f>
        <v>0</v>
      </c>
      <c r="BL167" s="17" t="s">
        <v>3699</v>
      </c>
      <c r="BM167" s="190" t="s">
        <v>3748</v>
      </c>
    </row>
    <row r="168" spans="2:65" s="1" customFormat="1" ht="24" customHeight="1">
      <c r="B168" s="34"/>
      <c r="C168" s="179" t="s">
        <v>3701</v>
      </c>
      <c r="D168" s="179" t="s">
        <v>3694</v>
      </c>
      <c r="E168" s="180" t="s">
        <v>3749</v>
      </c>
      <c r="F168" s="181" t="s">
        <v>3747</v>
      </c>
      <c r="G168" s="182" t="s">
        <v>3697</v>
      </c>
      <c r="H168" s="183">
        <v>617.573</v>
      </c>
      <c r="I168" s="184"/>
      <c r="J168" s="185">
        <f>ROUND(I168*H168,2)</f>
        <v>0</v>
      </c>
      <c r="K168" s="181" t="s">
        <v>3698</v>
      </c>
      <c r="L168" s="38"/>
      <c r="M168" s="186" t="s">
        <v>3501</v>
      </c>
      <c r="N168" s="187" t="s">
        <v>3525</v>
      </c>
      <c r="O168" s="63"/>
      <c r="P168" s="188">
        <f>O168*H168</f>
        <v>0</v>
      </c>
      <c r="Q168" s="188">
        <v>0</v>
      </c>
      <c r="R168" s="188">
        <f>Q168*H168</f>
        <v>0</v>
      </c>
      <c r="S168" s="188">
        <v>0</v>
      </c>
      <c r="T168" s="189">
        <f>S168*H168</f>
        <v>0</v>
      </c>
      <c r="AR168" s="190" t="s">
        <v>3699</v>
      </c>
      <c r="AT168" s="190" t="s">
        <v>3694</v>
      </c>
      <c r="AU168" s="190" t="s">
        <v>3565</v>
      </c>
      <c r="AY168" s="17" t="s">
        <v>3691</v>
      </c>
      <c r="BE168" s="191">
        <f>IF(N168="základní",J168,0)</f>
        <v>0</v>
      </c>
      <c r="BF168" s="191">
        <f>IF(N168="snížená",J168,0)</f>
        <v>0</v>
      </c>
      <c r="BG168" s="191">
        <f>IF(N168="zákl. přenesená",J168,0)</f>
        <v>0</v>
      </c>
      <c r="BH168" s="191">
        <f>IF(N168="sníž. přenesená",J168,0)</f>
        <v>0</v>
      </c>
      <c r="BI168" s="191">
        <f>IF(N168="nulová",J168,0)</f>
        <v>0</v>
      </c>
      <c r="BJ168" s="17" t="s">
        <v>3562</v>
      </c>
      <c r="BK168" s="191">
        <f>ROUND(I168*H168,2)</f>
        <v>0</v>
      </c>
      <c r="BL168" s="17" t="s">
        <v>3699</v>
      </c>
      <c r="BM168" s="190" t="s">
        <v>3750</v>
      </c>
    </row>
    <row r="169" spans="2:51" s="12" customFormat="1" ht="12">
      <c r="B169" s="192"/>
      <c r="C169" s="193"/>
      <c r="D169" s="194" t="s">
        <v>3710</v>
      </c>
      <c r="E169" s="195" t="s">
        <v>3501</v>
      </c>
      <c r="F169" s="196" t="s">
        <v>3751</v>
      </c>
      <c r="G169" s="193"/>
      <c r="H169" s="197">
        <v>617.573</v>
      </c>
      <c r="I169" s="198"/>
      <c r="J169" s="193"/>
      <c r="K169" s="193"/>
      <c r="L169" s="199"/>
      <c r="M169" s="200"/>
      <c r="N169" s="201"/>
      <c r="O169" s="201"/>
      <c r="P169" s="201"/>
      <c r="Q169" s="201"/>
      <c r="R169" s="201"/>
      <c r="S169" s="201"/>
      <c r="T169" s="202"/>
      <c r="AT169" s="203" t="s">
        <v>3710</v>
      </c>
      <c r="AU169" s="203" t="s">
        <v>3565</v>
      </c>
      <c r="AV169" s="12" t="s">
        <v>3565</v>
      </c>
      <c r="AW169" s="12" t="s">
        <v>3515</v>
      </c>
      <c r="AX169" s="12" t="s">
        <v>3562</v>
      </c>
      <c r="AY169" s="203" t="s">
        <v>3691</v>
      </c>
    </row>
    <row r="170" spans="2:65" s="1" customFormat="1" ht="24" customHeight="1">
      <c r="B170" s="34"/>
      <c r="C170" s="179" t="s">
        <v>3723</v>
      </c>
      <c r="D170" s="179" t="s">
        <v>3694</v>
      </c>
      <c r="E170" s="180" t="s">
        <v>3752</v>
      </c>
      <c r="F170" s="181" t="s">
        <v>3753</v>
      </c>
      <c r="G170" s="182" t="s">
        <v>3697</v>
      </c>
      <c r="H170" s="183">
        <v>625.47</v>
      </c>
      <c r="I170" s="184"/>
      <c r="J170" s="185">
        <f>ROUND(I170*H170,2)</f>
        <v>0</v>
      </c>
      <c r="K170" s="181" t="s">
        <v>3698</v>
      </c>
      <c r="L170" s="38"/>
      <c r="M170" s="186" t="s">
        <v>3501</v>
      </c>
      <c r="N170" s="187" t="s">
        <v>3525</v>
      </c>
      <c r="O170" s="63"/>
      <c r="P170" s="188">
        <f>O170*H170</f>
        <v>0</v>
      </c>
      <c r="Q170" s="188">
        <v>0</v>
      </c>
      <c r="R170" s="188">
        <f>Q170*H170</f>
        <v>0</v>
      </c>
      <c r="S170" s="188">
        <v>0</v>
      </c>
      <c r="T170" s="189">
        <f>S170*H170</f>
        <v>0</v>
      </c>
      <c r="AR170" s="190" t="s">
        <v>3699</v>
      </c>
      <c r="AT170" s="190" t="s">
        <v>3694</v>
      </c>
      <c r="AU170" s="190" t="s">
        <v>3565</v>
      </c>
      <c r="AY170" s="17" t="s">
        <v>3691</v>
      </c>
      <c r="BE170" s="191">
        <f>IF(N170="základní",J170,0)</f>
        <v>0</v>
      </c>
      <c r="BF170" s="191">
        <f>IF(N170="snížená",J170,0)</f>
        <v>0</v>
      </c>
      <c r="BG170" s="191">
        <f>IF(N170="zákl. přenesená",J170,0)</f>
        <v>0</v>
      </c>
      <c r="BH170" s="191">
        <f>IF(N170="sníž. přenesená",J170,0)</f>
        <v>0</v>
      </c>
      <c r="BI170" s="191">
        <f>IF(N170="nulová",J170,0)</f>
        <v>0</v>
      </c>
      <c r="BJ170" s="17" t="s">
        <v>3562</v>
      </c>
      <c r="BK170" s="191">
        <f>ROUND(I170*H170,2)</f>
        <v>0</v>
      </c>
      <c r="BL170" s="17" t="s">
        <v>3699</v>
      </c>
      <c r="BM170" s="190" t="s">
        <v>3754</v>
      </c>
    </row>
    <row r="171" spans="2:51" s="12" customFormat="1" ht="12">
      <c r="B171" s="192"/>
      <c r="C171" s="193"/>
      <c r="D171" s="194" t="s">
        <v>3710</v>
      </c>
      <c r="E171" s="195" t="s">
        <v>3501</v>
      </c>
      <c r="F171" s="196" t="s">
        <v>3755</v>
      </c>
      <c r="G171" s="193"/>
      <c r="H171" s="197">
        <v>625.47</v>
      </c>
      <c r="I171" s="198"/>
      <c r="J171" s="193"/>
      <c r="K171" s="193"/>
      <c r="L171" s="199"/>
      <c r="M171" s="200"/>
      <c r="N171" s="201"/>
      <c r="O171" s="201"/>
      <c r="P171" s="201"/>
      <c r="Q171" s="201"/>
      <c r="R171" s="201"/>
      <c r="S171" s="201"/>
      <c r="T171" s="202"/>
      <c r="AT171" s="203" t="s">
        <v>3710</v>
      </c>
      <c r="AU171" s="203" t="s">
        <v>3565</v>
      </c>
      <c r="AV171" s="12" t="s">
        <v>3565</v>
      </c>
      <c r="AW171" s="12" t="s">
        <v>3515</v>
      </c>
      <c r="AX171" s="12" t="s">
        <v>3562</v>
      </c>
      <c r="AY171" s="203" t="s">
        <v>3691</v>
      </c>
    </row>
    <row r="172" spans="2:65" s="1" customFormat="1" ht="24" customHeight="1">
      <c r="B172" s="34"/>
      <c r="C172" s="179" t="s">
        <v>3756</v>
      </c>
      <c r="D172" s="179" t="s">
        <v>3694</v>
      </c>
      <c r="E172" s="180" t="s">
        <v>3726</v>
      </c>
      <c r="F172" s="181" t="s">
        <v>3727</v>
      </c>
      <c r="G172" s="182" t="s">
        <v>3697</v>
      </c>
      <c r="H172" s="183">
        <v>10.806</v>
      </c>
      <c r="I172" s="184"/>
      <c r="J172" s="185">
        <f>ROUND(I172*H172,2)</f>
        <v>0</v>
      </c>
      <c r="K172" s="181" t="s">
        <v>3698</v>
      </c>
      <c r="L172" s="38"/>
      <c r="M172" s="186" t="s">
        <v>3501</v>
      </c>
      <c r="N172" s="187" t="s">
        <v>3525</v>
      </c>
      <c r="O172" s="63"/>
      <c r="P172" s="188">
        <f>O172*H172</f>
        <v>0</v>
      </c>
      <c r="Q172" s="188">
        <v>0</v>
      </c>
      <c r="R172" s="188">
        <f>Q172*H172</f>
        <v>0</v>
      </c>
      <c r="S172" s="188">
        <v>0</v>
      </c>
      <c r="T172" s="189">
        <f>S172*H172</f>
        <v>0</v>
      </c>
      <c r="AR172" s="190" t="s">
        <v>3699</v>
      </c>
      <c r="AT172" s="190" t="s">
        <v>3694</v>
      </c>
      <c r="AU172" s="190" t="s">
        <v>3565</v>
      </c>
      <c r="AY172" s="17" t="s">
        <v>3691</v>
      </c>
      <c r="BE172" s="191">
        <f>IF(N172="základní",J172,0)</f>
        <v>0</v>
      </c>
      <c r="BF172" s="191">
        <f>IF(N172="snížená",J172,0)</f>
        <v>0</v>
      </c>
      <c r="BG172" s="191">
        <f>IF(N172="zákl. přenesená",J172,0)</f>
        <v>0</v>
      </c>
      <c r="BH172" s="191">
        <f>IF(N172="sníž. přenesená",J172,0)</f>
        <v>0</v>
      </c>
      <c r="BI172" s="191">
        <f>IF(N172="nulová",J172,0)</f>
        <v>0</v>
      </c>
      <c r="BJ172" s="17" t="s">
        <v>3562</v>
      </c>
      <c r="BK172" s="191">
        <f>ROUND(I172*H172,2)</f>
        <v>0</v>
      </c>
      <c r="BL172" s="17" t="s">
        <v>3699</v>
      </c>
      <c r="BM172" s="190" t="s">
        <v>3757</v>
      </c>
    </row>
    <row r="173" spans="2:51" s="12" customFormat="1" ht="12">
      <c r="B173" s="192"/>
      <c r="C173" s="193"/>
      <c r="D173" s="194" t="s">
        <v>3710</v>
      </c>
      <c r="E173" s="195" t="s">
        <v>3501</v>
      </c>
      <c r="F173" s="196" t="s">
        <v>3758</v>
      </c>
      <c r="G173" s="193"/>
      <c r="H173" s="197">
        <v>10.806</v>
      </c>
      <c r="I173" s="198"/>
      <c r="J173" s="193"/>
      <c r="K173" s="193"/>
      <c r="L173" s="199"/>
      <c r="M173" s="200"/>
      <c r="N173" s="201"/>
      <c r="O173" s="201"/>
      <c r="P173" s="201"/>
      <c r="Q173" s="201"/>
      <c r="R173" s="201"/>
      <c r="S173" s="201"/>
      <c r="T173" s="202"/>
      <c r="AT173" s="203" t="s">
        <v>3710</v>
      </c>
      <c r="AU173" s="203" t="s">
        <v>3565</v>
      </c>
      <c r="AV173" s="12" t="s">
        <v>3565</v>
      </c>
      <c r="AW173" s="12" t="s">
        <v>3515</v>
      </c>
      <c r="AX173" s="12" t="s">
        <v>3562</v>
      </c>
      <c r="AY173" s="203" t="s">
        <v>3691</v>
      </c>
    </row>
    <row r="174" spans="2:65" s="1" customFormat="1" ht="24" customHeight="1">
      <c r="B174" s="34"/>
      <c r="C174" s="179" t="s">
        <v>3490</v>
      </c>
      <c r="D174" s="179" t="s">
        <v>3694</v>
      </c>
      <c r="E174" s="180" t="s">
        <v>3733</v>
      </c>
      <c r="F174" s="181" t="s">
        <v>3734</v>
      </c>
      <c r="G174" s="182" t="s">
        <v>3697</v>
      </c>
      <c r="H174" s="183">
        <v>10.81</v>
      </c>
      <c r="I174" s="184"/>
      <c r="J174" s="185">
        <f>ROUND(I174*H174,2)</f>
        <v>0</v>
      </c>
      <c r="K174" s="181" t="s">
        <v>3698</v>
      </c>
      <c r="L174" s="38"/>
      <c r="M174" s="186" t="s">
        <v>3501</v>
      </c>
      <c r="N174" s="187" t="s">
        <v>3525</v>
      </c>
      <c r="O174" s="63"/>
      <c r="P174" s="188">
        <f>O174*H174</f>
        <v>0</v>
      </c>
      <c r="Q174" s="188">
        <v>0</v>
      </c>
      <c r="R174" s="188">
        <f>Q174*H174</f>
        <v>0</v>
      </c>
      <c r="S174" s="188">
        <v>0</v>
      </c>
      <c r="T174" s="189">
        <f>S174*H174</f>
        <v>0</v>
      </c>
      <c r="AR174" s="190" t="s">
        <v>3699</v>
      </c>
      <c r="AT174" s="190" t="s">
        <v>3694</v>
      </c>
      <c r="AU174" s="190" t="s">
        <v>3565</v>
      </c>
      <c r="AY174" s="17" t="s">
        <v>3691</v>
      </c>
      <c r="BE174" s="191">
        <f>IF(N174="základní",J174,0)</f>
        <v>0</v>
      </c>
      <c r="BF174" s="191">
        <f>IF(N174="snížená",J174,0)</f>
        <v>0</v>
      </c>
      <c r="BG174" s="191">
        <f>IF(N174="zákl. přenesená",J174,0)</f>
        <v>0</v>
      </c>
      <c r="BH174" s="191">
        <f>IF(N174="sníž. přenesená",J174,0)</f>
        <v>0</v>
      </c>
      <c r="BI174" s="191">
        <f>IF(N174="nulová",J174,0)</f>
        <v>0</v>
      </c>
      <c r="BJ174" s="17" t="s">
        <v>3562</v>
      </c>
      <c r="BK174" s="191">
        <f>ROUND(I174*H174,2)</f>
        <v>0</v>
      </c>
      <c r="BL174" s="17" t="s">
        <v>3699</v>
      </c>
      <c r="BM174" s="190" t="s">
        <v>3759</v>
      </c>
    </row>
    <row r="175" spans="2:51" s="12" customFormat="1" ht="12">
      <c r="B175" s="192"/>
      <c r="C175" s="193"/>
      <c r="D175" s="194" t="s">
        <v>3710</v>
      </c>
      <c r="E175" s="195" t="s">
        <v>3501</v>
      </c>
      <c r="F175" s="196" t="s">
        <v>3760</v>
      </c>
      <c r="G175" s="193"/>
      <c r="H175" s="197">
        <v>10.81</v>
      </c>
      <c r="I175" s="198"/>
      <c r="J175" s="193"/>
      <c r="K175" s="193"/>
      <c r="L175" s="199"/>
      <c r="M175" s="200"/>
      <c r="N175" s="201"/>
      <c r="O175" s="201"/>
      <c r="P175" s="201"/>
      <c r="Q175" s="201"/>
      <c r="R175" s="201"/>
      <c r="S175" s="201"/>
      <c r="T175" s="202"/>
      <c r="AT175" s="203" t="s">
        <v>3710</v>
      </c>
      <c r="AU175" s="203" t="s">
        <v>3565</v>
      </c>
      <c r="AV175" s="12" t="s">
        <v>3565</v>
      </c>
      <c r="AW175" s="12" t="s">
        <v>3515</v>
      </c>
      <c r="AX175" s="12" t="s">
        <v>3562</v>
      </c>
      <c r="AY175" s="203" t="s">
        <v>3691</v>
      </c>
    </row>
    <row r="176" spans="2:63" s="11" customFormat="1" ht="22.9" customHeight="1">
      <c r="B176" s="163"/>
      <c r="C176" s="164"/>
      <c r="D176" s="165" t="s">
        <v>3553</v>
      </c>
      <c r="E176" s="177" t="s">
        <v>3761</v>
      </c>
      <c r="F176" s="177" t="s">
        <v>3762</v>
      </c>
      <c r="G176" s="164"/>
      <c r="H176" s="164"/>
      <c r="I176" s="167"/>
      <c r="J176" s="178">
        <f>BK176</f>
        <v>0</v>
      </c>
      <c r="K176" s="164"/>
      <c r="L176" s="169"/>
      <c r="M176" s="170"/>
      <c r="N176" s="171"/>
      <c r="O176" s="171"/>
      <c r="P176" s="172">
        <f>SUM(P177:P189)</f>
        <v>0</v>
      </c>
      <c r="Q176" s="171"/>
      <c r="R176" s="172">
        <f>SUM(R177:R189)</f>
        <v>0</v>
      </c>
      <c r="S176" s="171"/>
      <c r="T176" s="173">
        <f>SUM(T177:T189)</f>
        <v>0</v>
      </c>
      <c r="AR176" s="174" t="s">
        <v>3562</v>
      </c>
      <c r="AT176" s="175" t="s">
        <v>3553</v>
      </c>
      <c r="AU176" s="175" t="s">
        <v>3562</v>
      </c>
      <c r="AY176" s="174" t="s">
        <v>3691</v>
      </c>
      <c r="BK176" s="176">
        <f>SUM(BK177:BK189)</f>
        <v>0</v>
      </c>
    </row>
    <row r="177" spans="2:65" s="1" customFormat="1" ht="24" customHeight="1">
      <c r="B177" s="34"/>
      <c r="C177" s="179" t="s">
        <v>3761</v>
      </c>
      <c r="D177" s="179" t="s">
        <v>3694</v>
      </c>
      <c r="E177" s="180" t="s">
        <v>3763</v>
      </c>
      <c r="F177" s="181" t="s">
        <v>3764</v>
      </c>
      <c r="G177" s="182" t="s">
        <v>3697</v>
      </c>
      <c r="H177" s="183">
        <v>1198.32</v>
      </c>
      <c r="I177" s="184"/>
      <c r="J177" s="185">
        <f>ROUND(I177*H177,2)</f>
        <v>0</v>
      </c>
      <c r="K177" s="181" t="s">
        <v>3698</v>
      </c>
      <c r="L177" s="38"/>
      <c r="M177" s="186" t="s">
        <v>3501</v>
      </c>
      <c r="N177" s="187" t="s">
        <v>3525</v>
      </c>
      <c r="O177" s="63"/>
      <c r="P177" s="188">
        <f>O177*H177</f>
        <v>0</v>
      </c>
      <c r="Q177" s="188">
        <v>0</v>
      </c>
      <c r="R177" s="188">
        <f>Q177*H177</f>
        <v>0</v>
      </c>
      <c r="S177" s="188">
        <v>0</v>
      </c>
      <c r="T177" s="189">
        <f>S177*H177</f>
        <v>0</v>
      </c>
      <c r="AR177" s="190" t="s">
        <v>3699</v>
      </c>
      <c r="AT177" s="190" t="s">
        <v>3694</v>
      </c>
      <c r="AU177" s="190" t="s">
        <v>3565</v>
      </c>
      <c r="AY177" s="17" t="s">
        <v>3691</v>
      </c>
      <c r="BE177" s="191">
        <f>IF(N177="základní",J177,0)</f>
        <v>0</v>
      </c>
      <c r="BF177" s="191">
        <f>IF(N177="snížená",J177,0)</f>
        <v>0</v>
      </c>
      <c r="BG177" s="191">
        <f>IF(N177="zákl. přenesená",J177,0)</f>
        <v>0</v>
      </c>
      <c r="BH177" s="191">
        <f>IF(N177="sníž. přenesená",J177,0)</f>
        <v>0</v>
      </c>
      <c r="BI177" s="191">
        <f>IF(N177="nulová",J177,0)</f>
        <v>0</v>
      </c>
      <c r="BJ177" s="17" t="s">
        <v>3562</v>
      </c>
      <c r="BK177" s="191">
        <f>ROUND(I177*H177,2)</f>
        <v>0</v>
      </c>
      <c r="BL177" s="17" t="s">
        <v>3699</v>
      </c>
      <c r="BM177" s="190" t="s">
        <v>3765</v>
      </c>
    </row>
    <row r="178" spans="2:51" s="12" customFormat="1" ht="12">
      <c r="B178" s="192"/>
      <c r="C178" s="193"/>
      <c r="D178" s="194" t="s">
        <v>3710</v>
      </c>
      <c r="E178" s="195" t="s">
        <v>3501</v>
      </c>
      <c r="F178" s="196" t="s">
        <v>3766</v>
      </c>
      <c r="G178" s="193"/>
      <c r="H178" s="197">
        <v>1198.32</v>
      </c>
      <c r="I178" s="198"/>
      <c r="J178" s="193"/>
      <c r="K178" s="193"/>
      <c r="L178" s="199"/>
      <c r="M178" s="200"/>
      <c r="N178" s="201"/>
      <c r="O178" s="201"/>
      <c r="P178" s="201"/>
      <c r="Q178" s="201"/>
      <c r="R178" s="201"/>
      <c r="S178" s="201"/>
      <c r="T178" s="202"/>
      <c r="AT178" s="203" t="s">
        <v>3710</v>
      </c>
      <c r="AU178" s="203" t="s">
        <v>3565</v>
      </c>
      <c r="AV178" s="12" t="s">
        <v>3565</v>
      </c>
      <c r="AW178" s="12" t="s">
        <v>3515</v>
      </c>
      <c r="AX178" s="12" t="s">
        <v>3554</v>
      </c>
      <c r="AY178" s="203" t="s">
        <v>3691</v>
      </c>
    </row>
    <row r="179" spans="2:51" s="13" customFormat="1" ht="12">
      <c r="B179" s="204"/>
      <c r="C179" s="205"/>
      <c r="D179" s="194" t="s">
        <v>3710</v>
      </c>
      <c r="E179" s="206" t="s">
        <v>3501</v>
      </c>
      <c r="F179" s="207" t="s">
        <v>3712</v>
      </c>
      <c r="G179" s="205"/>
      <c r="H179" s="208">
        <v>1198.32</v>
      </c>
      <c r="I179" s="209"/>
      <c r="J179" s="205"/>
      <c r="K179" s="205"/>
      <c r="L179" s="210"/>
      <c r="M179" s="211"/>
      <c r="N179" s="212"/>
      <c r="O179" s="212"/>
      <c r="P179" s="212"/>
      <c r="Q179" s="212"/>
      <c r="R179" s="212"/>
      <c r="S179" s="212"/>
      <c r="T179" s="213"/>
      <c r="AT179" s="214" t="s">
        <v>3710</v>
      </c>
      <c r="AU179" s="214" t="s">
        <v>3565</v>
      </c>
      <c r="AV179" s="13" t="s">
        <v>3699</v>
      </c>
      <c r="AW179" s="13" t="s">
        <v>3515</v>
      </c>
      <c r="AX179" s="13" t="s">
        <v>3562</v>
      </c>
      <c r="AY179" s="214" t="s">
        <v>3691</v>
      </c>
    </row>
    <row r="180" spans="2:65" s="1" customFormat="1" ht="24" customHeight="1">
      <c r="B180" s="34"/>
      <c r="C180" s="179" t="s">
        <v>3767</v>
      </c>
      <c r="D180" s="179" t="s">
        <v>3694</v>
      </c>
      <c r="E180" s="180" t="s">
        <v>3768</v>
      </c>
      <c r="F180" s="181" t="s">
        <v>3769</v>
      </c>
      <c r="G180" s="182" t="s">
        <v>3697</v>
      </c>
      <c r="H180" s="183">
        <v>1198.32</v>
      </c>
      <c r="I180" s="184"/>
      <c r="J180" s="185">
        <f>ROUND(I180*H180,2)</f>
        <v>0</v>
      </c>
      <c r="K180" s="181" t="s">
        <v>3698</v>
      </c>
      <c r="L180" s="38"/>
      <c r="M180" s="186" t="s">
        <v>3501</v>
      </c>
      <c r="N180" s="187" t="s">
        <v>3525</v>
      </c>
      <c r="O180" s="63"/>
      <c r="P180" s="188">
        <f>O180*H180</f>
        <v>0</v>
      </c>
      <c r="Q180" s="188">
        <v>0</v>
      </c>
      <c r="R180" s="188">
        <f>Q180*H180</f>
        <v>0</v>
      </c>
      <c r="S180" s="188">
        <v>0</v>
      </c>
      <c r="T180" s="189">
        <f>S180*H180</f>
        <v>0</v>
      </c>
      <c r="AR180" s="190" t="s">
        <v>3699</v>
      </c>
      <c r="AT180" s="190" t="s">
        <v>3694</v>
      </c>
      <c r="AU180" s="190" t="s">
        <v>3565</v>
      </c>
      <c r="AY180" s="17" t="s">
        <v>3691</v>
      </c>
      <c r="BE180" s="191">
        <f>IF(N180="základní",J180,0)</f>
        <v>0</v>
      </c>
      <c r="BF180" s="191">
        <f>IF(N180="snížená",J180,0)</f>
        <v>0</v>
      </c>
      <c r="BG180" s="191">
        <f>IF(N180="zákl. přenesená",J180,0)</f>
        <v>0</v>
      </c>
      <c r="BH180" s="191">
        <f>IF(N180="sníž. přenesená",J180,0)</f>
        <v>0</v>
      </c>
      <c r="BI180" s="191">
        <f>IF(N180="nulová",J180,0)</f>
        <v>0</v>
      </c>
      <c r="BJ180" s="17" t="s">
        <v>3562</v>
      </c>
      <c r="BK180" s="191">
        <f>ROUND(I180*H180,2)</f>
        <v>0</v>
      </c>
      <c r="BL180" s="17" t="s">
        <v>3699</v>
      </c>
      <c r="BM180" s="190" t="s">
        <v>3770</v>
      </c>
    </row>
    <row r="181" spans="2:51" s="12" customFormat="1" ht="12">
      <c r="B181" s="192"/>
      <c r="C181" s="193"/>
      <c r="D181" s="194" t="s">
        <v>3710</v>
      </c>
      <c r="E181" s="195" t="s">
        <v>3501</v>
      </c>
      <c r="F181" s="196" t="s">
        <v>3771</v>
      </c>
      <c r="G181" s="193"/>
      <c r="H181" s="197">
        <v>1198.32</v>
      </c>
      <c r="I181" s="198"/>
      <c r="J181" s="193"/>
      <c r="K181" s="193"/>
      <c r="L181" s="199"/>
      <c r="M181" s="200"/>
      <c r="N181" s="201"/>
      <c r="O181" s="201"/>
      <c r="P181" s="201"/>
      <c r="Q181" s="201"/>
      <c r="R181" s="201"/>
      <c r="S181" s="201"/>
      <c r="T181" s="202"/>
      <c r="AT181" s="203" t="s">
        <v>3710</v>
      </c>
      <c r="AU181" s="203" t="s">
        <v>3565</v>
      </c>
      <c r="AV181" s="12" t="s">
        <v>3565</v>
      </c>
      <c r="AW181" s="12" t="s">
        <v>3515</v>
      </c>
      <c r="AX181" s="12" t="s">
        <v>3554</v>
      </c>
      <c r="AY181" s="203" t="s">
        <v>3691</v>
      </c>
    </row>
    <row r="182" spans="2:51" s="13" customFormat="1" ht="12">
      <c r="B182" s="204"/>
      <c r="C182" s="205"/>
      <c r="D182" s="194" t="s">
        <v>3710</v>
      </c>
      <c r="E182" s="206" t="s">
        <v>3501</v>
      </c>
      <c r="F182" s="207" t="s">
        <v>3712</v>
      </c>
      <c r="G182" s="205"/>
      <c r="H182" s="208">
        <v>1198.32</v>
      </c>
      <c r="I182" s="209"/>
      <c r="J182" s="205"/>
      <c r="K182" s="205"/>
      <c r="L182" s="210"/>
      <c r="M182" s="211"/>
      <c r="N182" s="212"/>
      <c r="O182" s="212"/>
      <c r="P182" s="212"/>
      <c r="Q182" s="212"/>
      <c r="R182" s="212"/>
      <c r="S182" s="212"/>
      <c r="T182" s="213"/>
      <c r="AT182" s="214" t="s">
        <v>3710</v>
      </c>
      <c r="AU182" s="214" t="s">
        <v>3565</v>
      </c>
      <c r="AV182" s="13" t="s">
        <v>3699</v>
      </c>
      <c r="AW182" s="13" t="s">
        <v>3515</v>
      </c>
      <c r="AX182" s="13" t="s">
        <v>3562</v>
      </c>
      <c r="AY182" s="214" t="s">
        <v>3691</v>
      </c>
    </row>
    <row r="183" spans="2:65" s="1" customFormat="1" ht="24" customHeight="1">
      <c r="B183" s="34"/>
      <c r="C183" s="179" t="s">
        <v>3772</v>
      </c>
      <c r="D183" s="179" t="s">
        <v>3694</v>
      </c>
      <c r="E183" s="180" t="s">
        <v>3773</v>
      </c>
      <c r="F183" s="181" t="s">
        <v>3774</v>
      </c>
      <c r="G183" s="182" t="s">
        <v>3697</v>
      </c>
      <c r="H183" s="183">
        <v>1040.95</v>
      </c>
      <c r="I183" s="184"/>
      <c r="J183" s="185">
        <f>ROUND(I183*H183,2)</f>
        <v>0</v>
      </c>
      <c r="K183" s="181" t="s">
        <v>3698</v>
      </c>
      <c r="L183" s="38"/>
      <c r="M183" s="186" t="s">
        <v>3501</v>
      </c>
      <c r="N183" s="187" t="s">
        <v>3525</v>
      </c>
      <c r="O183" s="63"/>
      <c r="P183" s="188">
        <f>O183*H183</f>
        <v>0</v>
      </c>
      <c r="Q183" s="188">
        <v>0</v>
      </c>
      <c r="R183" s="188">
        <f>Q183*H183</f>
        <v>0</v>
      </c>
      <c r="S183" s="188">
        <v>0</v>
      </c>
      <c r="T183" s="189">
        <f>S183*H183</f>
        <v>0</v>
      </c>
      <c r="AR183" s="190" t="s">
        <v>3699</v>
      </c>
      <c r="AT183" s="190" t="s">
        <v>3694</v>
      </c>
      <c r="AU183" s="190" t="s">
        <v>3565</v>
      </c>
      <c r="AY183" s="17" t="s">
        <v>3691</v>
      </c>
      <c r="BE183" s="191">
        <f>IF(N183="základní",J183,0)</f>
        <v>0</v>
      </c>
      <c r="BF183" s="191">
        <f>IF(N183="snížená",J183,0)</f>
        <v>0</v>
      </c>
      <c r="BG183" s="191">
        <f>IF(N183="zákl. přenesená",J183,0)</f>
        <v>0</v>
      </c>
      <c r="BH183" s="191">
        <f>IF(N183="sníž. přenesená",J183,0)</f>
        <v>0</v>
      </c>
      <c r="BI183" s="191">
        <f>IF(N183="nulová",J183,0)</f>
        <v>0</v>
      </c>
      <c r="BJ183" s="17" t="s">
        <v>3562</v>
      </c>
      <c r="BK183" s="191">
        <f>ROUND(I183*H183,2)</f>
        <v>0</v>
      </c>
      <c r="BL183" s="17" t="s">
        <v>3699</v>
      </c>
      <c r="BM183" s="190" t="s">
        <v>3775</v>
      </c>
    </row>
    <row r="184" spans="2:65" s="1" customFormat="1" ht="24" customHeight="1">
      <c r="B184" s="34"/>
      <c r="C184" s="179" t="s">
        <v>3776</v>
      </c>
      <c r="D184" s="179" t="s">
        <v>3694</v>
      </c>
      <c r="E184" s="180" t="s">
        <v>3777</v>
      </c>
      <c r="F184" s="181" t="s">
        <v>3778</v>
      </c>
      <c r="G184" s="182" t="s">
        <v>3697</v>
      </c>
      <c r="H184" s="183">
        <v>1040.95</v>
      </c>
      <c r="I184" s="184"/>
      <c r="J184" s="185">
        <f>ROUND(I184*H184,2)</f>
        <v>0</v>
      </c>
      <c r="K184" s="181" t="s">
        <v>3698</v>
      </c>
      <c r="L184" s="38"/>
      <c r="M184" s="186" t="s">
        <v>3501</v>
      </c>
      <c r="N184" s="187" t="s">
        <v>3525</v>
      </c>
      <c r="O184" s="63"/>
      <c r="P184" s="188">
        <f>O184*H184</f>
        <v>0</v>
      </c>
      <c r="Q184" s="188">
        <v>0</v>
      </c>
      <c r="R184" s="188">
        <f>Q184*H184</f>
        <v>0</v>
      </c>
      <c r="S184" s="188">
        <v>0</v>
      </c>
      <c r="T184" s="189">
        <f>S184*H184</f>
        <v>0</v>
      </c>
      <c r="AR184" s="190" t="s">
        <v>3699</v>
      </c>
      <c r="AT184" s="190" t="s">
        <v>3694</v>
      </c>
      <c r="AU184" s="190" t="s">
        <v>3565</v>
      </c>
      <c r="AY184" s="17" t="s">
        <v>3691</v>
      </c>
      <c r="BE184" s="191">
        <f>IF(N184="základní",J184,0)</f>
        <v>0</v>
      </c>
      <c r="BF184" s="191">
        <f>IF(N184="snížená",J184,0)</f>
        <v>0</v>
      </c>
      <c r="BG184" s="191">
        <f>IF(N184="zákl. přenesená",J184,0)</f>
        <v>0</v>
      </c>
      <c r="BH184" s="191">
        <f>IF(N184="sníž. přenesená",J184,0)</f>
        <v>0</v>
      </c>
      <c r="BI184" s="191">
        <f>IF(N184="nulová",J184,0)</f>
        <v>0</v>
      </c>
      <c r="BJ184" s="17" t="s">
        <v>3562</v>
      </c>
      <c r="BK184" s="191">
        <f>ROUND(I184*H184,2)</f>
        <v>0</v>
      </c>
      <c r="BL184" s="17" t="s">
        <v>3699</v>
      </c>
      <c r="BM184" s="190" t="s">
        <v>3779</v>
      </c>
    </row>
    <row r="185" spans="2:51" s="12" customFormat="1" ht="12">
      <c r="B185" s="192"/>
      <c r="C185" s="193"/>
      <c r="D185" s="194" t="s">
        <v>3710</v>
      </c>
      <c r="E185" s="195" t="s">
        <v>3501</v>
      </c>
      <c r="F185" s="196" t="s">
        <v>3780</v>
      </c>
      <c r="G185" s="193"/>
      <c r="H185" s="197">
        <v>1040.95</v>
      </c>
      <c r="I185" s="198"/>
      <c r="J185" s="193"/>
      <c r="K185" s="193"/>
      <c r="L185" s="199"/>
      <c r="M185" s="200"/>
      <c r="N185" s="201"/>
      <c r="O185" s="201"/>
      <c r="P185" s="201"/>
      <c r="Q185" s="201"/>
      <c r="R185" s="201"/>
      <c r="S185" s="201"/>
      <c r="T185" s="202"/>
      <c r="AT185" s="203" t="s">
        <v>3710</v>
      </c>
      <c r="AU185" s="203" t="s">
        <v>3565</v>
      </c>
      <c r="AV185" s="12" t="s">
        <v>3565</v>
      </c>
      <c r="AW185" s="12" t="s">
        <v>3515</v>
      </c>
      <c r="AX185" s="12" t="s">
        <v>3554</v>
      </c>
      <c r="AY185" s="203" t="s">
        <v>3691</v>
      </c>
    </row>
    <row r="186" spans="2:51" s="13" customFormat="1" ht="12">
      <c r="B186" s="204"/>
      <c r="C186" s="205"/>
      <c r="D186" s="194" t="s">
        <v>3710</v>
      </c>
      <c r="E186" s="206" t="s">
        <v>3501</v>
      </c>
      <c r="F186" s="207" t="s">
        <v>3712</v>
      </c>
      <c r="G186" s="205"/>
      <c r="H186" s="208">
        <v>1040.95</v>
      </c>
      <c r="I186" s="209"/>
      <c r="J186" s="205"/>
      <c r="K186" s="205"/>
      <c r="L186" s="210"/>
      <c r="M186" s="211"/>
      <c r="N186" s="212"/>
      <c r="O186" s="212"/>
      <c r="P186" s="212"/>
      <c r="Q186" s="212"/>
      <c r="R186" s="212"/>
      <c r="S186" s="212"/>
      <c r="T186" s="213"/>
      <c r="AT186" s="214" t="s">
        <v>3710</v>
      </c>
      <c r="AU186" s="214" t="s">
        <v>3565</v>
      </c>
      <c r="AV186" s="13" t="s">
        <v>3699</v>
      </c>
      <c r="AW186" s="13" t="s">
        <v>3515</v>
      </c>
      <c r="AX186" s="13" t="s">
        <v>3562</v>
      </c>
      <c r="AY186" s="214" t="s">
        <v>3691</v>
      </c>
    </row>
    <row r="187" spans="2:65" s="1" customFormat="1" ht="24" customHeight="1">
      <c r="B187" s="34"/>
      <c r="C187" s="179" t="s">
        <v>3781</v>
      </c>
      <c r="D187" s="179" t="s">
        <v>3694</v>
      </c>
      <c r="E187" s="180" t="s">
        <v>3782</v>
      </c>
      <c r="F187" s="181" t="s">
        <v>3783</v>
      </c>
      <c r="G187" s="182" t="s">
        <v>3697</v>
      </c>
      <c r="H187" s="183">
        <v>1040.95</v>
      </c>
      <c r="I187" s="184"/>
      <c r="J187" s="185">
        <f>ROUND(I187*H187,2)</f>
        <v>0</v>
      </c>
      <c r="K187" s="181" t="s">
        <v>3698</v>
      </c>
      <c r="L187" s="38"/>
      <c r="M187" s="186" t="s">
        <v>3501</v>
      </c>
      <c r="N187" s="187" t="s">
        <v>3525</v>
      </c>
      <c r="O187" s="63"/>
      <c r="P187" s="188">
        <f>O187*H187</f>
        <v>0</v>
      </c>
      <c r="Q187" s="188">
        <v>0</v>
      </c>
      <c r="R187" s="188">
        <f>Q187*H187</f>
        <v>0</v>
      </c>
      <c r="S187" s="188">
        <v>0</v>
      </c>
      <c r="T187" s="189">
        <f>S187*H187</f>
        <v>0</v>
      </c>
      <c r="AR187" s="190" t="s">
        <v>3699</v>
      </c>
      <c r="AT187" s="190" t="s">
        <v>3694</v>
      </c>
      <c r="AU187" s="190" t="s">
        <v>3565</v>
      </c>
      <c r="AY187" s="17" t="s">
        <v>3691</v>
      </c>
      <c r="BE187" s="191">
        <f>IF(N187="základní",J187,0)</f>
        <v>0</v>
      </c>
      <c r="BF187" s="191">
        <f>IF(N187="snížená",J187,0)</f>
        <v>0</v>
      </c>
      <c r="BG187" s="191">
        <f>IF(N187="zákl. přenesená",J187,0)</f>
        <v>0</v>
      </c>
      <c r="BH187" s="191">
        <f>IF(N187="sníž. přenesená",J187,0)</f>
        <v>0</v>
      </c>
      <c r="BI187" s="191">
        <f>IF(N187="nulová",J187,0)</f>
        <v>0</v>
      </c>
      <c r="BJ187" s="17" t="s">
        <v>3562</v>
      </c>
      <c r="BK187" s="191">
        <f>ROUND(I187*H187,2)</f>
        <v>0</v>
      </c>
      <c r="BL187" s="17" t="s">
        <v>3699</v>
      </c>
      <c r="BM187" s="190" t="s">
        <v>3784</v>
      </c>
    </row>
    <row r="188" spans="2:51" s="12" customFormat="1" ht="12">
      <c r="B188" s="192"/>
      <c r="C188" s="193"/>
      <c r="D188" s="194" t="s">
        <v>3710</v>
      </c>
      <c r="E188" s="195" t="s">
        <v>3501</v>
      </c>
      <c r="F188" s="196" t="s">
        <v>3780</v>
      </c>
      <c r="G188" s="193"/>
      <c r="H188" s="197">
        <v>1040.95</v>
      </c>
      <c r="I188" s="198"/>
      <c r="J188" s="193"/>
      <c r="K188" s="193"/>
      <c r="L188" s="199"/>
      <c r="M188" s="200"/>
      <c r="N188" s="201"/>
      <c r="O188" s="201"/>
      <c r="P188" s="201"/>
      <c r="Q188" s="201"/>
      <c r="R188" s="201"/>
      <c r="S188" s="201"/>
      <c r="T188" s="202"/>
      <c r="AT188" s="203" t="s">
        <v>3710</v>
      </c>
      <c r="AU188" s="203" t="s">
        <v>3565</v>
      </c>
      <c r="AV188" s="12" t="s">
        <v>3565</v>
      </c>
      <c r="AW188" s="12" t="s">
        <v>3515</v>
      </c>
      <c r="AX188" s="12" t="s">
        <v>3554</v>
      </c>
      <c r="AY188" s="203" t="s">
        <v>3691</v>
      </c>
    </row>
    <row r="189" spans="2:51" s="13" customFormat="1" ht="12">
      <c r="B189" s="204"/>
      <c r="C189" s="205"/>
      <c r="D189" s="194" t="s">
        <v>3710</v>
      </c>
      <c r="E189" s="206" t="s">
        <v>3501</v>
      </c>
      <c r="F189" s="207" t="s">
        <v>3712</v>
      </c>
      <c r="G189" s="205"/>
      <c r="H189" s="208">
        <v>1040.95</v>
      </c>
      <c r="I189" s="209"/>
      <c r="J189" s="205"/>
      <c r="K189" s="205"/>
      <c r="L189" s="210"/>
      <c r="M189" s="211"/>
      <c r="N189" s="212"/>
      <c r="O189" s="212"/>
      <c r="P189" s="212"/>
      <c r="Q189" s="212"/>
      <c r="R189" s="212"/>
      <c r="S189" s="212"/>
      <c r="T189" s="213"/>
      <c r="AT189" s="214" t="s">
        <v>3710</v>
      </c>
      <c r="AU189" s="214" t="s">
        <v>3565</v>
      </c>
      <c r="AV189" s="13" t="s">
        <v>3699</v>
      </c>
      <c r="AW189" s="13" t="s">
        <v>3515</v>
      </c>
      <c r="AX189" s="13" t="s">
        <v>3562</v>
      </c>
      <c r="AY189" s="214" t="s">
        <v>3691</v>
      </c>
    </row>
    <row r="190" spans="2:63" s="11" customFormat="1" ht="22.9" customHeight="1">
      <c r="B190" s="163"/>
      <c r="C190" s="164"/>
      <c r="D190" s="165" t="s">
        <v>3553</v>
      </c>
      <c r="E190" s="177" t="s">
        <v>3767</v>
      </c>
      <c r="F190" s="177" t="s">
        <v>3785</v>
      </c>
      <c r="G190" s="164"/>
      <c r="H190" s="164"/>
      <c r="I190" s="167"/>
      <c r="J190" s="178">
        <f>BK190</f>
        <v>0</v>
      </c>
      <c r="K190" s="164"/>
      <c r="L190" s="169"/>
      <c r="M190" s="170"/>
      <c r="N190" s="171"/>
      <c r="O190" s="171"/>
      <c r="P190" s="172">
        <f>SUM(P191:P195)</f>
        <v>0</v>
      </c>
      <c r="Q190" s="171"/>
      <c r="R190" s="172">
        <f>SUM(R191:R195)</f>
        <v>0</v>
      </c>
      <c r="S190" s="171"/>
      <c r="T190" s="173">
        <f>SUM(T191:T195)</f>
        <v>0</v>
      </c>
      <c r="AR190" s="174" t="s">
        <v>3562</v>
      </c>
      <c r="AT190" s="175" t="s">
        <v>3553</v>
      </c>
      <c r="AU190" s="175" t="s">
        <v>3562</v>
      </c>
      <c r="AY190" s="174" t="s">
        <v>3691</v>
      </c>
      <c r="BK190" s="176">
        <f>SUM(BK191:BK195)</f>
        <v>0</v>
      </c>
    </row>
    <row r="191" spans="2:65" s="1" customFormat="1" ht="24" customHeight="1">
      <c r="B191" s="34"/>
      <c r="C191" s="179" t="s">
        <v>3489</v>
      </c>
      <c r="D191" s="179" t="s">
        <v>3694</v>
      </c>
      <c r="E191" s="180" t="s">
        <v>3786</v>
      </c>
      <c r="F191" s="181" t="s">
        <v>3787</v>
      </c>
      <c r="G191" s="182" t="s">
        <v>3697</v>
      </c>
      <c r="H191" s="183">
        <v>208.52</v>
      </c>
      <c r="I191" s="184"/>
      <c r="J191" s="185">
        <f>ROUND(I191*H191,2)</f>
        <v>0</v>
      </c>
      <c r="K191" s="181" t="s">
        <v>3698</v>
      </c>
      <c r="L191" s="38"/>
      <c r="M191" s="186" t="s">
        <v>3501</v>
      </c>
      <c r="N191" s="187" t="s">
        <v>3525</v>
      </c>
      <c r="O191" s="63"/>
      <c r="P191" s="188">
        <f>O191*H191</f>
        <v>0</v>
      </c>
      <c r="Q191" s="188">
        <v>0</v>
      </c>
      <c r="R191" s="188">
        <f>Q191*H191</f>
        <v>0</v>
      </c>
      <c r="S191" s="188">
        <v>0</v>
      </c>
      <c r="T191" s="189">
        <f>S191*H191</f>
        <v>0</v>
      </c>
      <c r="AR191" s="190" t="s">
        <v>3699</v>
      </c>
      <c r="AT191" s="190" t="s">
        <v>3694</v>
      </c>
      <c r="AU191" s="190" t="s">
        <v>3565</v>
      </c>
      <c r="AY191" s="17" t="s">
        <v>3691</v>
      </c>
      <c r="BE191" s="191">
        <f>IF(N191="základní",J191,0)</f>
        <v>0</v>
      </c>
      <c r="BF191" s="191">
        <f>IF(N191="snížená",J191,0)</f>
        <v>0</v>
      </c>
      <c r="BG191" s="191">
        <f>IF(N191="zákl. přenesená",J191,0)</f>
        <v>0</v>
      </c>
      <c r="BH191" s="191">
        <f>IF(N191="sníž. přenesená",J191,0)</f>
        <v>0</v>
      </c>
      <c r="BI191" s="191">
        <f>IF(N191="nulová",J191,0)</f>
        <v>0</v>
      </c>
      <c r="BJ191" s="17" t="s">
        <v>3562</v>
      </c>
      <c r="BK191" s="191">
        <f>ROUND(I191*H191,2)</f>
        <v>0</v>
      </c>
      <c r="BL191" s="17" t="s">
        <v>3699</v>
      </c>
      <c r="BM191" s="190" t="s">
        <v>3788</v>
      </c>
    </row>
    <row r="192" spans="2:65" s="1" customFormat="1" ht="24" customHeight="1">
      <c r="B192" s="34"/>
      <c r="C192" s="179" t="s">
        <v>3789</v>
      </c>
      <c r="D192" s="179" t="s">
        <v>3694</v>
      </c>
      <c r="E192" s="180" t="s">
        <v>3790</v>
      </c>
      <c r="F192" s="181" t="s">
        <v>3791</v>
      </c>
      <c r="G192" s="182" t="s">
        <v>3792</v>
      </c>
      <c r="H192" s="183">
        <v>1754.271</v>
      </c>
      <c r="I192" s="184"/>
      <c r="J192" s="185">
        <f>ROUND(I192*H192,2)</f>
        <v>0</v>
      </c>
      <c r="K192" s="181" t="s">
        <v>3698</v>
      </c>
      <c r="L192" s="38"/>
      <c r="M192" s="186" t="s">
        <v>3501</v>
      </c>
      <c r="N192" s="187" t="s">
        <v>3525</v>
      </c>
      <c r="O192" s="63"/>
      <c r="P192" s="188">
        <f>O192*H192</f>
        <v>0</v>
      </c>
      <c r="Q192" s="188">
        <v>0</v>
      </c>
      <c r="R192" s="188">
        <f>Q192*H192</f>
        <v>0</v>
      </c>
      <c r="S192" s="188">
        <v>0</v>
      </c>
      <c r="T192" s="189">
        <f>S192*H192</f>
        <v>0</v>
      </c>
      <c r="AR192" s="190" t="s">
        <v>3699</v>
      </c>
      <c r="AT192" s="190" t="s">
        <v>3694</v>
      </c>
      <c r="AU192" s="190" t="s">
        <v>3565</v>
      </c>
      <c r="AY192" s="17" t="s">
        <v>3691</v>
      </c>
      <c r="BE192" s="191">
        <f>IF(N192="základní",J192,0)</f>
        <v>0</v>
      </c>
      <c r="BF192" s="191">
        <f>IF(N192="snížená",J192,0)</f>
        <v>0</v>
      </c>
      <c r="BG192" s="191">
        <f>IF(N192="zákl. přenesená",J192,0)</f>
        <v>0</v>
      </c>
      <c r="BH192" s="191">
        <f>IF(N192="sníž. přenesená",J192,0)</f>
        <v>0</v>
      </c>
      <c r="BI192" s="191">
        <f>IF(N192="nulová",J192,0)</f>
        <v>0</v>
      </c>
      <c r="BJ192" s="17" t="s">
        <v>3562</v>
      </c>
      <c r="BK192" s="191">
        <f>ROUND(I192*H192,2)</f>
        <v>0</v>
      </c>
      <c r="BL192" s="17" t="s">
        <v>3699</v>
      </c>
      <c r="BM192" s="190" t="s">
        <v>3793</v>
      </c>
    </row>
    <row r="193" spans="2:51" s="12" customFormat="1" ht="12">
      <c r="B193" s="192"/>
      <c r="C193" s="193"/>
      <c r="D193" s="194" t="s">
        <v>3710</v>
      </c>
      <c r="E193" s="195" t="s">
        <v>3501</v>
      </c>
      <c r="F193" s="196" t="s">
        <v>3794</v>
      </c>
      <c r="G193" s="193"/>
      <c r="H193" s="197">
        <v>71.604</v>
      </c>
      <c r="I193" s="198"/>
      <c r="J193" s="193"/>
      <c r="K193" s="193"/>
      <c r="L193" s="199"/>
      <c r="M193" s="200"/>
      <c r="N193" s="201"/>
      <c r="O193" s="201"/>
      <c r="P193" s="201"/>
      <c r="Q193" s="201"/>
      <c r="R193" s="201"/>
      <c r="S193" s="201"/>
      <c r="T193" s="202"/>
      <c r="AT193" s="203" t="s">
        <v>3710</v>
      </c>
      <c r="AU193" s="203" t="s">
        <v>3565</v>
      </c>
      <c r="AV193" s="12" t="s">
        <v>3565</v>
      </c>
      <c r="AW193" s="12" t="s">
        <v>3515</v>
      </c>
      <c r="AX193" s="12" t="s">
        <v>3554</v>
      </c>
      <c r="AY193" s="203" t="s">
        <v>3691</v>
      </c>
    </row>
    <row r="194" spans="2:51" s="12" customFormat="1" ht="12">
      <c r="B194" s="192"/>
      <c r="C194" s="193"/>
      <c r="D194" s="194" t="s">
        <v>3710</v>
      </c>
      <c r="E194" s="195" t="s">
        <v>3501</v>
      </c>
      <c r="F194" s="196" t="s">
        <v>3795</v>
      </c>
      <c r="G194" s="193"/>
      <c r="H194" s="197">
        <v>1682.667</v>
      </c>
      <c r="I194" s="198"/>
      <c r="J194" s="193"/>
      <c r="K194" s="193"/>
      <c r="L194" s="199"/>
      <c r="M194" s="200"/>
      <c r="N194" s="201"/>
      <c r="O194" s="201"/>
      <c r="P194" s="201"/>
      <c r="Q194" s="201"/>
      <c r="R194" s="201"/>
      <c r="S194" s="201"/>
      <c r="T194" s="202"/>
      <c r="AT194" s="203" t="s">
        <v>3710</v>
      </c>
      <c r="AU194" s="203" t="s">
        <v>3565</v>
      </c>
      <c r="AV194" s="12" t="s">
        <v>3565</v>
      </c>
      <c r="AW194" s="12" t="s">
        <v>3515</v>
      </c>
      <c r="AX194" s="12" t="s">
        <v>3554</v>
      </c>
      <c r="AY194" s="203" t="s">
        <v>3691</v>
      </c>
    </row>
    <row r="195" spans="2:51" s="13" customFormat="1" ht="12">
      <c r="B195" s="204"/>
      <c r="C195" s="205"/>
      <c r="D195" s="194" t="s">
        <v>3710</v>
      </c>
      <c r="E195" s="206" t="s">
        <v>3501</v>
      </c>
      <c r="F195" s="207" t="s">
        <v>3712</v>
      </c>
      <c r="G195" s="205"/>
      <c r="H195" s="208">
        <v>1754.271</v>
      </c>
      <c r="I195" s="209"/>
      <c r="J195" s="205"/>
      <c r="K195" s="205"/>
      <c r="L195" s="210"/>
      <c r="M195" s="211"/>
      <c r="N195" s="212"/>
      <c r="O195" s="212"/>
      <c r="P195" s="212"/>
      <c r="Q195" s="212"/>
      <c r="R195" s="212"/>
      <c r="S195" s="212"/>
      <c r="T195" s="213"/>
      <c r="AT195" s="214" t="s">
        <v>3710</v>
      </c>
      <c r="AU195" s="214" t="s">
        <v>3565</v>
      </c>
      <c r="AV195" s="13" t="s">
        <v>3699</v>
      </c>
      <c r="AW195" s="13" t="s">
        <v>3515</v>
      </c>
      <c r="AX195" s="13" t="s">
        <v>3562</v>
      </c>
      <c r="AY195" s="214" t="s">
        <v>3691</v>
      </c>
    </row>
    <row r="196" spans="2:63" s="11" customFormat="1" ht="22.9" customHeight="1">
      <c r="B196" s="163"/>
      <c r="C196" s="164"/>
      <c r="D196" s="165" t="s">
        <v>3553</v>
      </c>
      <c r="E196" s="177" t="s">
        <v>3489</v>
      </c>
      <c r="F196" s="177" t="s">
        <v>3796</v>
      </c>
      <c r="G196" s="164"/>
      <c r="H196" s="164"/>
      <c r="I196" s="167"/>
      <c r="J196" s="178">
        <f>BK196</f>
        <v>0</v>
      </c>
      <c r="K196" s="164"/>
      <c r="L196" s="169"/>
      <c r="M196" s="170"/>
      <c r="N196" s="171"/>
      <c r="O196" s="171"/>
      <c r="P196" s="172">
        <f>SUM(P197:P205)</f>
        <v>0</v>
      </c>
      <c r="Q196" s="171"/>
      <c r="R196" s="172">
        <f>SUM(R197:R205)</f>
        <v>0.11824008</v>
      </c>
      <c r="S196" s="171"/>
      <c r="T196" s="173">
        <f>SUM(T197:T205)</f>
        <v>0</v>
      </c>
      <c r="AR196" s="174" t="s">
        <v>3562</v>
      </c>
      <c r="AT196" s="175" t="s">
        <v>3553</v>
      </c>
      <c r="AU196" s="175" t="s">
        <v>3562</v>
      </c>
      <c r="AY196" s="174" t="s">
        <v>3691</v>
      </c>
      <c r="BK196" s="176">
        <f>SUM(BK197:BK205)</f>
        <v>0</v>
      </c>
    </row>
    <row r="197" spans="2:65" s="1" customFormat="1" ht="24" customHeight="1">
      <c r="B197" s="34"/>
      <c r="C197" s="179" t="s">
        <v>3797</v>
      </c>
      <c r="D197" s="179" t="s">
        <v>3694</v>
      </c>
      <c r="E197" s="180" t="s">
        <v>3798</v>
      </c>
      <c r="F197" s="181" t="s">
        <v>3799</v>
      </c>
      <c r="G197" s="182" t="s">
        <v>3800</v>
      </c>
      <c r="H197" s="183">
        <v>298.392</v>
      </c>
      <c r="I197" s="184"/>
      <c r="J197" s="185">
        <f>ROUND(I197*H197,2)</f>
        <v>0</v>
      </c>
      <c r="K197" s="181" t="s">
        <v>3501</v>
      </c>
      <c r="L197" s="38"/>
      <c r="M197" s="186" t="s">
        <v>3501</v>
      </c>
      <c r="N197" s="187" t="s">
        <v>3525</v>
      </c>
      <c r="O197" s="63"/>
      <c r="P197" s="188">
        <f>O197*H197</f>
        <v>0</v>
      </c>
      <c r="Q197" s="188">
        <v>4E-05</v>
      </c>
      <c r="R197" s="188">
        <f>Q197*H197</f>
        <v>0.01193568</v>
      </c>
      <c r="S197" s="188">
        <v>0</v>
      </c>
      <c r="T197" s="189">
        <f>S197*H197</f>
        <v>0</v>
      </c>
      <c r="AR197" s="190" t="s">
        <v>3699</v>
      </c>
      <c r="AT197" s="190" t="s">
        <v>3694</v>
      </c>
      <c r="AU197" s="190" t="s">
        <v>3565</v>
      </c>
      <c r="AY197" s="17" t="s">
        <v>3691</v>
      </c>
      <c r="BE197" s="191">
        <f>IF(N197="základní",J197,0)</f>
        <v>0</v>
      </c>
      <c r="BF197" s="191">
        <f>IF(N197="snížená",J197,0)</f>
        <v>0</v>
      </c>
      <c r="BG197" s="191">
        <f>IF(N197="zákl. přenesená",J197,0)</f>
        <v>0</v>
      </c>
      <c r="BH197" s="191">
        <f>IF(N197="sníž. přenesená",J197,0)</f>
        <v>0</v>
      </c>
      <c r="BI197" s="191">
        <f>IF(N197="nulová",J197,0)</f>
        <v>0</v>
      </c>
      <c r="BJ197" s="17" t="s">
        <v>3562</v>
      </c>
      <c r="BK197" s="191">
        <f>ROUND(I197*H197,2)</f>
        <v>0</v>
      </c>
      <c r="BL197" s="17" t="s">
        <v>3699</v>
      </c>
      <c r="BM197" s="190" t="s">
        <v>3801</v>
      </c>
    </row>
    <row r="198" spans="2:51" s="12" customFormat="1" ht="12">
      <c r="B198" s="192"/>
      <c r="C198" s="193"/>
      <c r="D198" s="194" t="s">
        <v>3710</v>
      </c>
      <c r="E198" s="195" t="s">
        <v>3501</v>
      </c>
      <c r="F198" s="196" t="s">
        <v>3802</v>
      </c>
      <c r="G198" s="193"/>
      <c r="H198" s="197">
        <v>130.092</v>
      </c>
      <c r="I198" s="198"/>
      <c r="J198" s="193"/>
      <c r="K198" s="193"/>
      <c r="L198" s="199"/>
      <c r="M198" s="200"/>
      <c r="N198" s="201"/>
      <c r="O198" s="201"/>
      <c r="P198" s="201"/>
      <c r="Q198" s="201"/>
      <c r="R198" s="201"/>
      <c r="S198" s="201"/>
      <c r="T198" s="202"/>
      <c r="AT198" s="203" t="s">
        <v>3710</v>
      </c>
      <c r="AU198" s="203" t="s">
        <v>3565</v>
      </c>
      <c r="AV198" s="12" t="s">
        <v>3565</v>
      </c>
      <c r="AW198" s="12" t="s">
        <v>3515</v>
      </c>
      <c r="AX198" s="12" t="s">
        <v>3554</v>
      </c>
      <c r="AY198" s="203" t="s">
        <v>3691</v>
      </c>
    </row>
    <row r="199" spans="2:51" s="12" customFormat="1" ht="12">
      <c r="B199" s="192"/>
      <c r="C199" s="193"/>
      <c r="D199" s="194" t="s">
        <v>3710</v>
      </c>
      <c r="E199" s="195" t="s">
        <v>3501</v>
      </c>
      <c r="F199" s="196" t="s">
        <v>3803</v>
      </c>
      <c r="G199" s="193"/>
      <c r="H199" s="197">
        <v>168.3</v>
      </c>
      <c r="I199" s="198"/>
      <c r="J199" s="193"/>
      <c r="K199" s="193"/>
      <c r="L199" s="199"/>
      <c r="M199" s="200"/>
      <c r="N199" s="201"/>
      <c r="O199" s="201"/>
      <c r="P199" s="201"/>
      <c r="Q199" s="201"/>
      <c r="R199" s="201"/>
      <c r="S199" s="201"/>
      <c r="T199" s="202"/>
      <c r="AT199" s="203" t="s">
        <v>3710</v>
      </c>
      <c r="AU199" s="203" t="s">
        <v>3565</v>
      </c>
      <c r="AV199" s="12" t="s">
        <v>3565</v>
      </c>
      <c r="AW199" s="12" t="s">
        <v>3515</v>
      </c>
      <c r="AX199" s="12" t="s">
        <v>3554</v>
      </c>
      <c r="AY199" s="203" t="s">
        <v>3691</v>
      </c>
    </row>
    <row r="200" spans="2:51" s="14" customFormat="1" ht="12">
      <c r="B200" s="215"/>
      <c r="C200" s="216"/>
      <c r="D200" s="194" t="s">
        <v>3710</v>
      </c>
      <c r="E200" s="217" t="s">
        <v>3501</v>
      </c>
      <c r="F200" s="218" t="s">
        <v>3804</v>
      </c>
      <c r="G200" s="216"/>
      <c r="H200" s="217" t="s">
        <v>3501</v>
      </c>
      <c r="I200" s="219"/>
      <c r="J200" s="216"/>
      <c r="K200" s="216"/>
      <c r="L200" s="220"/>
      <c r="M200" s="221"/>
      <c r="N200" s="222"/>
      <c r="O200" s="222"/>
      <c r="P200" s="222"/>
      <c r="Q200" s="222"/>
      <c r="R200" s="222"/>
      <c r="S200" s="222"/>
      <c r="T200" s="223"/>
      <c r="AT200" s="224" t="s">
        <v>3710</v>
      </c>
      <c r="AU200" s="224" t="s">
        <v>3565</v>
      </c>
      <c r="AV200" s="14" t="s">
        <v>3562</v>
      </c>
      <c r="AW200" s="14" t="s">
        <v>3515</v>
      </c>
      <c r="AX200" s="14" t="s">
        <v>3554</v>
      </c>
      <c r="AY200" s="224" t="s">
        <v>3691</v>
      </c>
    </row>
    <row r="201" spans="2:51" s="13" customFormat="1" ht="12">
      <c r="B201" s="204"/>
      <c r="C201" s="205"/>
      <c r="D201" s="194" t="s">
        <v>3710</v>
      </c>
      <c r="E201" s="206" t="s">
        <v>3501</v>
      </c>
      <c r="F201" s="207" t="s">
        <v>3712</v>
      </c>
      <c r="G201" s="205"/>
      <c r="H201" s="208">
        <v>298.39200000000005</v>
      </c>
      <c r="I201" s="209"/>
      <c r="J201" s="205"/>
      <c r="K201" s="205"/>
      <c r="L201" s="210"/>
      <c r="M201" s="211"/>
      <c r="N201" s="212"/>
      <c r="O201" s="212"/>
      <c r="P201" s="212"/>
      <c r="Q201" s="212"/>
      <c r="R201" s="212"/>
      <c r="S201" s="212"/>
      <c r="T201" s="213"/>
      <c r="AT201" s="214" t="s">
        <v>3710</v>
      </c>
      <c r="AU201" s="214" t="s">
        <v>3565</v>
      </c>
      <c r="AV201" s="13" t="s">
        <v>3699</v>
      </c>
      <c r="AW201" s="13" t="s">
        <v>3515</v>
      </c>
      <c r="AX201" s="13" t="s">
        <v>3562</v>
      </c>
      <c r="AY201" s="214" t="s">
        <v>3691</v>
      </c>
    </row>
    <row r="202" spans="2:65" s="1" customFormat="1" ht="16.5" customHeight="1">
      <c r="B202" s="34"/>
      <c r="C202" s="225" t="s">
        <v>3805</v>
      </c>
      <c r="D202" s="225" t="s">
        <v>3806</v>
      </c>
      <c r="E202" s="226" t="s">
        <v>3807</v>
      </c>
      <c r="F202" s="227" t="s">
        <v>3808</v>
      </c>
      <c r="G202" s="228" t="s">
        <v>3800</v>
      </c>
      <c r="H202" s="229">
        <v>313.31</v>
      </c>
      <c r="I202" s="230"/>
      <c r="J202" s="231">
        <f>ROUND(I202*H202,2)</f>
        <v>0</v>
      </c>
      <c r="K202" s="227" t="s">
        <v>3698</v>
      </c>
      <c r="L202" s="232"/>
      <c r="M202" s="233" t="s">
        <v>3501</v>
      </c>
      <c r="N202" s="234" t="s">
        <v>3525</v>
      </c>
      <c r="O202" s="63"/>
      <c r="P202" s="188">
        <f>O202*H202</f>
        <v>0</v>
      </c>
      <c r="Q202" s="188">
        <v>0.0003</v>
      </c>
      <c r="R202" s="188">
        <f>Q202*H202</f>
        <v>0.093993</v>
      </c>
      <c r="S202" s="188">
        <v>0</v>
      </c>
      <c r="T202" s="189">
        <f>S202*H202</f>
        <v>0</v>
      </c>
      <c r="AR202" s="190" t="s">
        <v>3732</v>
      </c>
      <c r="AT202" s="190" t="s">
        <v>3806</v>
      </c>
      <c r="AU202" s="190" t="s">
        <v>3565</v>
      </c>
      <c r="AY202" s="17" t="s">
        <v>3691</v>
      </c>
      <c r="BE202" s="191">
        <f>IF(N202="základní",J202,0)</f>
        <v>0</v>
      </c>
      <c r="BF202" s="191">
        <f>IF(N202="snížená",J202,0)</f>
        <v>0</v>
      </c>
      <c r="BG202" s="191">
        <f>IF(N202="zákl. přenesená",J202,0)</f>
        <v>0</v>
      </c>
      <c r="BH202" s="191">
        <f>IF(N202="sníž. přenesená",J202,0)</f>
        <v>0</v>
      </c>
      <c r="BI202" s="191">
        <f>IF(N202="nulová",J202,0)</f>
        <v>0</v>
      </c>
      <c r="BJ202" s="17" t="s">
        <v>3562</v>
      </c>
      <c r="BK202" s="191">
        <f>ROUND(I202*H202,2)</f>
        <v>0</v>
      </c>
      <c r="BL202" s="17" t="s">
        <v>3699</v>
      </c>
      <c r="BM202" s="190" t="s">
        <v>3809</v>
      </c>
    </row>
    <row r="203" spans="2:51" s="12" customFormat="1" ht="12">
      <c r="B203" s="192"/>
      <c r="C203" s="193"/>
      <c r="D203" s="194" t="s">
        <v>3710</v>
      </c>
      <c r="E203" s="195" t="s">
        <v>3501</v>
      </c>
      <c r="F203" s="196" t="s">
        <v>3810</v>
      </c>
      <c r="G203" s="193"/>
      <c r="H203" s="197">
        <v>313.31</v>
      </c>
      <c r="I203" s="198"/>
      <c r="J203" s="193"/>
      <c r="K203" s="193"/>
      <c r="L203" s="199"/>
      <c r="M203" s="200"/>
      <c r="N203" s="201"/>
      <c r="O203" s="201"/>
      <c r="P203" s="201"/>
      <c r="Q203" s="201"/>
      <c r="R203" s="201"/>
      <c r="S203" s="201"/>
      <c r="T203" s="202"/>
      <c r="AT203" s="203" t="s">
        <v>3710</v>
      </c>
      <c r="AU203" s="203" t="s">
        <v>3565</v>
      </c>
      <c r="AV203" s="12" t="s">
        <v>3565</v>
      </c>
      <c r="AW203" s="12" t="s">
        <v>3515</v>
      </c>
      <c r="AX203" s="12" t="s">
        <v>3562</v>
      </c>
      <c r="AY203" s="203" t="s">
        <v>3691</v>
      </c>
    </row>
    <row r="204" spans="2:65" s="1" customFormat="1" ht="16.5" customHeight="1">
      <c r="B204" s="34"/>
      <c r="C204" s="179" t="s">
        <v>3811</v>
      </c>
      <c r="D204" s="179" t="s">
        <v>3694</v>
      </c>
      <c r="E204" s="180" t="s">
        <v>3812</v>
      </c>
      <c r="F204" s="181" t="s">
        <v>3813</v>
      </c>
      <c r="G204" s="182" t="s">
        <v>3800</v>
      </c>
      <c r="H204" s="183">
        <v>36.21</v>
      </c>
      <c r="I204" s="184"/>
      <c r="J204" s="185">
        <f>ROUND(I204*H204,2)</f>
        <v>0</v>
      </c>
      <c r="K204" s="181" t="s">
        <v>3501</v>
      </c>
      <c r="L204" s="38"/>
      <c r="M204" s="186" t="s">
        <v>3501</v>
      </c>
      <c r="N204" s="187" t="s">
        <v>3525</v>
      </c>
      <c r="O204" s="63"/>
      <c r="P204" s="188">
        <f>O204*H204</f>
        <v>0</v>
      </c>
      <c r="Q204" s="188">
        <v>4E-05</v>
      </c>
      <c r="R204" s="188">
        <f>Q204*H204</f>
        <v>0.0014484</v>
      </c>
      <c r="S204" s="188">
        <v>0</v>
      </c>
      <c r="T204" s="189">
        <f>S204*H204</f>
        <v>0</v>
      </c>
      <c r="AR204" s="190" t="s">
        <v>3699</v>
      </c>
      <c r="AT204" s="190" t="s">
        <v>3694</v>
      </c>
      <c r="AU204" s="190" t="s">
        <v>3565</v>
      </c>
      <c r="AY204" s="17" t="s">
        <v>3691</v>
      </c>
      <c r="BE204" s="191">
        <f>IF(N204="základní",J204,0)</f>
        <v>0</v>
      </c>
      <c r="BF204" s="191">
        <f>IF(N204="snížená",J204,0)</f>
        <v>0</v>
      </c>
      <c r="BG204" s="191">
        <f>IF(N204="zákl. přenesená",J204,0)</f>
        <v>0</v>
      </c>
      <c r="BH204" s="191">
        <f>IF(N204="sníž. přenesená",J204,0)</f>
        <v>0</v>
      </c>
      <c r="BI204" s="191">
        <f>IF(N204="nulová",J204,0)</f>
        <v>0</v>
      </c>
      <c r="BJ204" s="17" t="s">
        <v>3562</v>
      </c>
      <c r="BK204" s="191">
        <f>ROUND(I204*H204,2)</f>
        <v>0</v>
      </c>
      <c r="BL204" s="17" t="s">
        <v>3699</v>
      </c>
      <c r="BM204" s="190" t="s">
        <v>3814</v>
      </c>
    </row>
    <row r="205" spans="2:65" s="1" customFormat="1" ht="16.5" customHeight="1">
      <c r="B205" s="34"/>
      <c r="C205" s="225" t="s">
        <v>3815</v>
      </c>
      <c r="D205" s="225" t="s">
        <v>3806</v>
      </c>
      <c r="E205" s="226" t="s">
        <v>3807</v>
      </c>
      <c r="F205" s="227" t="s">
        <v>3808</v>
      </c>
      <c r="G205" s="228" t="s">
        <v>3800</v>
      </c>
      <c r="H205" s="229">
        <v>36.21</v>
      </c>
      <c r="I205" s="230"/>
      <c r="J205" s="231">
        <f>ROUND(I205*H205,2)</f>
        <v>0</v>
      </c>
      <c r="K205" s="227" t="s">
        <v>3698</v>
      </c>
      <c r="L205" s="232"/>
      <c r="M205" s="233" t="s">
        <v>3501</v>
      </c>
      <c r="N205" s="234" t="s">
        <v>3525</v>
      </c>
      <c r="O205" s="63"/>
      <c r="P205" s="188">
        <f>O205*H205</f>
        <v>0</v>
      </c>
      <c r="Q205" s="188">
        <v>0.0003</v>
      </c>
      <c r="R205" s="188">
        <f>Q205*H205</f>
        <v>0.010863</v>
      </c>
      <c r="S205" s="188">
        <v>0</v>
      </c>
      <c r="T205" s="189">
        <f>S205*H205</f>
        <v>0</v>
      </c>
      <c r="AR205" s="190" t="s">
        <v>3732</v>
      </c>
      <c r="AT205" s="190" t="s">
        <v>3806</v>
      </c>
      <c r="AU205" s="190" t="s">
        <v>3565</v>
      </c>
      <c r="AY205" s="17" t="s">
        <v>3691</v>
      </c>
      <c r="BE205" s="191">
        <f>IF(N205="základní",J205,0)</f>
        <v>0</v>
      </c>
      <c r="BF205" s="191">
        <f>IF(N205="snížená",J205,0)</f>
        <v>0</v>
      </c>
      <c r="BG205" s="191">
        <f>IF(N205="zákl. přenesená",J205,0)</f>
        <v>0</v>
      </c>
      <c r="BH205" s="191">
        <f>IF(N205="sníž. přenesená",J205,0)</f>
        <v>0</v>
      </c>
      <c r="BI205" s="191">
        <f>IF(N205="nulová",J205,0)</f>
        <v>0</v>
      </c>
      <c r="BJ205" s="17" t="s">
        <v>3562</v>
      </c>
      <c r="BK205" s="191">
        <f>ROUND(I205*H205,2)</f>
        <v>0</v>
      </c>
      <c r="BL205" s="17" t="s">
        <v>3699</v>
      </c>
      <c r="BM205" s="190" t="s">
        <v>3816</v>
      </c>
    </row>
    <row r="206" spans="2:63" s="11" customFormat="1" ht="22.9" customHeight="1">
      <c r="B206" s="163"/>
      <c r="C206" s="164"/>
      <c r="D206" s="165" t="s">
        <v>3553</v>
      </c>
      <c r="E206" s="177" t="s">
        <v>3817</v>
      </c>
      <c r="F206" s="177" t="s">
        <v>3818</v>
      </c>
      <c r="G206" s="164"/>
      <c r="H206" s="164"/>
      <c r="I206" s="167"/>
      <c r="J206" s="178">
        <f>BK206</f>
        <v>0</v>
      </c>
      <c r="K206" s="164"/>
      <c r="L206" s="169"/>
      <c r="M206" s="170"/>
      <c r="N206" s="171"/>
      <c r="O206" s="171"/>
      <c r="P206" s="172">
        <f>SUM(P207:P242)</f>
        <v>0</v>
      </c>
      <c r="Q206" s="171"/>
      <c r="R206" s="172">
        <f>SUM(R207:R242)</f>
        <v>707.1725484100001</v>
      </c>
      <c r="S206" s="171"/>
      <c r="T206" s="173">
        <f>SUM(T207:T242)</f>
        <v>0</v>
      </c>
      <c r="AR206" s="174" t="s">
        <v>3562</v>
      </c>
      <c r="AT206" s="175" t="s">
        <v>3553</v>
      </c>
      <c r="AU206" s="175" t="s">
        <v>3562</v>
      </c>
      <c r="AY206" s="174" t="s">
        <v>3691</v>
      </c>
      <c r="BK206" s="176">
        <f>SUM(BK207:BK242)</f>
        <v>0</v>
      </c>
    </row>
    <row r="207" spans="2:65" s="1" customFormat="1" ht="16.5" customHeight="1">
      <c r="B207" s="34"/>
      <c r="C207" s="179" t="s">
        <v>3817</v>
      </c>
      <c r="D207" s="179" t="s">
        <v>3694</v>
      </c>
      <c r="E207" s="180" t="s">
        <v>3819</v>
      </c>
      <c r="F207" s="181" t="s">
        <v>3820</v>
      </c>
      <c r="G207" s="182" t="s">
        <v>3697</v>
      </c>
      <c r="H207" s="183">
        <v>85.09</v>
      </c>
      <c r="I207" s="184"/>
      <c r="J207" s="185">
        <f>ROUND(I207*H207,2)</f>
        <v>0</v>
      </c>
      <c r="K207" s="181" t="s">
        <v>3698</v>
      </c>
      <c r="L207" s="38"/>
      <c r="M207" s="186" t="s">
        <v>3501</v>
      </c>
      <c r="N207" s="187" t="s">
        <v>3525</v>
      </c>
      <c r="O207" s="63"/>
      <c r="P207" s="188">
        <f>O207*H207</f>
        <v>0</v>
      </c>
      <c r="Q207" s="188">
        <v>2.45329</v>
      </c>
      <c r="R207" s="188">
        <f>Q207*H207</f>
        <v>208.7504461</v>
      </c>
      <c r="S207" s="188">
        <v>0</v>
      </c>
      <c r="T207" s="189">
        <f>S207*H207</f>
        <v>0</v>
      </c>
      <c r="AR207" s="190" t="s">
        <v>3699</v>
      </c>
      <c r="AT207" s="190" t="s">
        <v>3694</v>
      </c>
      <c r="AU207" s="190" t="s">
        <v>3565</v>
      </c>
      <c r="AY207" s="17" t="s">
        <v>3691</v>
      </c>
      <c r="BE207" s="191">
        <f>IF(N207="základní",J207,0)</f>
        <v>0</v>
      </c>
      <c r="BF207" s="191">
        <f>IF(N207="snížená",J207,0)</f>
        <v>0</v>
      </c>
      <c r="BG207" s="191">
        <f>IF(N207="zákl. přenesená",J207,0)</f>
        <v>0</v>
      </c>
      <c r="BH207" s="191">
        <f>IF(N207="sníž. přenesená",J207,0)</f>
        <v>0</v>
      </c>
      <c r="BI207" s="191">
        <f>IF(N207="nulová",J207,0)</f>
        <v>0</v>
      </c>
      <c r="BJ207" s="17" t="s">
        <v>3562</v>
      </c>
      <c r="BK207" s="191">
        <f>ROUND(I207*H207,2)</f>
        <v>0</v>
      </c>
      <c r="BL207" s="17" t="s">
        <v>3699</v>
      </c>
      <c r="BM207" s="190" t="s">
        <v>3821</v>
      </c>
    </row>
    <row r="208" spans="2:65" s="1" customFormat="1" ht="16.5" customHeight="1">
      <c r="B208" s="34"/>
      <c r="C208" s="179" t="s">
        <v>3822</v>
      </c>
      <c r="D208" s="179" t="s">
        <v>3694</v>
      </c>
      <c r="E208" s="180" t="s">
        <v>3823</v>
      </c>
      <c r="F208" s="181" t="s">
        <v>3824</v>
      </c>
      <c r="G208" s="182" t="s">
        <v>3800</v>
      </c>
      <c r="H208" s="183">
        <v>270.05</v>
      </c>
      <c r="I208" s="184"/>
      <c r="J208" s="185">
        <f>ROUND(I208*H208,2)</f>
        <v>0</v>
      </c>
      <c r="K208" s="181" t="s">
        <v>3698</v>
      </c>
      <c r="L208" s="38"/>
      <c r="M208" s="186" t="s">
        <v>3501</v>
      </c>
      <c r="N208" s="187" t="s">
        <v>3525</v>
      </c>
      <c r="O208" s="63"/>
      <c r="P208" s="188">
        <f>O208*H208</f>
        <v>0</v>
      </c>
      <c r="Q208" s="188">
        <v>0.00269</v>
      </c>
      <c r="R208" s="188">
        <f>Q208*H208</f>
        <v>0.7264345000000001</v>
      </c>
      <c r="S208" s="188">
        <v>0</v>
      </c>
      <c r="T208" s="189">
        <f>S208*H208</f>
        <v>0</v>
      </c>
      <c r="AR208" s="190" t="s">
        <v>3699</v>
      </c>
      <c r="AT208" s="190" t="s">
        <v>3694</v>
      </c>
      <c r="AU208" s="190" t="s">
        <v>3565</v>
      </c>
      <c r="AY208" s="17" t="s">
        <v>3691</v>
      </c>
      <c r="BE208" s="191">
        <f>IF(N208="základní",J208,0)</f>
        <v>0</v>
      </c>
      <c r="BF208" s="191">
        <f>IF(N208="snížená",J208,0)</f>
        <v>0</v>
      </c>
      <c r="BG208" s="191">
        <f>IF(N208="zákl. přenesená",J208,0)</f>
        <v>0</v>
      </c>
      <c r="BH208" s="191">
        <f>IF(N208="sníž. přenesená",J208,0)</f>
        <v>0</v>
      </c>
      <c r="BI208" s="191">
        <f>IF(N208="nulová",J208,0)</f>
        <v>0</v>
      </c>
      <c r="BJ208" s="17" t="s">
        <v>3562</v>
      </c>
      <c r="BK208" s="191">
        <f>ROUND(I208*H208,2)</f>
        <v>0</v>
      </c>
      <c r="BL208" s="17" t="s">
        <v>3699</v>
      </c>
      <c r="BM208" s="190" t="s">
        <v>3825</v>
      </c>
    </row>
    <row r="209" spans="2:65" s="1" customFormat="1" ht="16.5" customHeight="1">
      <c r="B209" s="34"/>
      <c r="C209" s="179" t="s">
        <v>3826</v>
      </c>
      <c r="D209" s="179" t="s">
        <v>3694</v>
      </c>
      <c r="E209" s="180" t="s">
        <v>3827</v>
      </c>
      <c r="F209" s="181" t="s">
        <v>3828</v>
      </c>
      <c r="G209" s="182" t="s">
        <v>3800</v>
      </c>
      <c r="H209" s="183">
        <v>270.05</v>
      </c>
      <c r="I209" s="184"/>
      <c r="J209" s="185">
        <f>ROUND(I209*H209,2)</f>
        <v>0</v>
      </c>
      <c r="K209" s="181" t="s">
        <v>3698</v>
      </c>
      <c r="L209" s="38"/>
      <c r="M209" s="186" t="s">
        <v>3501</v>
      </c>
      <c r="N209" s="187" t="s">
        <v>3525</v>
      </c>
      <c r="O209" s="63"/>
      <c r="P209" s="188">
        <f>O209*H209</f>
        <v>0</v>
      </c>
      <c r="Q209" s="188">
        <v>0</v>
      </c>
      <c r="R209" s="188">
        <f>Q209*H209</f>
        <v>0</v>
      </c>
      <c r="S209" s="188">
        <v>0</v>
      </c>
      <c r="T209" s="189">
        <f>S209*H209</f>
        <v>0</v>
      </c>
      <c r="AR209" s="190" t="s">
        <v>3699</v>
      </c>
      <c r="AT209" s="190" t="s">
        <v>3694</v>
      </c>
      <c r="AU209" s="190" t="s">
        <v>3565</v>
      </c>
      <c r="AY209" s="17" t="s">
        <v>3691</v>
      </c>
      <c r="BE209" s="191">
        <f>IF(N209="základní",J209,0)</f>
        <v>0</v>
      </c>
      <c r="BF209" s="191">
        <f>IF(N209="snížená",J209,0)</f>
        <v>0</v>
      </c>
      <c r="BG209" s="191">
        <f>IF(N209="zákl. přenesená",J209,0)</f>
        <v>0</v>
      </c>
      <c r="BH209" s="191">
        <f>IF(N209="sníž. přenesená",J209,0)</f>
        <v>0</v>
      </c>
      <c r="BI209" s="191">
        <f>IF(N209="nulová",J209,0)</f>
        <v>0</v>
      </c>
      <c r="BJ209" s="17" t="s">
        <v>3562</v>
      </c>
      <c r="BK209" s="191">
        <f>ROUND(I209*H209,2)</f>
        <v>0</v>
      </c>
      <c r="BL209" s="17" t="s">
        <v>3699</v>
      </c>
      <c r="BM209" s="190" t="s">
        <v>3829</v>
      </c>
    </row>
    <row r="210" spans="2:51" s="12" customFormat="1" ht="12">
      <c r="B210" s="192"/>
      <c r="C210" s="193"/>
      <c r="D210" s="194" t="s">
        <v>3710</v>
      </c>
      <c r="E210" s="195" t="s">
        <v>3501</v>
      </c>
      <c r="F210" s="196" t="s">
        <v>3830</v>
      </c>
      <c r="G210" s="193"/>
      <c r="H210" s="197">
        <v>270.05</v>
      </c>
      <c r="I210" s="198"/>
      <c r="J210" s="193"/>
      <c r="K210" s="193"/>
      <c r="L210" s="199"/>
      <c r="M210" s="200"/>
      <c r="N210" s="201"/>
      <c r="O210" s="201"/>
      <c r="P210" s="201"/>
      <c r="Q210" s="201"/>
      <c r="R210" s="201"/>
      <c r="S210" s="201"/>
      <c r="T210" s="202"/>
      <c r="AT210" s="203" t="s">
        <v>3710</v>
      </c>
      <c r="AU210" s="203" t="s">
        <v>3565</v>
      </c>
      <c r="AV210" s="12" t="s">
        <v>3565</v>
      </c>
      <c r="AW210" s="12" t="s">
        <v>3515</v>
      </c>
      <c r="AX210" s="12" t="s">
        <v>3562</v>
      </c>
      <c r="AY210" s="203" t="s">
        <v>3691</v>
      </c>
    </row>
    <row r="211" spans="2:65" s="1" customFormat="1" ht="24" customHeight="1">
      <c r="B211" s="34"/>
      <c r="C211" s="179" t="s">
        <v>3831</v>
      </c>
      <c r="D211" s="179" t="s">
        <v>3694</v>
      </c>
      <c r="E211" s="180" t="s">
        <v>3832</v>
      </c>
      <c r="F211" s="181" t="s">
        <v>3833</v>
      </c>
      <c r="G211" s="182" t="s">
        <v>3834</v>
      </c>
      <c r="H211" s="183">
        <v>7</v>
      </c>
      <c r="I211" s="184"/>
      <c r="J211" s="185">
        <f>ROUND(I211*H211,2)</f>
        <v>0</v>
      </c>
      <c r="K211" s="181" t="s">
        <v>3698</v>
      </c>
      <c r="L211" s="38"/>
      <c r="M211" s="186" t="s">
        <v>3501</v>
      </c>
      <c r="N211" s="187" t="s">
        <v>3525</v>
      </c>
      <c r="O211" s="63"/>
      <c r="P211" s="188">
        <f>O211*H211</f>
        <v>0</v>
      </c>
      <c r="Q211" s="188">
        <v>0.00498</v>
      </c>
      <c r="R211" s="188">
        <f>Q211*H211</f>
        <v>0.03486</v>
      </c>
      <c r="S211" s="188">
        <v>0</v>
      </c>
      <c r="T211" s="189">
        <f>S211*H211</f>
        <v>0</v>
      </c>
      <c r="AR211" s="190" t="s">
        <v>3699</v>
      </c>
      <c r="AT211" s="190" t="s">
        <v>3694</v>
      </c>
      <c r="AU211" s="190" t="s">
        <v>3565</v>
      </c>
      <c r="AY211" s="17" t="s">
        <v>3691</v>
      </c>
      <c r="BE211" s="191">
        <f>IF(N211="základní",J211,0)</f>
        <v>0</v>
      </c>
      <c r="BF211" s="191">
        <f>IF(N211="snížená",J211,0)</f>
        <v>0</v>
      </c>
      <c r="BG211" s="191">
        <f>IF(N211="zákl. přenesená",J211,0)</f>
        <v>0</v>
      </c>
      <c r="BH211" s="191">
        <f>IF(N211="sníž. přenesená",J211,0)</f>
        <v>0</v>
      </c>
      <c r="BI211" s="191">
        <f>IF(N211="nulová",J211,0)</f>
        <v>0</v>
      </c>
      <c r="BJ211" s="17" t="s">
        <v>3562</v>
      </c>
      <c r="BK211" s="191">
        <f>ROUND(I211*H211,2)</f>
        <v>0</v>
      </c>
      <c r="BL211" s="17" t="s">
        <v>3699</v>
      </c>
      <c r="BM211" s="190" t="s">
        <v>3835</v>
      </c>
    </row>
    <row r="212" spans="2:51" s="12" customFormat="1" ht="12">
      <c r="B212" s="192"/>
      <c r="C212" s="193"/>
      <c r="D212" s="194" t="s">
        <v>3710</v>
      </c>
      <c r="E212" s="195" t="s">
        <v>3501</v>
      </c>
      <c r="F212" s="196" t="s">
        <v>3836</v>
      </c>
      <c r="G212" s="193"/>
      <c r="H212" s="197">
        <v>7</v>
      </c>
      <c r="I212" s="198"/>
      <c r="J212" s="193"/>
      <c r="K212" s="193"/>
      <c r="L212" s="199"/>
      <c r="M212" s="200"/>
      <c r="N212" s="201"/>
      <c r="O212" s="201"/>
      <c r="P212" s="201"/>
      <c r="Q212" s="201"/>
      <c r="R212" s="201"/>
      <c r="S212" s="201"/>
      <c r="T212" s="202"/>
      <c r="AT212" s="203" t="s">
        <v>3710</v>
      </c>
      <c r="AU212" s="203" t="s">
        <v>3565</v>
      </c>
      <c r="AV212" s="12" t="s">
        <v>3565</v>
      </c>
      <c r="AW212" s="12" t="s">
        <v>3515</v>
      </c>
      <c r="AX212" s="12" t="s">
        <v>3554</v>
      </c>
      <c r="AY212" s="203" t="s">
        <v>3691</v>
      </c>
    </row>
    <row r="213" spans="2:51" s="13" customFormat="1" ht="12">
      <c r="B213" s="204"/>
      <c r="C213" s="205"/>
      <c r="D213" s="194" t="s">
        <v>3710</v>
      </c>
      <c r="E213" s="206" t="s">
        <v>3501</v>
      </c>
      <c r="F213" s="207" t="s">
        <v>3712</v>
      </c>
      <c r="G213" s="205"/>
      <c r="H213" s="208">
        <v>7</v>
      </c>
      <c r="I213" s="209"/>
      <c r="J213" s="205"/>
      <c r="K213" s="205"/>
      <c r="L213" s="210"/>
      <c r="M213" s="211"/>
      <c r="N213" s="212"/>
      <c r="O213" s="212"/>
      <c r="P213" s="212"/>
      <c r="Q213" s="212"/>
      <c r="R213" s="212"/>
      <c r="S213" s="212"/>
      <c r="T213" s="213"/>
      <c r="AT213" s="214" t="s">
        <v>3710</v>
      </c>
      <c r="AU213" s="214" t="s">
        <v>3565</v>
      </c>
      <c r="AV213" s="13" t="s">
        <v>3699</v>
      </c>
      <c r="AW213" s="13" t="s">
        <v>3515</v>
      </c>
      <c r="AX213" s="13" t="s">
        <v>3562</v>
      </c>
      <c r="AY213" s="214" t="s">
        <v>3691</v>
      </c>
    </row>
    <row r="214" spans="2:65" s="1" customFormat="1" ht="16.5" customHeight="1">
      <c r="B214" s="34"/>
      <c r="C214" s="179" t="s">
        <v>3837</v>
      </c>
      <c r="D214" s="179" t="s">
        <v>3694</v>
      </c>
      <c r="E214" s="180" t="s">
        <v>3838</v>
      </c>
      <c r="F214" s="181" t="s">
        <v>3839</v>
      </c>
      <c r="G214" s="182" t="s">
        <v>3800</v>
      </c>
      <c r="H214" s="183">
        <v>2.45</v>
      </c>
      <c r="I214" s="184"/>
      <c r="J214" s="185">
        <f>ROUND(I214*H214,2)</f>
        <v>0</v>
      </c>
      <c r="K214" s="181" t="s">
        <v>3698</v>
      </c>
      <c r="L214" s="38"/>
      <c r="M214" s="186" t="s">
        <v>3501</v>
      </c>
      <c r="N214" s="187" t="s">
        <v>3525</v>
      </c>
      <c r="O214" s="63"/>
      <c r="P214" s="188">
        <f>O214*H214</f>
        <v>0</v>
      </c>
      <c r="Q214" s="188">
        <v>0.00264</v>
      </c>
      <c r="R214" s="188">
        <f>Q214*H214</f>
        <v>0.006468000000000001</v>
      </c>
      <c r="S214" s="188">
        <v>0</v>
      </c>
      <c r="T214" s="189">
        <f>S214*H214</f>
        <v>0</v>
      </c>
      <c r="AR214" s="190" t="s">
        <v>3699</v>
      </c>
      <c r="AT214" s="190" t="s">
        <v>3694</v>
      </c>
      <c r="AU214" s="190" t="s">
        <v>3565</v>
      </c>
      <c r="AY214" s="17" t="s">
        <v>3691</v>
      </c>
      <c r="BE214" s="191">
        <f>IF(N214="základní",J214,0)</f>
        <v>0</v>
      </c>
      <c r="BF214" s="191">
        <f>IF(N214="snížená",J214,0)</f>
        <v>0</v>
      </c>
      <c r="BG214" s="191">
        <f>IF(N214="zákl. přenesená",J214,0)</f>
        <v>0</v>
      </c>
      <c r="BH214" s="191">
        <f>IF(N214="sníž. přenesená",J214,0)</f>
        <v>0</v>
      </c>
      <c r="BI214" s="191">
        <f>IF(N214="nulová",J214,0)</f>
        <v>0</v>
      </c>
      <c r="BJ214" s="17" t="s">
        <v>3562</v>
      </c>
      <c r="BK214" s="191">
        <f>ROUND(I214*H214,2)</f>
        <v>0</v>
      </c>
      <c r="BL214" s="17" t="s">
        <v>3699</v>
      </c>
      <c r="BM214" s="190" t="s">
        <v>3840</v>
      </c>
    </row>
    <row r="215" spans="2:51" s="12" customFormat="1" ht="12">
      <c r="B215" s="192"/>
      <c r="C215" s="193"/>
      <c r="D215" s="194" t="s">
        <v>3710</v>
      </c>
      <c r="E215" s="195" t="s">
        <v>3501</v>
      </c>
      <c r="F215" s="196" t="s">
        <v>3841</v>
      </c>
      <c r="G215" s="193"/>
      <c r="H215" s="197">
        <v>2.45</v>
      </c>
      <c r="I215" s="198"/>
      <c r="J215" s="193"/>
      <c r="K215" s="193"/>
      <c r="L215" s="199"/>
      <c r="M215" s="200"/>
      <c r="N215" s="201"/>
      <c r="O215" s="201"/>
      <c r="P215" s="201"/>
      <c r="Q215" s="201"/>
      <c r="R215" s="201"/>
      <c r="S215" s="201"/>
      <c r="T215" s="202"/>
      <c r="AT215" s="203" t="s">
        <v>3710</v>
      </c>
      <c r="AU215" s="203" t="s">
        <v>3565</v>
      </c>
      <c r="AV215" s="12" t="s">
        <v>3565</v>
      </c>
      <c r="AW215" s="12" t="s">
        <v>3515</v>
      </c>
      <c r="AX215" s="12" t="s">
        <v>3554</v>
      </c>
      <c r="AY215" s="203" t="s">
        <v>3691</v>
      </c>
    </row>
    <row r="216" spans="2:51" s="12" customFormat="1" ht="12">
      <c r="B216" s="192"/>
      <c r="C216" s="193"/>
      <c r="D216" s="194" t="s">
        <v>3710</v>
      </c>
      <c r="E216" s="195" t="s">
        <v>3501</v>
      </c>
      <c r="F216" s="196" t="s">
        <v>3841</v>
      </c>
      <c r="G216" s="193"/>
      <c r="H216" s="197">
        <v>2.45</v>
      </c>
      <c r="I216" s="198"/>
      <c r="J216" s="193"/>
      <c r="K216" s="193"/>
      <c r="L216" s="199"/>
      <c r="M216" s="200"/>
      <c r="N216" s="201"/>
      <c r="O216" s="201"/>
      <c r="P216" s="201"/>
      <c r="Q216" s="201"/>
      <c r="R216" s="201"/>
      <c r="S216" s="201"/>
      <c r="T216" s="202"/>
      <c r="AT216" s="203" t="s">
        <v>3710</v>
      </c>
      <c r="AU216" s="203" t="s">
        <v>3565</v>
      </c>
      <c r="AV216" s="12" t="s">
        <v>3565</v>
      </c>
      <c r="AW216" s="12" t="s">
        <v>3515</v>
      </c>
      <c r="AX216" s="12" t="s">
        <v>3562</v>
      </c>
      <c r="AY216" s="203" t="s">
        <v>3691</v>
      </c>
    </row>
    <row r="217" spans="2:65" s="1" customFormat="1" ht="16.5" customHeight="1">
      <c r="B217" s="34"/>
      <c r="C217" s="179" t="s">
        <v>3842</v>
      </c>
      <c r="D217" s="179" t="s">
        <v>3694</v>
      </c>
      <c r="E217" s="180" t="s">
        <v>3843</v>
      </c>
      <c r="F217" s="181" t="s">
        <v>3844</v>
      </c>
      <c r="G217" s="182" t="s">
        <v>3800</v>
      </c>
      <c r="H217" s="183">
        <v>2.45</v>
      </c>
      <c r="I217" s="184"/>
      <c r="J217" s="185">
        <f>ROUND(I217*H217,2)</f>
        <v>0</v>
      </c>
      <c r="K217" s="181" t="s">
        <v>3698</v>
      </c>
      <c r="L217" s="38"/>
      <c r="M217" s="186" t="s">
        <v>3501</v>
      </c>
      <c r="N217" s="187" t="s">
        <v>3525</v>
      </c>
      <c r="O217" s="63"/>
      <c r="P217" s="188">
        <f>O217*H217</f>
        <v>0</v>
      </c>
      <c r="Q217" s="188">
        <v>0</v>
      </c>
      <c r="R217" s="188">
        <f>Q217*H217</f>
        <v>0</v>
      </c>
      <c r="S217" s="188">
        <v>0</v>
      </c>
      <c r="T217" s="189">
        <f>S217*H217</f>
        <v>0</v>
      </c>
      <c r="AR217" s="190" t="s">
        <v>3699</v>
      </c>
      <c r="AT217" s="190" t="s">
        <v>3694</v>
      </c>
      <c r="AU217" s="190" t="s">
        <v>3565</v>
      </c>
      <c r="AY217" s="17" t="s">
        <v>3691</v>
      </c>
      <c r="BE217" s="191">
        <f>IF(N217="základní",J217,0)</f>
        <v>0</v>
      </c>
      <c r="BF217" s="191">
        <f>IF(N217="snížená",J217,0)</f>
        <v>0</v>
      </c>
      <c r="BG217" s="191">
        <f>IF(N217="zákl. přenesená",J217,0)</f>
        <v>0</v>
      </c>
      <c r="BH217" s="191">
        <f>IF(N217="sníž. přenesená",J217,0)</f>
        <v>0</v>
      </c>
      <c r="BI217" s="191">
        <f>IF(N217="nulová",J217,0)</f>
        <v>0</v>
      </c>
      <c r="BJ217" s="17" t="s">
        <v>3562</v>
      </c>
      <c r="BK217" s="191">
        <f>ROUND(I217*H217,2)</f>
        <v>0</v>
      </c>
      <c r="BL217" s="17" t="s">
        <v>3699</v>
      </c>
      <c r="BM217" s="190" t="s">
        <v>3845</v>
      </c>
    </row>
    <row r="218" spans="2:51" s="12" customFormat="1" ht="12">
      <c r="B218" s="192"/>
      <c r="C218" s="193"/>
      <c r="D218" s="194" t="s">
        <v>3710</v>
      </c>
      <c r="E218" s="195" t="s">
        <v>3501</v>
      </c>
      <c r="F218" s="196" t="s">
        <v>3846</v>
      </c>
      <c r="G218" s="193"/>
      <c r="H218" s="197">
        <v>2.45</v>
      </c>
      <c r="I218" s="198"/>
      <c r="J218" s="193"/>
      <c r="K218" s="193"/>
      <c r="L218" s="199"/>
      <c r="M218" s="200"/>
      <c r="N218" s="201"/>
      <c r="O218" s="201"/>
      <c r="P218" s="201"/>
      <c r="Q218" s="201"/>
      <c r="R218" s="201"/>
      <c r="S218" s="201"/>
      <c r="T218" s="202"/>
      <c r="AT218" s="203" t="s">
        <v>3710</v>
      </c>
      <c r="AU218" s="203" t="s">
        <v>3565</v>
      </c>
      <c r="AV218" s="12" t="s">
        <v>3565</v>
      </c>
      <c r="AW218" s="12" t="s">
        <v>3515</v>
      </c>
      <c r="AX218" s="12" t="s">
        <v>3562</v>
      </c>
      <c r="AY218" s="203" t="s">
        <v>3691</v>
      </c>
    </row>
    <row r="219" spans="2:65" s="1" customFormat="1" ht="24" customHeight="1">
      <c r="B219" s="34"/>
      <c r="C219" s="179" t="s">
        <v>3847</v>
      </c>
      <c r="D219" s="179" t="s">
        <v>3694</v>
      </c>
      <c r="E219" s="180" t="s">
        <v>3848</v>
      </c>
      <c r="F219" s="181" t="s">
        <v>3849</v>
      </c>
      <c r="G219" s="182" t="s">
        <v>3800</v>
      </c>
      <c r="H219" s="183">
        <v>287.74</v>
      </c>
      <c r="I219" s="184"/>
      <c r="J219" s="185">
        <f aca="true" t="shared" si="0" ref="J219:J225">ROUND(I219*H219,2)</f>
        <v>0</v>
      </c>
      <c r="K219" s="181" t="s">
        <v>3698</v>
      </c>
      <c r="L219" s="38"/>
      <c r="M219" s="186" t="s">
        <v>3501</v>
      </c>
      <c r="N219" s="187" t="s">
        <v>3525</v>
      </c>
      <c r="O219" s="63"/>
      <c r="P219" s="188">
        <f aca="true" t="shared" si="1" ref="P219:P225">O219*H219</f>
        <v>0</v>
      </c>
      <c r="Q219" s="188">
        <v>0.71546</v>
      </c>
      <c r="R219" s="188">
        <f aca="true" t="shared" si="2" ref="R219:R225">Q219*H219</f>
        <v>205.8664604</v>
      </c>
      <c r="S219" s="188">
        <v>0</v>
      </c>
      <c r="T219" s="189">
        <f aca="true" t="shared" si="3" ref="T219:T225">S219*H219</f>
        <v>0</v>
      </c>
      <c r="AR219" s="190" t="s">
        <v>3699</v>
      </c>
      <c r="AT219" s="190" t="s">
        <v>3694</v>
      </c>
      <c r="AU219" s="190" t="s">
        <v>3565</v>
      </c>
      <c r="AY219" s="17" t="s">
        <v>3691</v>
      </c>
      <c r="BE219" s="191">
        <f aca="true" t="shared" si="4" ref="BE219:BE225">IF(N219="základní",J219,0)</f>
        <v>0</v>
      </c>
      <c r="BF219" s="191">
        <f aca="true" t="shared" si="5" ref="BF219:BF225">IF(N219="snížená",J219,0)</f>
        <v>0</v>
      </c>
      <c r="BG219" s="191">
        <f aca="true" t="shared" si="6" ref="BG219:BG225">IF(N219="zákl. přenesená",J219,0)</f>
        <v>0</v>
      </c>
      <c r="BH219" s="191">
        <f aca="true" t="shared" si="7" ref="BH219:BH225">IF(N219="sníž. přenesená",J219,0)</f>
        <v>0</v>
      </c>
      <c r="BI219" s="191">
        <f aca="true" t="shared" si="8" ref="BI219:BI225">IF(N219="nulová",J219,0)</f>
        <v>0</v>
      </c>
      <c r="BJ219" s="17" t="s">
        <v>3562</v>
      </c>
      <c r="BK219" s="191">
        <f aca="true" t="shared" si="9" ref="BK219:BK225">ROUND(I219*H219,2)</f>
        <v>0</v>
      </c>
      <c r="BL219" s="17" t="s">
        <v>3699</v>
      </c>
      <c r="BM219" s="190" t="s">
        <v>3850</v>
      </c>
    </row>
    <row r="220" spans="2:65" s="1" customFormat="1" ht="24" customHeight="1">
      <c r="B220" s="34"/>
      <c r="C220" s="179" t="s">
        <v>3851</v>
      </c>
      <c r="D220" s="179" t="s">
        <v>3694</v>
      </c>
      <c r="E220" s="180" t="s">
        <v>3852</v>
      </c>
      <c r="F220" s="181" t="s">
        <v>3853</v>
      </c>
      <c r="G220" s="182" t="s">
        <v>3800</v>
      </c>
      <c r="H220" s="183">
        <v>9</v>
      </c>
      <c r="I220" s="184"/>
      <c r="J220" s="185">
        <f t="shared" si="0"/>
        <v>0</v>
      </c>
      <c r="K220" s="181" t="s">
        <v>3698</v>
      </c>
      <c r="L220" s="38"/>
      <c r="M220" s="186" t="s">
        <v>3501</v>
      </c>
      <c r="N220" s="187" t="s">
        <v>3525</v>
      </c>
      <c r="O220" s="63"/>
      <c r="P220" s="188">
        <f t="shared" si="1"/>
        <v>0</v>
      </c>
      <c r="Q220" s="188">
        <v>0.45195</v>
      </c>
      <c r="R220" s="188">
        <f t="shared" si="2"/>
        <v>4.06755</v>
      </c>
      <c r="S220" s="188">
        <v>0</v>
      </c>
      <c r="T220" s="189">
        <f t="shared" si="3"/>
        <v>0</v>
      </c>
      <c r="AR220" s="190" t="s">
        <v>3699</v>
      </c>
      <c r="AT220" s="190" t="s">
        <v>3694</v>
      </c>
      <c r="AU220" s="190" t="s">
        <v>3565</v>
      </c>
      <c r="AY220" s="17" t="s">
        <v>3691</v>
      </c>
      <c r="BE220" s="191">
        <f t="shared" si="4"/>
        <v>0</v>
      </c>
      <c r="BF220" s="191">
        <f t="shared" si="5"/>
        <v>0</v>
      </c>
      <c r="BG220" s="191">
        <f t="shared" si="6"/>
        <v>0</v>
      </c>
      <c r="BH220" s="191">
        <f t="shared" si="7"/>
        <v>0</v>
      </c>
      <c r="BI220" s="191">
        <f t="shared" si="8"/>
        <v>0</v>
      </c>
      <c r="BJ220" s="17" t="s">
        <v>3562</v>
      </c>
      <c r="BK220" s="191">
        <f t="shared" si="9"/>
        <v>0</v>
      </c>
      <c r="BL220" s="17" t="s">
        <v>3699</v>
      </c>
      <c r="BM220" s="190" t="s">
        <v>3854</v>
      </c>
    </row>
    <row r="221" spans="2:65" s="1" customFormat="1" ht="16.5" customHeight="1">
      <c r="B221" s="34"/>
      <c r="C221" s="179" t="s">
        <v>3855</v>
      </c>
      <c r="D221" s="179" t="s">
        <v>3694</v>
      </c>
      <c r="E221" s="180" t="s">
        <v>3856</v>
      </c>
      <c r="F221" s="181" t="s">
        <v>3857</v>
      </c>
      <c r="G221" s="182" t="s">
        <v>3697</v>
      </c>
      <c r="H221" s="183">
        <v>1.69</v>
      </c>
      <c r="I221" s="184"/>
      <c r="J221" s="185">
        <f t="shared" si="0"/>
        <v>0</v>
      </c>
      <c r="K221" s="181" t="s">
        <v>3698</v>
      </c>
      <c r="L221" s="38"/>
      <c r="M221" s="186" t="s">
        <v>3501</v>
      </c>
      <c r="N221" s="187" t="s">
        <v>3525</v>
      </c>
      <c r="O221" s="63"/>
      <c r="P221" s="188">
        <f t="shared" si="1"/>
        <v>0</v>
      </c>
      <c r="Q221" s="188">
        <v>2.45329</v>
      </c>
      <c r="R221" s="188">
        <f t="shared" si="2"/>
        <v>4.1460601</v>
      </c>
      <c r="S221" s="188">
        <v>0</v>
      </c>
      <c r="T221" s="189">
        <f t="shared" si="3"/>
        <v>0</v>
      </c>
      <c r="AR221" s="190" t="s">
        <v>3699</v>
      </c>
      <c r="AT221" s="190" t="s">
        <v>3694</v>
      </c>
      <c r="AU221" s="190" t="s">
        <v>3565</v>
      </c>
      <c r="AY221" s="17" t="s">
        <v>3691</v>
      </c>
      <c r="BE221" s="191">
        <f t="shared" si="4"/>
        <v>0</v>
      </c>
      <c r="BF221" s="191">
        <f t="shared" si="5"/>
        <v>0</v>
      </c>
      <c r="BG221" s="191">
        <f t="shared" si="6"/>
        <v>0</v>
      </c>
      <c r="BH221" s="191">
        <f t="shared" si="7"/>
        <v>0</v>
      </c>
      <c r="BI221" s="191">
        <f t="shared" si="8"/>
        <v>0</v>
      </c>
      <c r="BJ221" s="17" t="s">
        <v>3562</v>
      </c>
      <c r="BK221" s="191">
        <f t="shared" si="9"/>
        <v>0</v>
      </c>
      <c r="BL221" s="17" t="s">
        <v>3699</v>
      </c>
      <c r="BM221" s="190" t="s">
        <v>3858</v>
      </c>
    </row>
    <row r="222" spans="2:65" s="1" customFormat="1" ht="16.5" customHeight="1">
      <c r="B222" s="34"/>
      <c r="C222" s="179" t="s">
        <v>3859</v>
      </c>
      <c r="D222" s="179" t="s">
        <v>3694</v>
      </c>
      <c r="E222" s="180" t="s">
        <v>3860</v>
      </c>
      <c r="F222" s="181" t="s">
        <v>3861</v>
      </c>
      <c r="G222" s="182" t="s">
        <v>3792</v>
      </c>
      <c r="H222" s="183">
        <v>7.73</v>
      </c>
      <c r="I222" s="184"/>
      <c r="J222" s="185">
        <f t="shared" si="0"/>
        <v>0</v>
      </c>
      <c r="K222" s="181" t="s">
        <v>3698</v>
      </c>
      <c r="L222" s="38"/>
      <c r="M222" s="186" t="s">
        <v>3501</v>
      </c>
      <c r="N222" s="187" t="s">
        <v>3525</v>
      </c>
      <c r="O222" s="63"/>
      <c r="P222" s="188">
        <f t="shared" si="1"/>
        <v>0</v>
      </c>
      <c r="Q222" s="188">
        <v>1.06017</v>
      </c>
      <c r="R222" s="188">
        <f t="shared" si="2"/>
        <v>8.195114100000001</v>
      </c>
      <c r="S222" s="188">
        <v>0</v>
      </c>
      <c r="T222" s="189">
        <f t="shared" si="3"/>
        <v>0</v>
      </c>
      <c r="AR222" s="190" t="s">
        <v>3699</v>
      </c>
      <c r="AT222" s="190" t="s">
        <v>3694</v>
      </c>
      <c r="AU222" s="190" t="s">
        <v>3565</v>
      </c>
      <c r="AY222" s="17" t="s">
        <v>3691</v>
      </c>
      <c r="BE222" s="191">
        <f t="shared" si="4"/>
        <v>0</v>
      </c>
      <c r="BF222" s="191">
        <f t="shared" si="5"/>
        <v>0</v>
      </c>
      <c r="BG222" s="191">
        <f t="shared" si="6"/>
        <v>0</v>
      </c>
      <c r="BH222" s="191">
        <f t="shared" si="7"/>
        <v>0</v>
      </c>
      <c r="BI222" s="191">
        <f t="shared" si="8"/>
        <v>0</v>
      </c>
      <c r="BJ222" s="17" t="s">
        <v>3562</v>
      </c>
      <c r="BK222" s="191">
        <f t="shared" si="9"/>
        <v>0</v>
      </c>
      <c r="BL222" s="17" t="s">
        <v>3699</v>
      </c>
      <c r="BM222" s="190" t="s">
        <v>3862</v>
      </c>
    </row>
    <row r="223" spans="2:65" s="1" customFormat="1" ht="16.5" customHeight="1">
      <c r="B223" s="34"/>
      <c r="C223" s="179" t="s">
        <v>3863</v>
      </c>
      <c r="D223" s="179" t="s">
        <v>3694</v>
      </c>
      <c r="E223" s="180" t="s">
        <v>3864</v>
      </c>
      <c r="F223" s="181" t="s">
        <v>3865</v>
      </c>
      <c r="G223" s="182" t="s">
        <v>3697</v>
      </c>
      <c r="H223" s="183">
        <v>54.73</v>
      </c>
      <c r="I223" s="184"/>
      <c r="J223" s="185">
        <f t="shared" si="0"/>
        <v>0</v>
      </c>
      <c r="K223" s="181" t="s">
        <v>3698</v>
      </c>
      <c r="L223" s="38"/>
      <c r="M223" s="186" t="s">
        <v>3501</v>
      </c>
      <c r="N223" s="187" t="s">
        <v>3525</v>
      </c>
      <c r="O223" s="63"/>
      <c r="P223" s="188">
        <f t="shared" si="1"/>
        <v>0</v>
      </c>
      <c r="Q223" s="188">
        <v>2.45329</v>
      </c>
      <c r="R223" s="188">
        <f t="shared" si="2"/>
        <v>134.2685617</v>
      </c>
      <c r="S223" s="188">
        <v>0</v>
      </c>
      <c r="T223" s="189">
        <f t="shared" si="3"/>
        <v>0</v>
      </c>
      <c r="AR223" s="190" t="s">
        <v>3699</v>
      </c>
      <c r="AT223" s="190" t="s">
        <v>3694</v>
      </c>
      <c r="AU223" s="190" t="s">
        <v>3565</v>
      </c>
      <c r="AY223" s="17" t="s">
        <v>3691</v>
      </c>
      <c r="BE223" s="191">
        <f t="shared" si="4"/>
        <v>0</v>
      </c>
      <c r="BF223" s="191">
        <f t="shared" si="5"/>
        <v>0</v>
      </c>
      <c r="BG223" s="191">
        <f t="shared" si="6"/>
        <v>0</v>
      </c>
      <c r="BH223" s="191">
        <f t="shared" si="7"/>
        <v>0</v>
      </c>
      <c r="BI223" s="191">
        <f t="shared" si="8"/>
        <v>0</v>
      </c>
      <c r="BJ223" s="17" t="s">
        <v>3562</v>
      </c>
      <c r="BK223" s="191">
        <f t="shared" si="9"/>
        <v>0</v>
      </c>
      <c r="BL223" s="17" t="s">
        <v>3699</v>
      </c>
      <c r="BM223" s="190" t="s">
        <v>3866</v>
      </c>
    </row>
    <row r="224" spans="2:65" s="1" customFormat="1" ht="16.5" customHeight="1">
      <c r="B224" s="34"/>
      <c r="C224" s="179" t="s">
        <v>3867</v>
      </c>
      <c r="D224" s="179" t="s">
        <v>3694</v>
      </c>
      <c r="E224" s="180" t="s">
        <v>3868</v>
      </c>
      <c r="F224" s="181" t="s">
        <v>3869</v>
      </c>
      <c r="G224" s="182" t="s">
        <v>3800</v>
      </c>
      <c r="H224" s="183">
        <v>25.3</v>
      </c>
      <c r="I224" s="184"/>
      <c r="J224" s="185">
        <f t="shared" si="0"/>
        <v>0</v>
      </c>
      <c r="K224" s="181" t="s">
        <v>3698</v>
      </c>
      <c r="L224" s="38"/>
      <c r="M224" s="186" t="s">
        <v>3501</v>
      </c>
      <c r="N224" s="187" t="s">
        <v>3525</v>
      </c>
      <c r="O224" s="63"/>
      <c r="P224" s="188">
        <f t="shared" si="1"/>
        <v>0</v>
      </c>
      <c r="Q224" s="188">
        <v>0.00247</v>
      </c>
      <c r="R224" s="188">
        <f t="shared" si="2"/>
        <v>0.062491</v>
      </c>
      <c r="S224" s="188">
        <v>0</v>
      </c>
      <c r="T224" s="189">
        <f t="shared" si="3"/>
        <v>0</v>
      </c>
      <c r="AR224" s="190" t="s">
        <v>3699</v>
      </c>
      <c r="AT224" s="190" t="s">
        <v>3694</v>
      </c>
      <c r="AU224" s="190" t="s">
        <v>3565</v>
      </c>
      <c r="AY224" s="17" t="s">
        <v>3691</v>
      </c>
      <c r="BE224" s="191">
        <f t="shared" si="4"/>
        <v>0</v>
      </c>
      <c r="BF224" s="191">
        <f t="shared" si="5"/>
        <v>0</v>
      </c>
      <c r="BG224" s="191">
        <f t="shared" si="6"/>
        <v>0</v>
      </c>
      <c r="BH224" s="191">
        <f t="shared" si="7"/>
        <v>0</v>
      </c>
      <c r="BI224" s="191">
        <f t="shared" si="8"/>
        <v>0</v>
      </c>
      <c r="BJ224" s="17" t="s">
        <v>3562</v>
      </c>
      <c r="BK224" s="191">
        <f t="shared" si="9"/>
        <v>0</v>
      </c>
      <c r="BL224" s="17" t="s">
        <v>3699</v>
      </c>
      <c r="BM224" s="190" t="s">
        <v>3870</v>
      </c>
    </row>
    <row r="225" spans="2:65" s="1" customFormat="1" ht="16.5" customHeight="1">
      <c r="B225" s="34"/>
      <c r="C225" s="179" t="s">
        <v>3871</v>
      </c>
      <c r="D225" s="179" t="s">
        <v>3694</v>
      </c>
      <c r="E225" s="180" t="s">
        <v>3872</v>
      </c>
      <c r="F225" s="181" t="s">
        <v>3873</v>
      </c>
      <c r="G225" s="182" t="s">
        <v>3800</v>
      </c>
      <c r="H225" s="183">
        <v>25.3</v>
      </c>
      <c r="I225" s="184"/>
      <c r="J225" s="185">
        <f t="shared" si="0"/>
        <v>0</v>
      </c>
      <c r="K225" s="181" t="s">
        <v>3698</v>
      </c>
      <c r="L225" s="38"/>
      <c r="M225" s="186" t="s">
        <v>3501</v>
      </c>
      <c r="N225" s="187" t="s">
        <v>3525</v>
      </c>
      <c r="O225" s="63"/>
      <c r="P225" s="188">
        <f t="shared" si="1"/>
        <v>0</v>
      </c>
      <c r="Q225" s="188">
        <v>0</v>
      </c>
      <c r="R225" s="188">
        <f t="shared" si="2"/>
        <v>0</v>
      </c>
      <c r="S225" s="188">
        <v>0</v>
      </c>
      <c r="T225" s="189">
        <f t="shared" si="3"/>
        <v>0</v>
      </c>
      <c r="AR225" s="190" t="s">
        <v>3699</v>
      </c>
      <c r="AT225" s="190" t="s">
        <v>3694</v>
      </c>
      <c r="AU225" s="190" t="s">
        <v>3565</v>
      </c>
      <c r="AY225" s="17" t="s">
        <v>3691</v>
      </c>
      <c r="BE225" s="191">
        <f t="shared" si="4"/>
        <v>0</v>
      </c>
      <c r="BF225" s="191">
        <f t="shared" si="5"/>
        <v>0</v>
      </c>
      <c r="BG225" s="191">
        <f t="shared" si="6"/>
        <v>0</v>
      </c>
      <c r="BH225" s="191">
        <f t="shared" si="7"/>
        <v>0</v>
      </c>
      <c r="BI225" s="191">
        <f t="shared" si="8"/>
        <v>0</v>
      </c>
      <c r="BJ225" s="17" t="s">
        <v>3562</v>
      </c>
      <c r="BK225" s="191">
        <f t="shared" si="9"/>
        <v>0</v>
      </c>
      <c r="BL225" s="17" t="s">
        <v>3699</v>
      </c>
      <c r="BM225" s="190" t="s">
        <v>3874</v>
      </c>
    </row>
    <row r="226" spans="2:51" s="12" customFormat="1" ht="12">
      <c r="B226" s="192"/>
      <c r="C226" s="193"/>
      <c r="D226" s="194" t="s">
        <v>3710</v>
      </c>
      <c r="E226" s="195" t="s">
        <v>3501</v>
      </c>
      <c r="F226" s="196" t="s">
        <v>3875</v>
      </c>
      <c r="G226" s="193"/>
      <c r="H226" s="197">
        <v>25.3</v>
      </c>
      <c r="I226" s="198"/>
      <c r="J226" s="193"/>
      <c r="K226" s="193"/>
      <c r="L226" s="199"/>
      <c r="M226" s="200"/>
      <c r="N226" s="201"/>
      <c r="O226" s="201"/>
      <c r="P226" s="201"/>
      <c r="Q226" s="201"/>
      <c r="R226" s="201"/>
      <c r="S226" s="201"/>
      <c r="T226" s="202"/>
      <c r="AT226" s="203" t="s">
        <v>3710</v>
      </c>
      <c r="AU226" s="203" t="s">
        <v>3565</v>
      </c>
      <c r="AV226" s="12" t="s">
        <v>3565</v>
      </c>
      <c r="AW226" s="12" t="s">
        <v>3515</v>
      </c>
      <c r="AX226" s="12" t="s">
        <v>3562</v>
      </c>
      <c r="AY226" s="203" t="s">
        <v>3691</v>
      </c>
    </row>
    <row r="227" spans="2:65" s="1" customFormat="1" ht="16.5" customHeight="1">
      <c r="B227" s="34"/>
      <c r="C227" s="179" t="s">
        <v>3876</v>
      </c>
      <c r="D227" s="179" t="s">
        <v>3694</v>
      </c>
      <c r="E227" s="180" t="s">
        <v>3877</v>
      </c>
      <c r="F227" s="181" t="s">
        <v>3878</v>
      </c>
      <c r="G227" s="182" t="s">
        <v>3792</v>
      </c>
      <c r="H227" s="183">
        <v>3</v>
      </c>
      <c r="I227" s="184"/>
      <c r="J227" s="185">
        <f>ROUND(I227*H227,2)</f>
        <v>0</v>
      </c>
      <c r="K227" s="181" t="s">
        <v>3698</v>
      </c>
      <c r="L227" s="38"/>
      <c r="M227" s="186" t="s">
        <v>3501</v>
      </c>
      <c r="N227" s="187" t="s">
        <v>3525</v>
      </c>
      <c r="O227" s="63"/>
      <c r="P227" s="188">
        <f>O227*H227</f>
        <v>0</v>
      </c>
      <c r="Q227" s="188">
        <v>1.06017</v>
      </c>
      <c r="R227" s="188">
        <f>Q227*H227</f>
        <v>3.18051</v>
      </c>
      <c r="S227" s="188">
        <v>0</v>
      </c>
      <c r="T227" s="189">
        <f>S227*H227</f>
        <v>0</v>
      </c>
      <c r="AR227" s="190" t="s">
        <v>3699</v>
      </c>
      <c r="AT227" s="190" t="s">
        <v>3694</v>
      </c>
      <c r="AU227" s="190" t="s">
        <v>3565</v>
      </c>
      <c r="AY227" s="17" t="s">
        <v>3691</v>
      </c>
      <c r="BE227" s="191">
        <f>IF(N227="základní",J227,0)</f>
        <v>0</v>
      </c>
      <c r="BF227" s="191">
        <f>IF(N227="snížená",J227,0)</f>
        <v>0</v>
      </c>
      <c r="BG227" s="191">
        <f>IF(N227="zákl. přenesená",J227,0)</f>
        <v>0</v>
      </c>
      <c r="BH227" s="191">
        <f>IF(N227="sníž. přenesená",J227,0)</f>
        <v>0</v>
      </c>
      <c r="BI227" s="191">
        <f>IF(N227="nulová",J227,0)</f>
        <v>0</v>
      </c>
      <c r="BJ227" s="17" t="s">
        <v>3562</v>
      </c>
      <c r="BK227" s="191">
        <f>ROUND(I227*H227,2)</f>
        <v>0</v>
      </c>
      <c r="BL227" s="17" t="s">
        <v>3699</v>
      </c>
      <c r="BM227" s="190" t="s">
        <v>3879</v>
      </c>
    </row>
    <row r="228" spans="2:65" s="1" customFormat="1" ht="16.5" customHeight="1">
      <c r="B228" s="34"/>
      <c r="C228" s="179" t="s">
        <v>3880</v>
      </c>
      <c r="D228" s="179" t="s">
        <v>3694</v>
      </c>
      <c r="E228" s="180" t="s">
        <v>3881</v>
      </c>
      <c r="F228" s="181" t="s">
        <v>3882</v>
      </c>
      <c r="G228" s="182" t="s">
        <v>3697</v>
      </c>
      <c r="H228" s="183">
        <v>37.401</v>
      </c>
      <c r="I228" s="184"/>
      <c r="J228" s="185">
        <f>ROUND(I228*H228,2)</f>
        <v>0</v>
      </c>
      <c r="K228" s="181" t="s">
        <v>3698</v>
      </c>
      <c r="L228" s="38"/>
      <c r="M228" s="186" t="s">
        <v>3501</v>
      </c>
      <c r="N228" s="187" t="s">
        <v>3525</v>
      </c>
      <c r="O228" s="63"/>
      <c r="P228" s="188">
        <f>O228*H228</f>
        <v>0</v>
      </c>
      <c r="Q228" s="188">
        <v>2.45329</v>
      </c>
      <c r="R228" s="188">
        <f>Q228*H228</f>
        <v>91.75549929</v>
      </c>
      <c r="S228" s="188">
        <v>0</v>
      </c>
      <c r="T228" s="189">
        <f>S228*H228</f>
        <v>0</v>
      </c>
      <c r="AR228" s="190" t="s">
        <v>3699</v>
      </c>
      <c r="AT228" s="190" t="s">
        <v>3694</v>
      </c>
      <c r="AU228" s="190" t="s">
        <v>3565</v>
      </c>
      <c r="AY228" s="17" t="s">
        <v>3691</v>
      </c>
      <c r="BE228" s="191">
        <f>IF(N228="základní",J228,0)</f>
        <v>0</v>
      </c>
      <c r="BF228" s="191">
        <f>IF(N228="snížená",J228,0)</f>
        <v>0</v>
      </c>
      <c r="BG228" s="191">
        <f>IF(N228="zákl. přenesená",J228,0)</f>
        <v>0</v>
      </c>
      <c r="BH228" s="191">
        <f>IF(N228="sníž. přenesená",J228,0)</f>
        <v>0</v>
      </c>
      <c r="BI228" s="191">
        <f>IF(N228="nulová",J228,0)</f>
        <v>0</v>
      </c>
      <c r="BJ228" s="17" t="s">
        <v>3562</v>
      </c>
      <c r="BK228" s="191">
        <f>ROUND(I228*H228,2)</f>
        <v>0</v>
      </c>
      <c r="BL228" s="17" t="s">
        <v>3699</v>
      </c>
      <c r="BM228" s="190" t="s">
        <v>3883</v>
      </c>
    </row>
    <row r="229" spans="2:65" s="1" customFormat="1" ht="16.5" customHeight="1">
      <c r="B229" s="34"/>
      <c r="C229" s="179" t="s">
        <v>3884</v>
      </c>
      <c r="D229" s="179" t="s">
        <v>3694</v>
      </c>
      <c r="E229" s="180" t="s">
        <v>3868</v>
      </c>
      <c r="F229" s="181" t="s">
        <v>3869</v>
      </c>
      <c r="G229" s="182" t="s">
        <v>3800</v>
      </c>
      <c r="H229" s="183">
        <v>15.09</v>
      </c>
      <c r="I229" s="184"/>
      <c r="J229" s="185">
        <f>ROUND(I229*H229,2)</f>
        <v>0</v>
      </c>
      <c r="K229" s="181" t="s">
        <v>3698</v>
      </c>
      <c r="L229" s="38"/>
      <c r="M229" s="186" t="s">
        <v>3501</v>
      </c>
      <c r="N229" s="187" t="s">
        <v>3525</v>
      </c>
      <c r="O229" s="63"/>
      <c r="P229" s="188">
        <f>O229*H229</f>
        <v>0</v>
      </c>
      <c r="Q229" s="188">
        <v>0.00247</v>
      </c>
      <c r="R229" s="188">
        <f>Q229*H229</f>
        <v>0.0372723</v>
      </c>
      <c r="S229" s="188">
        <v>0</v>
      </c>
      <c r="T229" s="189">
        <f>S229*H229</f>
        <v>0</v>
      </c>
      <c r="AR229" s="190" t="s">
        <v>3699</v>
      </c>
      <c r="AT229" s="190" t="s">
        <v>3694</v>
      </c>
      <c r="AU229" s="190" t="s">
        <v>3565</v>
      </c>
      <c r="AY229" s="17" t="s">
        <v>3691</v>
      </c>
      <c r="BE229" s="191">
        <f>IF(N229="základní",J229,0)</f>
        <v>0</v>
      </c>
      <c r="BF229" s="191">
        <f>IF(N229="snížená",J229,0)</f>
        <v>0</v>
      </c>
      <c r="BG229" s="191">
        <f>IF(N229="zákl. přenesená",J229,0)</f>
        <v>0</v>
      </c>
      <c r="BH229" s="191">
        <f>IF(N229="sníž. přenesená",J229,0)</f>
        <v>0</v>
      </c>
      <c r="BI229" s="191">
        <f>IF(N229="nulová",J229,0)</f>
        <v>0</v>
      </c>
      <c r="BJ229" s="17" t="s">
        <v>3562</v>
      </c>
      <c r="BK229" s="191">
        <f>ROUND(I229*H229,2)</f>
        <v>0</v>
      </c>
      <c r="BL229" s="17" t="s">
        <v>3699</v>
      </c>
      <c r="BM229" s="190" t="s">
        <v>3885</v>
      </c>
    </row>
    <row r="230" spans="2:65" s="1" customFormat="1" ht="16.5" customHeight="1">
      <c r="B230" s="34"/>
      <c r="C230" s="179" t="s">
        <v>3886</v>
      </c>
      <c r="D230" s="179" t="s">
        <v>3694</v>
      </c>
      <c r="E230" s="180" t="s">
        <v>3872</v>
      </c>
      <c r="F230" s="181" t="s">
        <v>3873</v>
      </c>
      <c r="G230" s="182" t="s">
        <v>3800</v>
      </c>
      <c r="H230" s="183">
        <v>15.09</v>
      </c>
      <c r="I230" s="184"/>
      <c r="J230" s="185">
        <f>ROUND(I230*H230,2)</f>
        <v>0</v>
      </c>
      <c r="K230" s="181" t="s">
        <v>3698</v>
      </c>
      <c r="L230" s="38"/>
      <c r="M230" s="186" t="s">
        <v>3501</v>
      </c>
      <c r="N230" s="187" t="s">
        <v>3525</v>
      </c>
      <c r="O230" s="63"/>
      <c r="P230" s="188">
        <f>O230*H230</f>
        <v>0</v>
      </c>
      <c r="Q230" s="188">
        <v>0</v>
      </c>
      <c r="R230" s="188">
        <f>Q230*H230</f>
        <v>0</v>
      </c>
      <c r="S230" s="188">
        <v>0</v>
      </c>
      <c r="T230" s="189">
        <f>S230*H230</f>
        <v>0</v>
      </c>
      <c r="AR230" s="190" t="s">
        <v>3699</v>
      </c>
      <c r="AT230" s="190" t="s">
        <v>3694</v>
      </c>
      <c r="AU230" s="190" t="s">
        <v>3565</v>
      </c>
      <c r="AY230" s="17" t="s">
        <v>3691</v>
      </c>
      <c r="BE230" s="191">
        <f>IF(N230="základní",J230,0)</f>
        <v>0</v>
      </c>
      <c r="BF230" s="191">
        <f>IF(N230="snížená",J230,0)</f>
        <v>0</v>
      </c>
      <c r="BG230" s="191">
        <f>IF(N230="zákl. přenesená",J230,0)</f>
        <v>0</v>
      </c>
      <c r="BH230" s="191">
        <f>IF(N230="sníž. přenesená",J230,0)</f>
        <v>0</v>
      </c>
      <c r="BI230" s="191">
        <f>IF(N230="nulová",J230,0)</f>
        <v>0</v>
      </c>
      <c r="BJ230" s="17" t="s">
        <v>3562</v>
      </c>
      <c r="BK230" s="191">
        <f>ROUND(I230*H230,2)</f>
        <v>0</v>
      </c>
      <c r="BL230" s="17" t="s">
        <v>3699</v>
      </c>
      <c r="BM230" s="190" t="s">
        <v>3887</v>
      </c>
    </row>
    <row r="231" spans="2:51" s="12" customFormat="1" ht="12">
      <c r="B231" s="192"/>
      <c r="C231" s="193"/>
      <c r="D231" s="194" t="s">
        <v>3710</v>
      </c>
      <c r="E231" s="195" t="s">
        <v>3501</v>
      </c>
      <c r="F231" s="196" t="s">
        <v>3888</v>
      </c>
      <c r="G231" s="193"/>
      <c r="H231" s="197">
        <v>15.09</v>
      </c>
      <c r="I231" s="198"/>
      <c r="J231" s="193"/>
      <c r="K231" s="193"/>
      <c r="L231" s="199"/>
      <c r="M231" s="200"/>
      <c r="N231" s="201"/>
      <c r="O231" s="201"/>
      <c r="P231" s="201"/>
      <c r="Q231" s="201"/>
      <c r="R231" s="201"/>
      <c r="S231" s="201"/>
      <c r="T231" s="202"/>
      <c r="AT231" s="203" t="s">
        <v>3710</v>
      </c>
      <c r="AU231" s="203" t="s">
        <v>3565</v>
      </c>
      <c r="AV231" s="12" t="s">
        <v>3565</v>
      </c>
      <c r="AW231" s="12" t="s">
        <v>3515</v>
      </c>
      <c r="AX231" s="12" t="s">
        <v>3562</v>
      </c>
      <c r="AY231" s="203" t="s">
        <v>3691</v>
      </c>
    </row>
    <row r="232" spans="2:65" s="1" customFormat="1" ht="16.5" customHeight="1">
      <c r="B232" s="34"/>
      <c r="C232" s="179" t="s">
        <v>3889</v>
      </c>
      <c r="D232" s="179" t="s">
        <v>3694</v>
      </c>
      <c r="E232" s="180" t="s">
        <v>3890</v>
      </c>
      <c r="F232" s="181" t="s">
        <v>3891</v>
      </c>
      <c r="G232" s="182" t="s">
        <v>3697</v>
      </c>
      <c r="H232" s="183">
        <v>8.09</v>
      </c>
      <c r="I232" s="184"/>
      <c r="J232" s="185">
        <f>ROUND(I232*H232,2)</f>
        <v>0</v>
      </c>
      <c r="K232" s="181" t="s">
        <v>3698</v>
      </c>
      <c r="L232" s="38"/>
      <c r="M232" s="186" t="s">
        <v>3501</v>
      </c>
      <c r="N232" s="187" t="s">
        <v>3525</v>
      </c>
      <c r="O232" s="63"/>
      <c r="P232" s="188">
        <f>O232*H232</f>
        <v>0</v>
      </c>
      <c r="Q232" s="188">
        <v>2.45329</v>
      </c>
      <c r="R232" s="188">
        <f>Q232*H232</f>
        <v>19.8471161</v>
      </c>
      <c r="S232" s="188">
        <v>0</v>
      </c>
      <c r="T232" s="189">
        <f>S232*H232</f>
        <v>0</v>
      </c>
      <c r="AR232" s="190" t="s">
        <v>3699</v>
      </c>
      <c r="AT232" s="190" t="s">
        <v>3694</v>
      </c>
      <c r="AU232" s="190" t="s">
        <v>3565</v>
      </c>
      <c r="AY232" s="17" t="s">
        <v>3691</v>
      </c>
      <c r="BE232" s="191">
        <f>IF(N232="základní",J232,0)</f>
        <v>0</v>
      </c>
      <c r="BF232" s="191">
        <f>IF(N232="snížená",J232,0)</f>
        <v>0</v>
      </c>
      <c r="BG232" s="191">
        <f>IF(N232="zákl. přenesená",J232,0)</f>
        <v>0</v>
      </c>
      <c r="BH232" s="191">
        <f>IF(N232="sníž. přenesená",J232,0)</f>
        <v>0</v>
      </c>
      <c r="BI232" s="191">
        <f>IF(N232="nulová",J232,0)</f>
        <v>0</v>
      </c>
      <c r="BJ232" s="17" t="s">
        <v>3562</v>
      </c>
      <c r="BK232" s="191">
        <f>ROUND(I232*H232,2)</f>
        <v>0</v>
      </c>
      <c r="BL232" s="17" t="s">
        <v>3699</v>
      </c>
      <c r="BM232" s="190" t="s">
        <v>3892</v>
      </c>
    </row>
    <row r="233" spans="2:65" s="1" customFormat="1" ht="16.5" customHeight="1">
      <c r="B233" s="34"/>
      <c r="C233" s="179" t="s">
        <v>3893</v>
      </c>
      <c r="D233" s="179" t="s">
        <v>3694</v>
      </c>
      <c r="E233" s="180" t="s">
        <v>3894</v>
      </c>
      <c r="F233" s="181" t="s">
        <v>3869</v>
      </c>
      <c r="G233" s="182" t="s">
        <v>3800</v>
      </c>
      <c r="H233" s="183">
        <v>29.62</v>
      </c>
      <c r="I233" s="184"/>
      <c r="J233" s="185">
        <f>ROUND(I233*H233,2)</f>
        <v>0</v>
      </c>
      <c r="K233" s="181" t="s">
        <v>3698</v>
      </c>
      <c r="L233" s="38"/>
      <c r="M233" s="186" t="s">
        <v>3501</v>
      </c>
      <c r="N233" s="187" t="s">
        <v>3525</v>
      </c>
      <c r="O233" s="63"/>
      <c r="P233" s="188">
        <f>O233*H233</f>
        <v>0</v>
      </c>
      <c r="Q233" s="188">
        <v>0.00247</v>
      </c>
      <c r="R233" s="188">
        <f>Q233*H233</f>
        <v>0.0731614</v>
      </c>
      <c r="S233" s="188">
        <v>0</v>
      </c>
      <c r="T233" s="189">
        <f>S233*H233</f>
        <v>0</v>
      </c>
      <c r="AR233" s="190" t="s">
        <v>3699</v>
      </c>
      <c r="AT233" s="190" t="s">
        <v>3694</v>
      </c>
      <c r="AU233" s="190" t="s">
        <v>3565</v>
      </c>
      <c r="AY233" s="17" t="s">
        <v>3691</v>
      </c>
      <c r="BE233" s="191">
        <f>IF(N233="základní",J233,0)</f>
        <v>0</v>
      </c>
      <c r="BF233" s="191">
        <f>IF(N233="snížená",J233,0)</f>
        <v>0</v>
      </c>
      <c r="BG233" s="191">
        <f>IF(N233="zákl. přenesená",J233,0)</f>
        <v>0</v>
      </c>
      <c r="BH233" s="191">
        <f>IF(N233="sníž. přenesená",J233,0)</f>
        <v>0</v>
      </c>
      <c r="BI233" s="191">
        <f>IF(N233="nulová",J233,0)</f>
        <v>0</v>
      </c>
      <c r="BJ233" s="17" t="s">
        <v>3562</v>
      </c>
      <c r="BK233" s="191">
        <f>ROUND(I233*H233,2)</f>
        <v>0</v>
      </c>
      <c r="BL233" s="17" t="s">
        <v>3699</v>
      </c>
      <c r="BM233" s="190" t="s">
        <v>3895</v>
      </c>
    </row>
    <row r="234" spans="2:65" s="1" customFormat="1" ht="16.5" customHeight="1">
      <c r="B234" s="34"/>
      <c r="C234" s="179" t="s">
        <v>3896</v>
      </c>
      <c r="D234" s="179" t="s">
        <v>3694</v>
      </c>
      <c r="E234" s="180" t="s">
        <v>3897</v>
      </c>
      <c r="F234" s="181" t="s">
        <v>3873</v>
      </c>
      <c r="G234" s="182" t="s">
        <v>3800</v>
      </c>
      <c r="H234" s="183">
        <v>29.62</v>
      </c>
      <c r="I234" s="184"/>
      <c r="J234" s="185">
        <f>ROUND(I234*H234,2)</f>
        <v>0</v>
      </c>
      <c r="K234" s="181" t="s">
        <v>3698</v>
      </c>
      <c r="L234" s="38"/>
      <c r="M234" s="186" t="s">
        <v>3501</v>
      </c>
      <c r="N234" s="187" t="s">
        <v>3525</v>
      </c>
      <c r="O234" s="63"/>
      <c r="P234" s="188">
        <f>O234*H234</f>
        <v>0</v>
      </c>
      <c r="Q234" s="188">
        <v>0</v>
      </c>
      <c r="R234" s="188">
        <f>Q234*H234</f>
        <v>0</v>
      </c>
      <c r="S234" s="188">
        <v>0</v>
      </c>
      <c r="T234" s="189">
        <f>S234*H234</f>
        <v>0</v>
      </c>
      <c r="AR234" s="190" t="s">
        <v>3699</v>
      </c>
      <c r="AT234" s="190" t="s">
        <v>3694</v>
      </c>
      <c r="AU234" s="190" t="s">
        <v>3565</v>
      </c>
      <c r="AY234" s="17" t="s">
        <v>3691</v>
      </c>
      <c r="BE234" s="191">
        <f>IF(N234="základní",J234,0)</f>
        <v>0</v>
      </c>
      <c r="BF234" s="191">
        <f>IF(N234="snížená",J234,0)</f>
        <v>0</v>
      </c>
      <c r="BG234" s="191">
        <f>IF(N234="zákl. přenesená",J234,0)</f>
        <v>0</v>
      </c>
      <c r="BH234" s="191">
        <f>IF(N234="sníž. přenesená",J234,0)</f>
        <v>0</v>
      </c>
      <c r="BI234" s="191">
        <f>IF(N234="nulová",J234,0)</f>
        <v>0</v>
      </c>
      <c r="BJ234" s="17" t="s">
        <v>3562</v>
      </c>
      <c r="BK234" s="191">
        <f>ROUND(I234*H234,2)</f>
        <v>0</v>
      </c>
      <c r="BL234" s="17" t="s">
        <v>3699</v>
      </c>
      <c r="BM234" s="190" t="s">
        <v>3898</v>
      </c>
    </row>
    <row r="235" spans="2:65" s="1" customFormat="1" ht="24" customHeight="1">
      <c r="B235" s="34"/>
      <c r="C235" s="179" t="s">
        <v>3899</v>
      </c>
      <c r="D235" s="179" t="s">
        <v>3694</v>
      </c>
      <c r="E235" s="180" t="s">
        <v>3900</v>
      </c>
      <c r="F235" s="181" t="s">
        <v>3853</v>
      </c>
      <c r="G235" s="182" t="s">
        <v>3800</v>
      </c>
      <c r="H235" s="183">
        <v>36.2</v>
      </c>
      <c r="I235" s="184"/>
      <c r="J235" s="185">
        <f>ROUND(I235*H235,2)</f>
        <v>0</v>
      </c>
      <c r="K235" s="181" t="s">
        <v>3698</v>
      </c>
      <c r="L235" s="38"/>
      <c r="M235" s="186" t="s">
        <v>3501</v>
      </c>
      <c r="N235" s="187" t="s">
        <v>3525</v>
      </c>
      <c r="O235" s="63"/>
      <c r="P235" s="188">
        <f>O235*H235</f>
        <v>0</v>
      </c>
      <c r="Q235" s="188">
        <v>0.45195</v>
      </c>
      <c r="R235" s="188">
        <f>Q235*H235</f>
        <v>16.360590000000002</v>
      </c>
      <c r="S235" s="188">
        <v>0</v>
      </c>
      <c r="T235" s="189">
        <f>S235*H235</f>
        <v>0</v>
      </c>
      <c r="AR235" s="190" t="s">
        <v>3699</v>
      </c>
      <c r="AT235" s="190" t="s">
        <v>3694</v>
      </c>
      <c r="AU235" s="190" t="s">
        <v>3565</v>
      </c>
      <c r="AY235" s="17" t="s">
        <v>3691</v>
      </c>
      <c r="BE235" s="191">
        <f>IF(N235="základní",J235,0)</f>
        <v>0</v>
      </c>
      <c r="BF235" s="191">
        <f>IF(N235="snížená",J235,0)</f>
        <v>0</v>
      </c>
      <c r="BG235" s="191">
        <f>IF(N235="zákl. přenesená",J235,0)</f>
        <v>0</v>
      </c>
      <c r="BH235" s="191">
        <f>IF(N235="sníž. přenesená",J235,0)</f>
        <v>0</v>
      </c>
      <c r="BI235" s="191">
        <f>IF(N235="nulová",J235,0)</f>
        <v>0</v>
      </c>
      <c r="BJ235" s="17" t="s">
        <v>3562</v>
      </c>
      <c r="BK235" s="191">
        <f>ROUND(I235*H235,2)</f>
        <v>0</v>
      </c>
      <c r="BL235" s="17" t="s">
        <v>3699</v>
      </c>
      <c r="BM235" s="190" t="s">
        <v>3901</v>
      </c>
    </row>
    <row r="236" spans="2:51" s="12" customFormat="1" ht="12">
      <c r="B236" s="192"/>
      <c r="C236" s="193"/>
      <c r="D236" s="194" t="s">
        <v>3710</v>
      </c>
      <c r="E236" s="195" t="s">
        <v>3501</v>
      </c>
      <c r="F236" s="196" t="s">
        <v>3902</v>
      </c>
      <c r="G236" s="193"/>
      <c r="H236" s="197">
        <v>36.2</v>
      </c>
      <c r="I236" s="198"/>
      <c r="J236" s="193"/>
      <c r="K236" s="193"/>
      <c r="L236" s="199"/>
      <c r="M236" s="200"/>
      <c r="N236" s="201"/>
      <c r="O236" s="201"/>
      <c r="P236" s="201"/>
      <c r="Q236" s="201"/>
      <c r="R236" s="201"/>
      <c r="S236" s="201"/>
      <c r="T236" s="202"/>
      <c r="AT236" s="203" t="s">
        <v>3710</v>
      </c>
      <c r="AU236" s="203" t="s">
        <v>3565</v>
      </c>
      <c r="AV236" s="12" t="s">
        <v>3565</v>
      </c>
      <c r="AW236" s="12" t="s">
        <v>3515</v>
      </c>
      <c r="AX236" s="12" t="s">
        <v>3554</v>
      </c>
      <c r="AY236" s="203" t="s">
        <v>3691</v>
      </c>
    </row>
    <row r="237" spans="2:51" s="13" customFormat="1" ht="12">
      <c r="B237" s="204"/>
      <c r="C237" s="205"/>
      <c r="D237" s="194" t="s">
        <v>3710</v>
      </c>
      <c r="E237" s="206" t="s">
        <v>3501</v>
      </c>
      <c r="F237" s="207" t="s">
        <v>3712</v>
      </c>
      <c r="G237" s="205"/>
      <c r="H237" s="208">
        <v>36.2</v>
      </c>
      <c r="I237" s="209"/>
      <c r="J237" s="205"/>
      <c r="K237" s="205"/>
      <c r="L237" s="210"/>
      <c r="M237" s="211"/>
      <c r="N237" s="212"/>
      <c r="O237" s="212"/>
      <c r="P237" s="212"/>
      <c r="Q237" s="212"/>
      <c r="R237" s="212"/>
      <c r="S237" s="212"/>
      <c r="T237" s="213"/>
      <c r="AT237" s="214" t="s">
        <v>3710</v>
      </c>
      <c r="AU237" s="214" t="s">
        <v>3565</v>
      </c>
      <c r="AV237" s="13" t="s">
        <v>3699</v>
      </c>
      <c r="AW237" s="13" t="s">
        <v>3515</v>
      </c>
      <c r="AX237" s="13" t="s">
        <v>3562</v>
      </c>
      <c r="AY237" s="214" t="s">
        <v>3691</v>
      </c>
    </row>
    <row r="238" spans="2:65" s="1" customFormat="1" ht="16.5" customHeight="1">
      <c r="B238" s="34"/>
      <c r="C238" s="179" t="s">
        <v>3903</v>
      </c>
      <c r="D238" s="179" t="s">
        <v>3694</v>
      </c>
      <c r="E238" s="180" t="s">
        <v>3860</v>
      </c>
      <c r="F238" s="181" t="s">
        <v>3861</v>
      </c>
      <c r="G238" s="182" t="s">
        <v>3792</v>
      </c>
      <c r="H238" s="183">
        <v>0.36</v>
      </c>
      <c r="I238" s="184"/>
      <c r="J238" s="185">
        <f>ROUND(I238*H238,2)</f>
        <v>0</v>
      </c>
      <c r="K238" s="181" t="s">
        <v>3698</v>
      </c>
      <c r="L238" s="38"/>
      <c r="M238" s="186" t="s">
        <v>3501</v>
      </c>
      <c r="N238" s="187" t="s">
        <v>3525</v>
      </c>
      <c r="O238" s="63"/>
      <c r="P238" s="188">
        <f>O238*H238</f>
        <v>0</v>
      </c>
      <c r="Q238" s="188">
        <v>1.06017</v>
      </c>
      <c r="R238" s="188">
        <f>Q238*H238</f>
        <v>0.38166120000000003</v>
      </c>
      <c r="S238" s="188">
        <v>0</v>
      </c>
      <c r="T238" s="189">
        <f>S238*H238</f>
        <v>0</v>
      </c>
      <c r="AR238" s="190" t="s">
        <v>3699</v>
      </c>
      <c r="AT238" s="190" t="s">
        <v>3694</v>
      </c>
      <c r="AU238" s="190" t="s">
        <v>3565</v>
      </c>
      <c r="AY238" s="17" t="s">
        <v>3691</v>
      </c>
      <c r="BE238" s="191">
        <f>IF(N238="základní",J238,0)</f>
        <v>0</v>
      </c>
      <c r="BF238" s="191">
        <f>IF(N238="snížená",J238,0)</f>
        <v>0</v>
      </c>
      <c r="BG238" s="191">
        <f>IF(N238="zákl. přenesená",J238,0)</f>
        <v>0</v>
      </c>
      <c r="BH238" s="191">
        <f>IF(N238="sníž. přenesená",J238,0)</f>
        <v>0</v>
      </c>
      <c r="BI238" s="191">
        <f>IF(N238="nulová",J238,0)</f>
        <v>0</v>
      </c>
      <c r="BJ238" s="17" t="s">
        <v>3562</v>
      </c>
      <c r="BK238" s="191">
        <f>ROUND(I238*H238,2)</f>
        <v>0</v>
      </c>
      <c r="BL238" s="17" t="s">
        <v>3699</v>
      </c>
      <c r="BM238" s="190" t="s">
        <v>3904</v>
      </c>
    </row>
    <row r="239" spans="2:65" s="1" customFormat="1" ht="16.5" customHeight="1">
      <c r="B239" s="34"/>
      <c r="C239" s="179" t="s">
        <v>3905</v>
      </c>
      <c r="D239" s="179" t="s">
        <v>3694</v>
      </c>
      <c r="E239" s="180" t="s">
        <v>3906</v>
      </c>
      <c r="F239" s="181" t="s">
        <v>3907</v>
      </c>
      <c r="G239" s="182" t="s">
        <v>3697</v>
      </c>
      <c r="H239" s="183">
        <v>1.45</v>
      </c>
      <c r="I239" s="184"/>
      <c r="J239" s="185">
        <f>ROUND(I239*H239,2)</f>
        <v>0</v>
      </c>
      <c r="K239" s="181" t="s">
        <v>3698</v>
      </c>
      <c r="L239" s="38"/>
      <c r="M239" s="186" t="s">
        <v>3501</v>
      </c>
      <c r="N239" s="187" t="s">
        <v>3525</v>
      </c>
      <c r="O239" s="63"/>
      <c r="P239" s="188">
        <f>O239*H239</f>
        <v>0</v>
      </c>
      <c r="Q239" s="188">
        <v>2.16</v>
      </c>
      <c r="R239" s="188">
        <f>Q239*H239</f>
        <v>3.132</v>
      </c>
      <c r="S239" s="188">
        <v>0</v>
      </c>
      <c r="T239" s="189">
        <f>S239*H239</f>
        <v>0</v>
      </c>
      <c r="AR239" s="190" t="s">
        <v>3699</v>
      </c>
      <c r="AT239" s="190" t="s">
        <v>3694</v>
      </c>
      <c r="AU239" s="190" t="s">
        <v>3565</v>
      </c>
      <c r="AY239" s="17" t="s">
        <v>3691</v>
      </c>
      <c r="BE239" s="191">
        <f>IF(N239="základní",J239,0)</f>
        <v>0</v>
      </c>
      <c r="BF239" s="191">
        <f>IF(N239="snížená",J239,0)</f>
        <v>0</v>
      </c>
      <c r="BG239" s="191">
        <f>IF(N239="zákl. přenesená",J239,0)</f>
        <v>0</v>
      </c>
      <c r="BH239" s="191">
        <f>IF(N239="sníž. přenesená",J239,0)</f>
        <v>0</v>
      </c>
      <c r="BI239" s="191">
        <f>IF(N239="nulová",J239,0)</f>
        <v>0</v>
      </c>
      <c r="BJ239" s="17" t="s">
        <v>3562</v>
      </c>
      <c r="BK239" s="191">
        <f>ROUND(I239*H239,2)</f>
        <v>0</v>
      </c>
      <c r="BL239" s="17" t="s">
        <v>3699</v>
      </c>
      <c r="BM239" s="190" t="s">
        <v>3908</v>
      </c>
    </row>
    <row r="240" spans="2:65" s="1" customFormat="1" ht="16.5" customHeight="1">
      <c r="B240" s="34"/>
      <c r="C240" s="179" t="s">
        <v>3909</v>
      </c>
      <c r="D240" s="179" t="s">
        <v>3694</v>
      </c>
      <c r="E240" s="180" t="s">
        <v>3910</v>
      </c>
      <c r="F240" s="181" t="s">
        <v>3911</v>
      </c>
      <c r="G240" s="182" t="s">
        <v>3697</v>
      </c>
      <c r="H240" s="183">
        <v>0.483</v>
      </c>
      <c r="I240" s="184"/>
      <c r="J240" s="185">
        <f>ROUND(I240*H240,2)</f>
        <v>0</v>
      </c>
      <c r="K240" s="181" t="s">
        <v>3698</v>
      </c>
      <c r="L240" s="38"/>
      <c r="M240" s="186" t="s">
        <v>3501</v>
      </c>
      <c r="N240" s="187" t="s">
        <v>3525</v>
      </c>
      <c r="O240" s="63"/>
      <c r="P240" s="188">
        <f>O240*H240</f>
        <v>0</v>
      </c>
      <c r="Q240" s="188">
        <v>2.25634</v>
      </c>
      <c r="R240" s="188">
        <f>Q240*H240</f>
        <v>1.0898122199999998</v>
      </c>
      <c r="S240" s="188">
        <v>0</v>
      </c>
      <c r="T240" s="189">
        <f>S240*H240</f>
        <v>0</v>
      </c>
      <c r="AR240" s="190" t="s">
        <v>3699</v>
      </c>
      <c r="AT240" s="190" t="s">
        <v>3694</v>
      </c>
      <c r="AU240" s="190" t="s">
        <v>3565</v>
      </c>
      <c r="AY240" s="17" t="s">
        <v>3691</v>
      </c>
      <c r="BE240" s="191">
        <f>IF(N240="základní",J240,0)</f>
        <v>0</v>
      </c>
      <c r="BF240" s="191">
        <f>IF(N240="snížená",J240,0)</f>
        <v>0</v>
      </c>
      <c r="BG240" s="191">
        <f>IF(N240="zákl. přenesená",J240,0)</f>
        <v>0</v>
      </c>
      <c r="BH240" s="191">
        <f>IF(N240="sníž. přenesená",J240,0)</f>
        <v>0</v>
      </c>
      <c r="BI240" s="191">
        <f>IF(N240="nulová",J240,0)</f>
        <v>0</v>
      </c>
      <c r="BJ240" s="17" t="s">
        <v>3562</v>
      </c>
      <c r="BK240" s="191">
        <f>ROUND(I240*H240,2)</f>
        <v>0</v>
      </c>
      <c r="BL240" s="17" t="s">
        <v>3699</v>
      </c>
      <c r="BM240" s="190" t="s">
        <v>3912</v>
      </c>
    </row>
    <row r="241" spans="2:65" s="1" customFormat="1" ht="16.5" customHeight="1">
      <c r="B241" s="34"/>
      <c r="C241" s="179" t="s">
        <v>3913</v>
      </c>
      <c r="D241" s="179" t="s">
        <v>3694</v>
      </c>
      <c r="E241" s="180" t="s">
        <v>3906</v>
      </c>
      <c r="F241" s="181" t="s">
        <v>3907</v>
      </c>
      <c r="G241" s="182" t="s">
        <v>3697</v>
      </c>
      <c r="H241" s="183">
        <v>2.403</v>
      </c>
      <c r="I241" s="184"/>
      <c r="J241" s="185">
        <f>ROUND(I241*H241,2)</f>
        <v>0</v>
      </c>
      <c r="K241" s="181" t="s">
        <v>3698</v>
      </c>
      <c r="L241" s="38"/>
      <c r="M241" s="186" t="s">
        <v>3501</v>
      </c>
      <c r="N241" s="187" t="s">
        <v>3525</v>
      </c>
      <c r="O241" s="63"/>
      <c r="P241" s="188">
        <f>O241*H241</f>
        <v>0</v>
      </c>
      <c r="Q241" s="188">
        <v>2.16</v>
      </c>
      <c r="R241" s="188">
        <f>Q241*H241</f>
        <v>5.19048</v>
      </c>
      <c r="S241" s="188">
        <v>0</v>
      </c>
      <c r="T241" s="189">
        <f>S241*H241</f>
        <v>0</v>
      </c>
      <c r="AR241" s="190" t="s">
        <v>3699</v>
      </c>
      <c r="AT241" s="190" t="s">
        <v>3694</v>
      </c>
      <c r="AU241" s="190" t="s">
        <v>3565</v>
      </c>
      <c r="AY241" s="17" t="s">
        <v>3691</v>
      </c>
      <c r="BE241" s="191">
        <f>IF(N241="základní",J241,0)</f>
        <v>0</v>
      </c>
      <c r="BF241" s="191">
        <f>IF(N241="snížená",J241,0)</f>
        <v>0</v>
      </c>
      <c r="BG241" s="191">
        <f>IF(N241="zákl. přenesená",J241,0)</f>
        <v>0</v>
      </c>
      <c r="BH241" s="191">
        <f>IF(N241="sníž. přenesená",J241,0)</f>
        <v>0</v>
      </c>
      <c r="BI241" s="191">
        <f>IF(N241="nulová",J241,0)</f>
        <v>0</v>
      </c>
      <c r="BJ241" s="17" t="s">
        <v>3562</v>
      </c>
      <c r="BK241" s="191">
        <f>ROUND(I241*H241,2)</f>
        <v>0</v>
      </c>
      <c r="BL241" s="17" t="s">
        <v>3699</v>
      </c>
      <c r="BM241" s="190" t="s">
        <v>3914</v>
      </c>
    </row>
    <row r="242" spans="2:51" s="12" customFormat="1" ht="12">
      <c r="B242" s="192"/>
      <c r="C242" s="193"/>
      <c r="D242" s="194" t="s">
        <v>3710</v>
      </c>
      <c r="E242" s="195" t="s">
        <v>3501</v>
      </c>
      <c r="F242" s="196" t="s">
        <v>3915</v>
      </c>
      <c r="G242" s="193"/>
      <c r="H242" s="197">
        <v>2.403</v>
      </c>
      <c r="I242" s="198"/>
      <c r="J242" s="193"/>
      <c r="K242" s="193"/>
      <c r="L242" s="199"/>
      <c r="M242" s="200"/>
      <c r="N242" s="201"/>
      <c r="O242" s="201"/>
      <c r="P242" s="201"/>
      <c r="Q242" s="201"/>
      <c r="R242" s="201"/>
      <c r="S242" s="201"/>
      <c r="T242" s="202"/>
      <c r="AT242" s="203" t="s">
        <v>3710</v>
      </c>
      <c r="AU242" s="203" t="s">
        <v>3565</v>
      </c>
      <c r="AV242" s="12" t="s">
        <v>3565</v>
      </c>
      <c r="AW242" s="12" t="s">
        <v>3515</v>
      </c>
      <c r="AX242" s="12" t="s">
        <v>3562</v>
      </c>
      <c r="AY242" s="203" t="s">
        <v>3691</v>
      </c>
    </row>
    <row r="243" spans="2:63" s="11" customFormat="1" ht="22.9" customHeight="1">
      <c r="B243" s="163"/>
      <c r="C243" s="164"/>
      <c r="D243" s="165" t="s">
        <v>3553</v>
      </c>
      <c r="E243" s="177" t="s">
        <v>3837</v>
      </c>
      <c r="F243" s="177" t="s">
        <v>3916</v>
      </c>
      <c r="G243" s="164"/>
      <c r="H243" s="164"/>
      <c r="I243" s="167"/>
      <c r="J243" s="178">
        <f>BK243</f>
        <v>0</v>
      </c>
      <c r="K243" s="164"/>
      <c r="L243" s="169"/>
      <c r="M243" s="170"/>
      <c r="N243" s="171"/>
      <c r="O243" s="171"/>
      <c r="P243" s="172">
        <f>SUM(P244:P272)</f>
        <v>0</v>
      </c>
      <c r="Q243" s="171"/>
      <c r="R243" s="172">
        <f>SUM(R244:R272)</f>
        <v>229.76492205999995</v>
      </c>
      <c r="S243" s="171"/>
      <c r="T243" s="173">
        <f>SUM(T244:T272)</f>
        <v>0</v>
      </c>
      <c r="AR243" s="174" t="s">
        <v>3562</v>
      </c>
      <c r="AT243" s="175" t="s">
        <v>3553</v>
      </c>
      <c r="AU243" s="175" t="s">
        <v>3562</v>
      </c>
      <c r="AY243" s="174" t="s">
        <v>3691</v>
      </c>
      <c r="BK243" s="176">
        <f>SUM(BK244:BK272)</f>
        <v>0</v>
      </c>
    </row>
    <row r="244" spans="2:65" s="1" customFormat="1" ht="24" customHeight="1">
      <c r="B244" s="34"/>
      <c r="C244" s="179" t="s">
        <v>3917</v>
      </c>
      <c r="D244" s="179" t="s">
        <v>3694</v>
      </c>
      <c r="E244" s="180" t="s">
        <v>3918</v>
      </c>
      <c r="F244" s="181" t="s">
        <v>3919</v>
      </c>
      <c r="G244" s="182" t="s">
        <v>3800</v>
      </c>
      <c r="H244" s="183">
        <v>422.375</v>
      </c>
      <c r="I244" s="184"/>
      <c r="J244" s="185">
        <f aca="true" t="shared" si="10" ref="J244:J250">ROUND(I244*H244,2)</f>
        <v>0</v>
      </c>
      <c r="K244" s="181" t="s">
        <v>3698</v>
      </c>
      <c r="L244" s="38"/>
      <c r="M244" s="186" t="s">
        <v>3501</v>
      </c>
      <c r="N244" s="187" t="s">
        <v>3525</v>
      </c>
      <c r="O244" s="63"/>
      <c r="P244" s="188">
        <f aca="true" t="shared" si="11" ref="P244:P250">O244*H244</f>
        <v>0</v>
      </c>
      <c r="Q244" s="188">
        <v>0.32</v>
      </c>
      <c r="R244" s="188">
        <f aca="true" t="shared" si="12" ref="R244:R250">Q244*H244</f>
        <v>135.16</v>
      </c>
      <c r="S244" s="188">
        <v>0</v>
      </c>
      <c r="T244" s="189">
        <f aca="true" t="shared" si="13" ref="T244:T250">S244*H244</f>
        <v>0</v>
      </c>
      <c r="AR244" s="190" t="s">
        <v>3699</v>
      </c>
      <c r="AT244" s="190" t="s">
        <v>3694</v>
      </c>
      <c r="AU244" s="190" t="s">
        <v>3565</v>
      </c>
      <c r="AY244" s="17" t="s">
        <v>3691</v>
      </c>
      <c r="BE244" s="191">
        <f aca="true" t="shared" si="14" ref="BE244:BE250">IF(N244="základní",J244,0)</f>
        <v>0</v>
      </c>
      <c r="BF244" s="191">
        <f aca="true" t="shared" si="15" ref="BF244:BF250">IF(N244="snížená",J244,0)</f>
        <v>0</v>
      </c>
      <c r="BG244" s="191">
        <f aca="true" t="shared" si="16" ref="BG244:BG250">IF(N244="zákl. přenesená",J244,0)</f>
        <v>0</v>
      </c>
      <c r="BH244" s="191">
        <f aca="true" t="shared" si="17" ref="BH244:BH250">IF(N244="sníž. přenesená",J244,0)</f>
        <v>0</v>
      </c>
      <c r="BI244" s="191">
        <f aca="true" t="shared" si="18" ref="BI244:BI250">IF(N244="nulová",J244,0)</f>
        <v>0</v>
      </c>
      <c r="BJ244" s="17" t="s">
        <v>3562</v>
      </c>
      <c r="BK244" s="191">
        <f aca="true" t="shared" si="19" ref="BK244:BK250">ROUND(I244*H244,2)</f>
        <v>0</v>
      </c>
      <c r="BL244" s="17" t="s">
        <v>3699</v>
      </c>
      <c r="BM244" s="190" t="s">
        <v>3920</v>
      </c>
    </row>
    <row r="245" spans="2:65" s="1" customFormat="1" ht="16.5" customHeight="1">
      <c r="B245" s="34"/>
      <c r="C245" s="179" t="s">
        <v>3921</v>
      </c>
      <c r="D245" s="179" t="s">
        <v>3694</v>
      </c>
      <c r="E245" s="180" t="s">
        <v>3922</v>
      </c>
      <c r="F245" s="181" t="s">
        <v>3923</v>
      </c>
      <c r="G245" s="182" t="s">
        <v>3800</v>
      </c>
      <c r="H245" s="183">
        <v>422.375</v>
      </c>
      <c r="I245" s="184"/>
      <c r="J245" s="185">
        <f t="shared" si="10"/>
        <v>0</v>
      </c>
      <c r="K245" s="181" t="s">
        <v>3501</v>
      </c>
      <c r="L245" s="38"/>
      <c r="M245" s="186" t="s">
        <v>3501</v>
      </c>
      <c r="N245" s="187" t="s">
        <v>3525</v>
      </c>
      <c r="O245" s="63"/>
      <c r="P245" s="188">
        <f t="shared" si="11"/>
        <v>0</v>
      </c>
      <c r="Q245" s="188">
        <v>-0.032</v>
      </c>
      <c r="R245" s="188">
        <f t="shared" si="12"/>
        <v>-13.516</v>
      </c>
      <c r="S245" s="188">
        <v>0</v>
      </c>
      <c r="T245" s="189">
        <f t="shared" si="13"/>
        <v>0</v>
      </c>
      <c r="AR245" s="190" t="s">
        <v>3699</v>
      </c>
      <c r="AT245" s="190" t="s">
        <v>3694</v>
      </c>
      <c r="AU245" s="190" t="s">
        <v>3565</v>
      </c>
      <c r="AY245" s="17" t="s">
        <v>3691</v>
      </c>
      <c r="BE245" s="191">
        <f t="shared" si="14"/>
        <v>0</v>
      </c>
      <c r="BF245" s="191">
        <f t="shared" si="15"/>
        <v>0</v>
      </c>
      <c r="BG245" s="191">
        <f t="shared" si="16"/>
        <v>0</v>
      </c>
      <c r="BH245" s="191">
        <f t="shared" si="17"/>
        <v>0</v>
      </c>
      <c r="BI245" s="191">
        <f t="shared" si="18"/>
        <v>0</v>
      </c>
      <c r="BJ245" s="17" t="s">
        <v>3562</v>
      </c>
      <c r="BK245" s="191">
        <f t="shared" si="19"/>
        <v>0</v>
      </c>
      <c r="BL245" s="17" t="s">
        <v>3699</v>
      </c>
      <c r="BM245" s="190" t="s">
        <v>3924</v>
      </c>
    </row>
    <row r="246" spans="2:65" s="1" customFormat="1" ht="24" customHeight="1">
      <c r="B246" s="34"/>
      <c r="C246" s="179" t="s">
        <v>3925</v>
      </c>
      <c r="D246" s="179" t="s">
        <v>3694</v>
      </c>
      <c r="E246" s="180" t="s">
        <v>3926</v>
      </c>
      <c r="F246" s="181" t="s">
        <v>3927</v>
      </c>
      <c r="G246" s="182" t="s">
        <v>3800</v>
      </c>
      <c r="H246" s="183">
        <v>10.546</v>
      </c>
      <c r="I246" s="184"/>
      <c r="J246" s="185">
        <f t="shared" si="10"/>
        <v>0</v>
      </c>
      <c r="K246" s="181" t="s">
        <v>3698</v>
      </c>
      <c r="L246" s="38"/>
      <c r="M246" s="186" t="s">
        <v>3501</v>
      </c>
      <c r="N246" s="187" t="s">
        <v>3525</v>
      </c>
      <c r="O246" s="63"/>
      <c r="P246" s="188">
        <f t="shared" si="11"/>
        <v>0</v>
      </c>
      <c r="Q246" s="188">
        <v>0.24161</v>
      </c>
      <c r="R246" s="188">
        <f t="shared" si="12"/>
        <v>2.5480190599999997</v>
      </c>
      <c r="S246" s="188">
        <v>0</v>
      </c>
      <c r="T246" s="189">
        <f t="shared" si="13"/>
        <v>0</v>
      </c>
      <c r="AR246" s="190" t="s">
        <v>3699</v>
      </c>
      <c r="AT246" s="190" t="s">
        <v>3694</v>
      </c>
      <c r="AU246" s="190" t="s">
        <v>3565</v>
      </c>
      <c r="AY246" s="17" t="s">
        <v>3691</v>
      </c>
      <c r="BE246" s="191">
        <f t="shared" si="14"/>
        <v>0</v>
      </c>
      <c r="BF246" s="191">
        <f t="shared" si="15"/>
        <v>0</v>
      </c>
      <c r="BG246" s="191">
        <f t="shared" si="16"/>
        <v>0</v>
      </c>
      <c r="BH246" s="191">
        <f t="shared" si="17"/>
        <v>0</v>
      </c>
      <c r="BI246" s="191">
        <f t="shared" si="18"/>
        <v>0</v>
      </c>
      <c r="BJ246" s="17" t="s">
        <v>3562</v>
      </c>
      <c r="BK246" s="191">
        <f t="shared" si="19"/>
        <v>0</v>
      </c>
      <c r="BL246" s="17" t="s">
        <v>3699</v>
      </c>
      <c r="BM246" s="190" t="s">
        <v>3928</v>
      </c>
    </row>
    <row r="247" spans="2:65" s="1" customFormat="1" ht="24" customHeight="1">
      <c r="B247" s="34"/>
      <c r="C247" s="179" t="s">
        <v>3929</v>
      </c>
      <c r="D247" s="179" t="s">
        <v>3694</v>
      </c>
      <c r="E247" s="180" t="s">
        <v>3930</v>
      </c>
      <c r="F247" s="181" t="s">
        <v>3931</v>
      </c>
      <c r="G247" s="182" t="s">
        <v>3800</v>
      </c>
      <c r="H247" s="183">
        <v>270.8</v>
      </c>
      <c r="I247" s="184"/>
      <c r="J247" s="185">
        <f t="shared" si="10"/>
        <v>0</v>
      </c>
      <c r="K247" s="181" t="s">
        <v>3501</v>
      </c>
      <c r="L247" s="38"/>
      <c r="M247" s="186" t="s">
        <v>3501</v>
      </c>
      <c r="N247" s="187" t="s">
        <v>3525</v>
      </c>
      <c r="O247" s="63"/>
      <c r="P247" s="188">
        <f t="shared" si="11"/>
        <v>0</v>
      </c>
      <c r="Q247" s="188">
        <v>0.30648</v>
      </c>
      <c r="R247" s="188">
        <f t="shared" si="12"/>
        <v>82.994784</v>
      </c>
      <c r="S247" s="188">
        <v>0</v>
      </c>
      <c r="T247" s="189">
        <f t="shared" si="13"/>
        <v>0</v>
      </c>
      <c r="AR247" s="190" t="s">
        <v>3699</v>
      </c>
      <c r="AT247" s="190" t="s">
        <v>3694</v>
      </c>
      <c r="AU247" s="190" t="s">
        <v>3565</v>
      </c>
      <c r="AY247" s="17" t="s">
        <v>3691</v>
      </c>
      <c r="BE247" s="191">
        <f t="shared" si="14"/>
        <v>0</v>
      </c>
      <c r="BF247" s="191">
        <f t="shared" si="15"/>
        <v>0</v>
      </c>
      <c r="BG247" s="191">
        <f t="shared" si="16"/>
        <v>0</v>
      </c>
      <c r="BH247" s="191">
        <f t="shared" si="17"/>
        <v>0</v>
      </c>
      <c r="BI247" s="191">
        <f t="shared" si="18"/>
        <v>0</v>
      </c>
      <c r="BJ247" s="17" t="s">
        <v>3562</v>
      </c>
      <c r="BK247" s="191">
        <f t="shared" si="19"/>
        <v>0</v>
      </c>
      <c r="BL247" s="17" t="s">
        <v>3699</v>
      </c>
      <c r="BM247" s="190" t="s">
        <v>3932</v>
      </c>
    </row>
    <row r="248" spans="2:65" s="1" customFormat="1" ht="24" customHeight="1">
      <c r="B248" s="34"/>
      <c r="C248" s="179" t="s">
        <v>3933</v>
      </c>
      <c r="D248" s="179" t="s">
        <v>3694</v>
      </c>
      <c r="E248" s="180" t="s">
        <v>3934</v>
      </c>
      <c r="F248" s="181" t="s">
        <v>3935</v>
      </c>
      <c r="G248" s="182" t="s">
        <v>3800</v>
      </c>
      <c r="H248" s="183">
        <v>75.98</v>
      </c>
      <c r="I248" s="184"/>
      <c r="J248" s="185">
        <f t="shared" si="10"/>
        <v>0</v>
      </c>
      <c r="K248" s="181" t="s">
        <v>3501</v>
      </c>
      <c r="L248" s="38"/>
      <c r="M248" s="186" t="s">
        <v>3501</v>
      </c>
      <c r="N248" s="187" t="s">
        <v>3525</v>
      </c>
      <c r="O248" s="63"/>
      <c r="P248" s="188">
        <f t="shared" si="11"/>
        <v>0</v>
      </c>
      <c r="Q248" s="188">
        <v>0.17696</v>
      </c>
      <c r="R248" s="188">
        <f t="shared" si="12"/>
        <v>13.4454208</v>
      </c>
      <c r="S248" s="188">
        <v>0</v>
      </c>
      <c r="T248" s="189">
        <f t="shared" si="13"/>
        <v>0</v>
      </c>
      <c r="AR248" s="190" t="s">
        <v>3699</v>
      </c>
      <c r="AT248" s="190" t="s">
        <v>3694</v>
      </c>
      <c r="AU248" s="190" t="s">
        <v>3565</v>
      </c>
      <c r="AY248" s="17" t="s">
        <v>3691</v>
      </c>
      <c r="BE248" s="191">
        <f t="shared" si="14"/>
        <v>0</v>
      </c>
      <c r="BF248" s="191">
        <f t="shared" si="15"/>
        <v>0</v>
      </c>
      <c r="BG248" s="191">
        <f t="shared" si="16"/>
        <v>0</v>
      </c>
      <c r="BH248" s="191">
        <f t="shared" si="17"/>
        <v>0</v>
      </c>
      <c r="BI248" s="191">
        <f t="shared" si="18"/>
        <v>0</v>
      </c>
      <c r="BJ248" s="17" t="s">
        <v>3562</v>
      </c>
      <c r="BK248" s="191">
        <f t="shared" si="19"/>
        <v>0</v>
      </c>
      <c r="BL248" s="17" t="s">
        <v>3699</v>
      </c>
      <c r="BM248" s="190" t="s">
        <v>3936</v>
      </c>
    </row>
    <row r="249" spans="2:65" s="1" customFormat="1" ht="24" customHeight="1">
      <c r="B249" s="34"/>
      <c r="C249" s="179" t="s">
        <v>3937</v>
      </c>
      <c r="D249" s="179" t="s">
        <v>3694</v>
      </c>
      <c r="E249" s="180" t="s">
        <v>3938</v>
      </c>
      <c r="F249" s="181" t="s">
        <v>3939</v>
      </c>
      <c r="G249" s="182" t="s">
        <v>3792</v>
      </c>
      <c r="H249" s="183">
        <v>0.09</v>
      </c>
      <c r="I249" s="184"/>
      <c r="J249" s="185">
        <f t="shared" si="10"/>
        <v>0</v>
      </c>
      <c r="K249" s="181" t="s">
        <v>3698</v>
      </c>
      <c r="L249" s="38"/>
      <c r="M249" s="186" t="s">
        <v>3501</v>
      </c>
      <c r="N249" s="187" t="s">
        <v>3525</v>
      </c>
      <c r="O249" s="63"/>
      <c r="P249" s="188">
        <f t="shared" si="11"/>
        <v>0</v>
      </c>
      <c r="Q249" s="188">
        <v>0.01709</v>
      </c>
      <c r="R249" s="188">
        <f t="shared" si="12"/>
        <v>0.0015381</v>
      </c>
      <c r="S249" s="188">
        <v>0</v>
      </c>
      <c r="T249" s="189">
        <f t="shared" si="13"/>
        <v>0</v>
      </c>
      <c r="AR249" s="190" t="s">
        <v>3699</v>
      </c>
      <c r="AT249" s="190" t="s">
        <v>3694</v>
      </c>
      <c r="AU249" s="190" t="s">
        <v>3565</v>
      </c>
      <c r="AY249" s="17" t="s">
        <v>3691</v>
      </c>
      <c r="BE249" s="191">
        <f t="shared" si="14"/>
        <v>0</v>
      </c>
      <c r="BF249" s="191">
        <f t="shared" si="15"/>
        <v>0</v>
      </c>
      <c r="BG249" s="191">
        <f t="shared" si="16"/>
        <v>0</v>
      </c>
      <c r="BH249" s="191">
        <f t="shared" si="17"/>
        <v>0</v>
      </c>
      <c r="BI249" s="191">
        <f t="shared" si="18"/>
        <v>0</v>
      </c>
      <c r="BJ249" s="17" t="s">
        <v>3562</v>
      </c>
      <c r="BK249" s="191">
        <f t="shared" si="19"/>
        <v>0</v>
      </c>
      <c r="BL249" s="17" t="s">
        <v>3699</v>
      </c>
      <c r="BM249" s="190" t="s">
        <v>3940</v>
      </c>
    </row>
    <row r="250" spans="2:65" s="1" customFormat="1" ht="16.5" customHeight="1">
      <c r="B250" s="34"/>
      <c r="C250" s="225" t="s">
        <v>3941</v>
      </c>
      <c r="D250" s="225" t="s">
        <v>3806</v>
      </c>
      <c r="E250" s="226" t="s">
        <v>3942</v>
      </c>
      <c r="F250" s="227" t="s">
        <v>3943</v>
      </c>
      <c r="G250" s="228" t="s">
        <v>3792</v>
      </c>
      <c r="H250" s="229">
        <v>0.101</v>
      </c>
      <c r="I250" s="230"/>
      <c r="J250" s="231">
        <f t="shared" si="10"/>
        <v>0</v>
      </c>
      <c r="K250" s="227" t="s">
        <v>3698</v>
      </c>
      <c r="L250" s="232"/>
      <c r="M250" s="233" t="s">
        <v>3501</v>
      </c>
      <c r="N250" s="234" t="s">
        <v>3525</v>
      </c>
      <c r="O250" s="63"/>
      <c r="P250" s="188">
        <f t="shared" si="11"/>
        <v>0</v>
      </c>
      <c r="Q250" s="188">
        <v>1</v>
      </c>
      <c r="R250" s="188">
        <f t="shared" si="12"/>
        <v>0.101</v>
      </c>
      <c r="S250" s="188">
        <v>0</v>
      </c>
      <c r="T250" s="189">
        <f t="shared" si="13"/>
        <v>0</v>
      </c>
      <c r="AR250" s="190" t="s">
        <v>3732</v>
      </c>
      <c r="AT250" s="190" t="s">
        <v>3806</v>
      </c>
      <c r="AU250" s="190" t="s">
        <v>3565</v>
      </c>
      <c r="AY250" s="17" t="s">
        <v>3691</v>
      </c>
      <c r="BE250" s="191">
        <f t="shared" si="14"/>
        <v>0</v>
      </c>
      <c r="BF250" s="191">
        <f t="shared" si="15"/>
        <v>0</v>
      </c>
      <c r="BG250" s="191">
        <f t="shared" si="16"/>
        <v>0</v>
      </c>
      <c r="BH250" s="191">
        <f t="shared" si="17"/>
        <v>0</v>
      </c>
      <c r="BI250" s="191">
        <f t="shared" si="18"/>
        <v>0</v>
      </c>
      <c r="BJ250" s="17" t="s">
        <v>3562</v>
      </c>
      <c r="BK250" s="191">
        <f t="shared" si="19"/>
        <v>0</v>
      </c>
      <c r="BL250" s="17" t="s">
        <v>3699</v>
      </c>
      <c r="BM250" s="190" t="s">
        <v>3944</v>
      </c>
    </row>
    <row r="251" spans="2:51" s="12" customFormat="1" ht="12">
      <c r="B251" s="192"/>
      <c r="C251" s="193"/>
      <c r="D251" s="194" t="s">
        <v>3710</v>
      </c>
      <c r="E251" s="195" t="s">
        <v>3501</v>
      </c>
      <c r="F251" s="196" t="s">
        <v>3945</v>
      </c>
      <c r="G251" s="193"/>
      <c r="H251" s="197">
        <v>0.101</v>
      </c>
      <c r="I251" s="198"/>
      <c r="J251" s="193"/>
      <c r="K251" s="193"/>
      <c r="L251" s="199"/>
      <c r="M251" s="200"/>
      <c r="N251" s="201"/>
      <c r="O251" s="201"/>
      <c r="P251" s="201"/>
      <c r="Q251" s="201"/>
      <c r="R251" s="201"/>
      <c r="S251" s="201"/>
      <c r="T251" s="202"/>
      <c r="AT251" s="203" t="s">
        <v>3710</v>
      </c>
      <c r="AU251" s="203" t="s">
        <v>3565</v>
      </c>
      <c r="AV251" s="12" t="s">
        <v>3565</v>
      </c>
      <c r="AW251" s="12" t="s">
        <v>3515</v>
      </c>
      <c r="AX251" s="12" t="s">
        <v>3554</v>
      </c>
      <c r="AY251" s="203" t="s">
        <v>3691</v>
      </c>
    </row>
    <row r="252" spans="2:51" s="13" customFormat="1" ht="12">
      <c r="B252" s="204"/>
      <c r="C252" s="205"/>
      <c r="D252" s="194" t="s">
        <v>3710</v>
      </c>
      <c r="E252" s="206" t="s">
        <v>3501</v>
      </c>
      <c r="F252" s="207" t="s">
        <v>3712</v>
      </c>
      <c r="G252" s="205"/>
      <c r="H252" s="208">
        <v>0.101</v>
      </c>
      <c r="I252" s="209"/>
      <c r="J252" s="205"/>
      <c r="K252" s="205"/>
      <c r="L252" s="210"/>
      <c r="M252" s="211"/>
      <c r="N252" s="212"/>
      <c r="O252" s="212"/>
      <c r="P252" s="212"/>
      <c r="Q252" s="212"/>
      <c r="R252" s="212"/>
      <c r="S252" s="212"/>
      <c r="T252" s="213"/>
      <c r="AT252" s="214" t="s">
        <v>3710</v>
      </c>
      <c r="AU252" s="214" t="s">
        <v>3565</v>
      </c>
      <c r="AV252" s="13" t="s">
        <v>3699</v>
      </c>
      <c r="AW252" s="13" t="s">
        <v>3515</v>
      </c>
      <c r="AX252" s="13" t="s">
        <v>3562</v>
      </c>
      <c r="AY252" s="214" t="s">
        <v>3691</v>
      </c>
    </row>
    <row r="253" spans="2:65" s="1" customFormat="1" ht="24" customHeight="1">
      <c r="B253" s="34"/>
      <c r="C253" s="179" t="s">
        <v>3946</v>
      </c>
      <c r="D253" s="179" t="s">
        <v>3694</v>
      </c>
      <c r="E253" s="180" t="s">
        <v>3947</v>
      </c>
      <c r="F253" s="181" t="s">
        <v>3948</v>
      </c>
      <c r="G253" s="182" t="s">
        <v>3792</v>
      </c>
      <c r="H253" s="183">
        <v>0.09</v>
      </c>
      <c r="I253" s="184"/>
      <c r="J253" s="185">
        <f>ROUND(I253*H253,2)</f>
        <v>0</v>
      </c>
      <c r="K253" s="181" t="s">
        <v>3501</v>
      </c>
      <c r="L253" s="38"/>
      <c r="M253" s="186" t="s">
        <v>3501</v>
      </c>
      <c r="N253" s="187" t="s">
        <v>3525</v>
      </c>
      <c r="O253" s="63"/>
      <c r="P253" s="188">
        <f>O253*H253</f>
        <v>0</v>
      </c>
      <c r="Q253" s="188">
        <v>0.01709</v>
      </c>
      <c r="R253" s="188">
        <f>Q253*H253</f>
        <v>0.0015381</v>
      </c>
      <c r="S253" s="188">
        <v>0</v>
      </c>
      <c r="T253" s="189">
        <f>S253*H253</f>
        <v>0</v>
      </c>
      <c r="AR253" s="190" t="s">
        <v>3699</v>
      </c>
      <c r="AT253" s="190" t="s">
        <v>3694</v>
      </c>
      <c r="AU253" s="190" t="s">
        <v>3565</v>
      </c>
      <c r="AY253" s="17" t="s">
        <v>3691</v>
      </c>
      <c r="BE253" s="191">
        <f>IF(N253="základní",J253,0)</f>
        <v>0</v>
      </c>
      <c r="BF253" s="191">
        <f>IF(N253="snížená",J253,0)</f>
        <v>0</v>
      </c>
      <c r="BG253" s="191">
        <f>IF(N253="zákl. přenesená",J253,0)</f>
        <v>0</v>
      </c>
      <c r="BH253" s="191">
        <f>IF(N253="sníž. přenesená",J253,0)</f>
        <v>0</v>
      </c>
      <c r="BI253" s="191">
        <f>IF(N253="nulová",J253,0)</f>
        <v>0</v>
      </c>
      <c r="BJ253" s="17" t="s">
        <v>3562</v>
      </c>
      <c r="BK253" s="191">
        <f>ROUND(I253*H253,2)</f>
        <v>0</v>
      </c>
      <c r="BL253" s="17" t="s">
        <v>3699</v>
      </c>
      <c r="BM253" s="190" t="s">
        <v>3949</v>
      </c>
    </row>
    <row r="254" spans="2:65" s="1" customFormat="1" ht="16.5" customHeight="1">
      <c r="B254" s="34"/>
      <c r="C254" s="225" t="s">
        <v>3950</v>
      </c>
      <c r="D254" s="225" t="s">
        <v>3806</v>
      </c>
      <c r="E254" s="226" t="s">
        <v>3942</v>
      </c>
      <c r="F254" s="227" t="s">
        <v>3943</v>
      </c>
      <c r="G254" s="228" t="s">
        <v>3792</v>
      </c>
      <c r="H254" s="229">
        <v>0.101</v>
      </c>
      <c r="I254" s="230"/>
      <c r="J254" s="231">
        <f>ROUND(I254*H254,2)</f>
        <v>0</v>
      </c>
      <c r="K254" s="227" t="s">
        <v>3698</v>
      </c>
      <c r="L254" s="232"/>
      <c r="M254" s="233" t="s">
        <v>3501</v>
      </c>
      <c r="N254" s="234" t="s">
        <v>3525</v>
      </c>
      <c r="O254" s="63"/>
      <c r="P254" s="188">
        <f>O254*H254</f>
        <v>0</v>
      </c>
      <c r="Q254" s="188">
        <v>1</v>
      </c>
      <c r="R254" s="188">
        <f>Q254*H254</f>
        <v>0.101</v>
      </c>
      <c r="S254" s="188">
        <v>0</v>
      </c>
      <c r="T254" s="189">
        <f>S254*H254</f>
        <v>0</v>
      </c>
      <c r="AR254" s="190" t="s">
        <v>3732</v>
      </c>
      <c r="AT254" s="190" t="s">
        <v>3806</v>
      </c>
      <c r="AU254" s="190" t="s">
        <v>3565</v>
      </c>
      <c r="AY254" s="17" t="s">
        <v>3691</v>
      </c>
      <c r="BE254" s="191">
        <f>IF(N254="základní",J254,0)</f>
        <v>0</v>
      </c>
      <c r="BF254" s="191">
        <f>IF(N254="snížená",J254,0)</f>
        <v>0</v>
      </c>
      <c r="BG254" s="191">
        <f>IF(N254="zákl. přenesená",J254,0)</f>
        <v>0</v>
      </c>
      <c r="BH254" s="191">
        <f>IF(N254="sníž. přenesená",J254,0)</f>
        <v>0</v>
      </c>
      <c r="BI254" s="191">
        <f>IF(N254="nulová",J254,0)</f>
        <v>0</v>
      </c>
      <c r="BJ254" s="17" t="s">
        <v>3562</v>
      </c>
      <c r="BK254" s="191">
        <f>ROUND(I254*H254,2)</f>
        <v>0</v>
      </c>
      <c r="BL254" s="17" t="s">
        <v>3699</v>
      </c>
      <c r="BM254" s="190" t="s">
        <v>3951</v>
      </c>
    </row>
    <row r="255" spans="2:51" s="12" customFormat="1" ht="12">
      <c r="B255" s="192"/>
      <c r="C255" s="193"/>
      <c r="D255" s="194" t="s">
        <v>3710</v>
      </c>
      <c r="E255" s="195" t="s">
        <v>3501</v>
      </c>
      <c r="F255" s="196" t="s">
        <v>3945</v>
      </c>
      <c r="G255" s="193"/>
      <c r="H255" s="197">
        <v>0.101</v>
      </c>
      <c r="I255" s="198"/>
      <c r="J255" s="193"/>
      <c r="K255" s="193"/>
      <c r="L255" s="199"/>
      <c r="M255" s="200"/>
      <c r="N255" s="201"/>
      <c r="O255" s="201"/>
      <c r="P255" s="201"/>
      <c r="Q255" s="201"/>
      <c r="R255" s="201"/>
      <c r="S255" s="201"/>
      <c r="T255" s="202"/>
      <c r="AT255" s="203" t="s">
        <v>3710</v>
      </c>
      <c r="AU255" s="203" t="s">
        <v>3565</v>
      </c>
      <c r="AV255" s="12" t="s">
        <v>3565</v>
      </c>
      <c r="AW255" s="12" t="s">
        <v>3515</v>
      </c>
      <c r="AX255" s="12" t="s">
        <v>3554</v>
      </c>
      <c r="AY255" s="203" t="s">
        <v>3691</v>
      </c>
    </row>
    <row r="256" spans="2:51" s="13" customFormat="1" ht="12">
      <c r="B256" s="204"/>
      <c r="C256" s="205"/>
      <c r="D256" s="194" t="s">
        <v>3710</v>
      </c>
      <c r="E256" s="206" t="s">
        <v>3501</v>
      </c>
      <c r="F256" s="207" t="s">
        <v>3712</v>
      </c>
      <c r="G256" s="205"/>
      <c r="H256" s="208">
        <v>0.101</v>
      </c>
      <c r="I256" s="209"/>
      <c r="J256" s="205"/>
      <c r="K256" s="205"/>
      <c r="L256" s="210"/>
      <c r="M256" s="211"/>
      <c r="N256" s="212"/>
      <c r="O256" s="212"/>
      <c r="P256" s="212"/>
      <c r="Q256" s="212"/>
      <c r="R256" s="212"/>
      <c r="S256" s="212"/>
      <c r="T256" s="213"/>
      <c r="AT256" s="214" t="s">
        <v>3710</v>
      </c>
      <c r="AU256" s="214" t="s">
        <v>3565</v>
      </c>
      <c r="AV256" s="13" t="s">
        <v>3699</v>
      </c>
      <c r="AW256" s="13" t="s">
        <v>3515</v>
      </c>
      <c r="AX256" s="13" t="s">
        <v>3562</v>
      </c>
      <c r="AY256" s="214" t="s">
        <v>3691</v>
      </c>
    </row>
    <row r="257" spans="2:65" s="1" customFormat="1" ht="24" customHeight="1">
      <c r="B257" s="34"/>
      <c r="C257" s="179" t="s">
        <v>3952</v>
      </c>
      <c r="D257" s="179" t="s">
        <v>3694</v>
      </c>
      <c r="E257" s="180" t="s">
        <v>3953</v>
      </c>
      <c r="F257" s="181" t="s">
        <v>3954</v>
      </c>
      <c r="G257" s="182" t="s">
        <v>3792</v>
      </c>
      <c r="H257" s="183">
        <v>0.41</v>
      </c>
      <c r="I257" s="184"/>
      <c r="J257" s="185">
        <f>ROUND(I257*H257,2)</f>
        <v>0</v>
      </c>
      <c r="K257" s="181" t="s">
        <v>3501</v>
      </c>
      <c r="L257" s="38"/>
      <c r="M257" s="186" t="s">
        <v>3501</v>
      </c>
      <c r="N257" s="187" t="s">
        <v>3525</v>
      </c>
      <c r="O257" s="63"/>
      <c r="P257" s="188">
        <f>O257*H257</f>
        <v>0</v>
      </c>
      <c r="Q257" s="188">
        <v>0.01709</v>
      </c>
      <c r="R257" s="188">
        <f>Q257*H257</f>
        <v>0.0070069</v>
      </c>
      <c r="S257" s="188">
        <v>0</v>
      </c>
      <c r="T257" s="189">
        <f>S257*H257</f>
        <v>0</v>
      </c>
      <c r="AR257" s="190" t="s">
        <v>3699</v>
      </c>
      <c r="AT257" s="190" t="s">
        <v>3694</v>
      </c>
      <c r="AU257" s="190" t="s">
        <v>3565</v>
      </c>
      <c r="AY257" s="17" t="s">
        <v>3691</v>
      </c>
      <c r="BE257" s="191">
        <f>IF(N257="základní",J257,0)</f>
        <v>0</v>
      </c>
      <c r="BF257" s="191">
        <f>IF(N257="snížená",J257,0)</f>
        <v>0</v>
      </c>
      <c r="BG257" s="191">
        <f>IF(N257="zákl. přenesená",J257,0)</f>
        <v>0</v>
      </c>
      <c r="BH257" s="191">
        <f>IF(N257="sníž. přenesená",J257,0)</f>
        <v>0</v>
      </c>
      <c r="BI257" s="191">
        <f>IF(N257="nulová",J257,0)</f>
        <v>0</v>
      </c>
      <c r="BJ257" s="17" t="s">
        <v>3562</v>
      </c>
      <c r="BK257" s="191">
        <f>ROUND(I257*H257,2)</f>
        <v>0</v>
      </c>
      <c r="BL257" s="17" t="s">
        <v>3699</v>
      </c>
      <c r="BM257" s="190" t="s">
        <v>3955</v>
      </c>
    </row>
    <row r="258" spans="2:65" s="1" customFormat="1" ht="16.5" customHeight="1">
      <c r="B258" s="34"/>
      <c r="C258" s="225" t="s">
        <v>3956</v>
      </c>
      <c r="D258" s="225" t="s">
        <v>3806</v>
      </c>
      <c r="E258" s="226" t="s">
        <v>3957</v>
      </c>
      <c r="F258" s="227" t="s">
        <v>3958</v>
      </c>
      <c r="G258" s="228" t="s">
        <v>3792</v>
      </c>
      <c r="H258" s="229">
        <v>0.447</v>
      </c>
      <c r="I258" s="230"/>
      <c r="J258" s="231">
        <f>ROUND(I258*H258,2)</f>
        <v>0</v>
      </c>
      <c r="K258" s="227" t="s">
        <v>3698</v>
      </c>
      <c r="L258" s="232"/>
      <c r="M258" s="233" t="s">
        <v>3501</v>
      </c>
      <c r="N258" s="234" t="s">
        <v>3525</v>
      </c>
      <c r="O258" s="63"/>
      <c r="P258" s="188">
        <f>O258*H258</f>
        <v>0</v>
      </c>
      <c r="Q258" s="188">
        <v>1</v>
      </c>
      <c r="R258" s="188">
        <f>Q258*H258</f>
        <v>0.447</v>
      </c>
      <c r="S258" s="188">
        <v>0</v>
      </c>
      <c r="T258" s="189">
        <f>S258*H258</f>
        <v>0</v>
      </c>
      <c r="AR258" s="190" t="s">
        <v>3732</v>
      </c>
      <c r="AT258" s="190" t="s">
        <v>3806</v>
      </c>
      <c r="AU258" s="190" t="s">
        <v>3565</v>
      </c>
      <c r="AY258" s="17" t="s">
        <v>3691</v>
      </c>
      <c r="BE258" s="191">
        <f>IF(N258="základní",J258,0)</f>
        <v>0</v>
      </c>
      <c r="BF258" s="191">
        <f>IF(N258="snížená",J258,0)</f>
        <v>0</v>
      </c>
      <c r="BG258" s="191">
        <f>IF(N258="zákl. přenesená",J258,0)</f>
        <v>0</v>
      </c>
      <c r="BH258" s="191">
        <f>IF(N258="sníž. přenesená",J258,0)</f>
        <v>0</v>
      </c>
      <c r="BI258" s="191">
        <f>IF(N258="nulová",J258,0)</f>
        <v>0</v>
      </c>
      <c r="BJ258" s="17" t="s">
        <v>3562</v>
      </c>
      <c r="BK258" s="191">
        <f>ROUND(I258*H258,2)</f>
        <v>0</v>
      </c>
      <c r="BL258" s="17" t="s">
        <v>3699</v>
      </c>
      <c r="BM258" s="190" t="s">
        <v>3959</v>
      </c>
    </row>
    <row r="259" spans="2:51" s="12" customFormat="1" ht="12">
      <c r="B259" s="192"/>
      <c r="C259" s="193"/>
      <c r="D259" s="194" t="s">
        <v>3710</v>
      </c>
      <c r="E259" s="195" t="s">
        <v>3501</v>
      </c>
      <c r="F259" s="196" t="s">
        <v>3960</v>
      </c>
      <c r="G259" s="193"/>
      <c r="H259" s="197">
        <v>0.447</v>
      </c>
      <c r="I259" s="198"/>
      <c r="J259" s="193"/>
      <c r="K259" s="193"/>
      <c r="L259" s="199"/>
      <c r="M259" s="200"/>
      <c r="N259" s="201"/>
      <c r="O259" s="201"/>
      <c r="P259" s="201"/>
      <c r="Q259" s="201"/>
      <c r="R259" s="201"/>
      <c r="S259" s="201"/>
      <c r="T259" s="202"/>
      <c r="AT259" s="203" t="s">
        <v>3710</v>
      </c>
      <c r="AU259" s="203" t="s">
        <v>3565</v>
      </c>
      <c r="AV259" s="12" t="s">
        <v>3565</v>
      </c>
      <c r="AW259" s="12" t="s">
        <v>3515</v>
      </c>
      <c r="AX259" s="12" t="s">
        <v>3562</v>
      </c>
      <c r="AY259" s="203" t="s">
        <v>3691</v>
      </c>
    </row>
    <row r="260" spans="2:65" s="1" customFormat="1" ht="16.5" customHeight="1">
      <c r="B260" s="34"/>
      <c r="C260" s="179" t="s">
        <v>3961</v>
      </c>
      <c r="D260" s="179" t="s">
        <v>3694</v>
      </c>
      <c r="E260" s="180" t="s">
        <v>3962</v>
      </c>
      <c r="F260" s="181" t="s">
        <v>3963</v>
      </c>
      <c r="G260" s="182" t="s">
        <v>3834</v>
      </c>
      <c r="H260" s="183">
        <v>12</v>
      </c>
      <c r="I260" s="184"/>
      <c r="J260" s="185">
        <f aca="true" t="shared" si="20" ref="J260:J269">ROUND(I260*H260,2)</f>
        <v>0</v>
      </c>
      <c r="K260" s="181" t="s">
        <v>3698</v>
      </c>
      <c r="L260" s="38"/>
      <c r="M260" s="186" t="s">
        <v>3501</v>
      </c>
      <c r="N260" s="187" t="s">
        <v>3525</v>
      </c>
      <c r="O260" s="63"/>
      <c r="P260" s="188">
        <f aca="true" t="shared" si="21" ref="P260:P269">O260*H260</f>
        <v>0</v>
      </c>
      <c r="Q260" s="188">
        <v>0.09105</v>
      </c>
      <c r="R260" s="188">
        <f aca="true" t="shared" si="22" ref="R260:R269">Q260*H260</f>
        <v>1.0926</v>
      </c>
      <c r="S260" s="188">
        <v>0</v>
      </c>
      <c r="T260" s="189">
        <f aca="true" t="shared" si="23" ref="T260:T269">S260*H260</f>
        <v>0</v>
      </c>
      <c r="AR260" s="190" t="s">
        <v>3699</v>
      </c>
      <c r="AT260" s="190" t="s">
        <v>3694</v>
      </c>
      <c r="AU260" s="190" t="s">
        <v>3565</v>
      </c>
      <c r="AY260" s="17" t="s">
        <v>3691</v>
      </c>
      <c r="BE260" s="191">
        <f aca="true" t="shared" si="24" ref="BE260:BE269">IF(N260="základní",J260,0)</f>
        <v>0</v>
      </c>
      <c r="BF260" s="191">
        <f aca="true" t="shared" si="25" ref="BF260:BF269">IF(N260="snížená",J260,0)</f>
        <v>0</v>
      </c>
      <c r="BG260" s="191">
        <f aca="true" t="shared" si="26" ref="BG260:BG269">IF(N260="zákl. přenesená",J260,0)</f>
        <v>0</v>
      </c>
      <c r="BH260" s="191">
        <f aca="true" t="shared" si="27" ref="BH260:BH269">IF(N260="sníž. přenesená",J260,0)</f>
        <v>0</v>
      </c>
      <c r="BI260" s="191">
        <f aca="true" t="shared" si="28" ref="BI260:BI269">IF(N260="nulová",J260,0)</f>
        <v>0</v>
      </c>
      <c r="BJ260" s="17" t="s">
        <v>3562</v>
      </c>
      <c r="BK260" s="191">
        <f aca="true" t="shared" si="29" ref="BK260:BK269">ROUND(I260*H260,2)</f>
        <v>0</v>
      </c>
      <c r="BL260" s="17" t="s">
        <v>3699</v>
      </c>
      <c r="BM260" s="190" t="s">
        <v>3964</v>
      </c>
    </row>
    <row r="261" spans="2:65" s="1" customFormat="1" ht="16.5" customHeight="1">
      <c r="B261" s="34"/>
      <c r="C261" s="179" t="s">
        <v>3965</v>
      </c>
      <c r="D261" s="179" t="s">
        <v>3694</v>
      </c>
      <c r="E261" s="180" t="s">
        <v>3966</v>
      </c>
      <c r="F261" s="181" t="s">
        <v>3967</v>
      </c>
      <c r="G261" s="182" t="s">
        <v>3834</v>
      </c>
      <c r="H261" s="183">
        <v>12</v>
      </c>
      <c r="I261" s="184"/>
      <c r="J261" s="185">
        <f t="shared" si="20"/>
        <v>0</v>
      </c>
      <c r="K261" s="181" t="s">
        <v>3698</v>
      </c>
      <c r="L261" s="38"/>
      <c r="M261" s="186" t="s">
        <v>3501</v>
      </c>
      <c r="N261" s="187" t="s">
        <v>3525</v>
      </c>
      <c r="O261" s="63"/>
      <c r="P261" s="188">
        <f t="shared" si="21"/>
        <v>0</v>
      </c>
      <c r="Q261" s="188">
        <v>0.05455</v>
      </c>
      <c r="R261" s="188">
        <f t="shared" si="22"/>
        <v>0.6546000000000001</v>
      </c>
      <c r="S261" s="188">
        <v>0</v>
      </c>
      <c r="T261" s="189">
        <f t="shared" si="23"/>
        <v>0</v>
      </c>
      <c r="AR261" s="190" t="s">
        <v>3699</v>
      </c>
      <c r="AT261" s="190" t="s">
        <v>3694</v>
      </c>
      <c r="AU261" s="190" t="s">
        <v>3565</v>
      </c>
      <c r="AY261" s="17" t="s">
        <v>3691</v>
      </c>
      <c r="BE261" s="191">
        <f t="shared" si="24"/>
        <v>0</v>
      </c>
      <c r="BF261" s="191">
        <f t="shared" si="25"/>
        <v>0</v>
      </c>
      <c r="BG261" s="191">
        <f t="shared" si="26"/>
        <v>0</v>
      </c>
      <c r="BH261" s="191">
        <f t="shared" si="27"/>
        <v>0</v>
      </c>
      <c r="BI261" s="191">
        <f t="shared" si="28"/>
        <v>0</v>
      </c>
      <c r="BJ261" s="17" t="s">
        <v>3562</v>
      </c>
      <c r="BK261" s="191">
        <f t="shared" si="29"/>
        <v>0</v>
      </c>
      <c r="BL261" s="17" t="s">
        <v>3699</v>
      </c>
      <c r="BM261" s="190" t="s">
        <v>3968</v>
      </c>
    </row>
    <row r="262" spans="2:65" s="1" customFormat="1" ht="16.5" customHeight="1">
      <c r="B262" s="34"/>
      <c r="C262" s="179" t="s">
        <v>3969</v>
      </c>
      <c r="D262" s="179" t="s">
        <v>3694</v>
      </c>
      <c r="E262" s="180" t="s">
        <v>3970</v>
      </c>
      <c r="F262" s="181" t="s">
        <v>3971</v>
      </c>
      <c r="G262" s="182" t="s">
        <v>3834</v>
      </c>
      <c r="H262" s="183">
        <v>33</v>
      </c>
      <c r="I262" s="184"/>
      <c r="J262" s="185">
        <f t="shared" si="20"/>
        <v>0</v>
      </c>
      <c r="K262" s="181" t="s">
        <v>3698</v>
      </c>
      <c r="L262" s="38"/>
      <c r="M262" s="186" t="s">
        <v>3501</v>
      </c>
      <c r="N262" s="187" t="s">
        <v>3525</v>
      </c>
      <c r="O262" s="63"/>
      <c r="P262" s="188">
        <f t="shared" si="21"/>
        <v>0</v>
      </c>
      <c r="Q262" s="188">
        <v>0.04555</v>
      </c>
      <c r="R262" s="188">
        <f t="shared" si="22"/>
        <v>1.50315</v>
      </c>
      <c r="S262" s="188">
        <v>0</v>
      </c>
      <c r="T262" s="189">
        <f t="shared" si="23"/>
        <v>0</v>
      </c>
      <c r="AR262" s="190" t="s">
        <v>3699</v>
      </c>
      <c r="AT262" s="190" t="s">
        <v>3694</v>
      </c>
      <c r="AU262" s="190" t="s">
        <v>3565</v>
      </c>
      <c r="AY262" s="17" t="s">
        <v>3691</v>
      </c>
      <c r="BE262" s="191">
        <f t="shared" si="24"/>
        <v>0</v>
      </c>
      <c r="BF262" s="191">
        <f t="shared" si="25"/>
        <v>0</v>
      </c>
      <c r="BG262" s="191">
        <f t="shared" si="26"/>
        <v>0</v>
      </c>
      <c r="BH262" s="191">
        <f t="shared" si="27"/>
        <v>0</v>
      </c>
      <c r="BI262" s="191">
        <f t="shared" si="28"/>
        <v>0</v>
      </c>
      <c r="BJ262" s="17" t="s">
        <v>3562</v>
      </c>
      <c r="BK262" s="191">
        <f t="shared" si="29"/>
        <v>0</v>
      </c>
      <c r="BL262" s="17" t="s">
        <v>3699</v>
      </c>
      <c r="BM262" s="190" t="s">
        <v>3972</v>
      </c>
    </row>
    <row r="263" spans="2:65" s="1" customFormat="1" ht="16.5" customHeight="1">
      <c r="B263" s="34"/>
      <c r="C263" s="179" t="s">
        <v>3973</v>
      </c>
      <c r="D263" s="179" t="s">
        <v>3694</v>
      </c>
      <c r="E263" s="180" t="s">
        <v>3974</v>
      </c>
      <c r="F263" s="181" t="s">
        <v>3975</v>
      </c>
      <c r="G263" s="182" t="s">
        <v>3834</v>
      </c>
      <c r="H263" s="183">
        <v>10</v>
      </c>
      <c r="I263" s="184"/>
      <c r="J263" s="185">
        <f t="shared" si="20"/>
        <v>0</v>
      </c>
      <c r="K263" s="181" t="s">
        <v>3698</v>
      </c>
      <c r="L263" s="38"/>
      <c r="M263" s="186" t="s">
        <v>3501</v>
      </c>
      <c r="N263" s="187" t="s">
        <v>3525</v>
      </c>
      <c r="O263" s="63"/>
      <c r="P263" s="188">
        <f t="shared" si="21"/>
        <v>0</v>
      </c>
      <c r="Q263" s="188">
        <v>0.03655</v>
      </c>
      <c r="R263" s="188">
        <f t="shared" si="22"/>
        <v>0.3655</v>
      </c>
      <c r="S263" s="188">
        <v>0</v>
      </c>
      <c r="T263" s="189">
        <f t="shared" si="23"/>
        <v>0</v>
      </c>
      <c r="AR263" s="190" t="s">
        <v>3699</v>
      </c>
      <c r="AT263" s="190" t="s">
        <v>3694</v>
      </c>
      <c r="AU263" s="190" t="s">
        <v>3565</v>
      </c>
      <c r="AY263" s="17" t="s">
        <v>3691</v>
      </c>
      <c r="BE263" s="191">
        <f t="shared" si="24"/>
        <v>0</v>
      </c>
      <c r="BF263" s="191">
        <f t="shared" si="25"/>
        <v>0</v>
      </c>
      <c r="BG263" s="191">
        <f t="shared" si="26"/>
        <v>0</v>
      </c>
      <c r="BH263" s="191">
        <f t="shared" si="27"/>
        <v>0</v>
      </c>
      <c r="BI263" s="191">
        <f t="shared" si="28"/>
        <v>0</v>
      </c>
      <c r="BJ263" s="17" t="s">
        <v>3562</v>
      </c>
      <c r="BK263" s="191">
        <f t="shared" si="29"/>
        <v>0</v>
      </c>
      <c r="BL263" s="17" t="s">
        <v>3699</v>
      </c>
      <c r="BM263" s="190" t="s">
        <v>3976</v>
      </c>
    </row>
    <row r="264" spans="2:65" s="1" customFormat="1" ht="16.5" customHeight="1">
      <c r="B264" s="34"/>
      <c r="C264" s="179" t="s">
        <v>3977</v>
      </c>
      <c r="D264" s="179" t="s">
        <v>3694</v>
      </c>
      <c r="E264" s="180" t="s">
        <v>3978</v>
      </c>
      <c r="F264" s="181" t="s">
        <v>3979</v>
      </c>
      <c r="G264" s="182" t="s">
        <v>3834</v>
      </c>
      <c r="H264" s="183">
        <v>12</v>
      </c>
      <c r="I264" s="184"/>
      <c r="J264" s="185">
        <f t="shared" si="20"/>
        <v>0</v>
      </c>
      <c r="K264" s="181" t="s">
        <v>3698</v>
      </c>
      <c r="L264" s="38"/>
      <c r="M264" s="186" t="s">
        <v>3501</v>
      </c>
      <c r="N264" s="187" t="s">
        <v>3525</v>
      </c>
      <c r="O264" s="63"/>
      <c r="P264" s="188">
        <f t="shared" si="21"/>
        <v>0</v>
      </c>
      <c r="Q264" s="188">
        <v>0.02126</v>
      </c>
      <c r="R264" s="188">
        <f t="shared" si="22"/>
        <v>0.25512</v>
      </c>
      <c r="S264" s="188">
        <v>0</v>
      </c>
      <c r="T264" s="189">
        <f t="shared" si="23"/>
        <v>0</v>
      </c>
      <c r="AR264" s="190" t="s">
        <v>3699</v>
      </c>
      <c r="AT264" s="190" t="s">
        <v>3694</v>
      </c>
      <c r="AU264" s="190" t="s">
        <v>3565</v>
      </c>
      <c r="AY264" s="17" t="s">
        <v>3691</v>
      </c>
      <c r="BE264" s="191">
        <f t="shared" si="24"/>
        <v>0</v>
      </c>
      <c r="BF264" s="191">
        <f t="shared" si="25"/>
        <v>0</v>
      </c>
      <c r="BG264" s="191">
        <f t="shared" si="26"/>
        <v>0</v>
      </c>
      <c r="BH264" s="191">
        <f t="shared" si="27"/>
        <v>0</v>
      </c>
      <c r="BI264" s="191">
        <f t="shared" si="28"/>
        <v>0</v>
      </c>
      <c r="BJ264" s="17" t="s">
        <v>3562</v>
      </c>
      <c r="BK264" s="191">
        <f t="shared" si="29"/>
        <v>0</v>
      </c>
      <c r="BL264" s="17" t="s">
        <v>3699</v>
      </c>
      <c r="BM264" s="190" t="s">
        <v>3980</v>
      </c>
    </row>
    <row r="265" spans="2:65" s="1" customFormat="1" ht="16.5" customHeight="1">
      <c r="B265" s="34"/>
      <c r="C265" s="179" t="s">
        <v>3981</v>
      </c>
      <c r="D265" s="179" t="s">
        <v>3694</v>
      </c>
      <c r="E265" s="180" t="s">
        <v>3982</v>
      </c>
      <c r="F265" s="181" t="s">
        <v>3983</v>
      </c>
      <c r="G265" s="182" t="s">
        <v>3834</v>
      </c>
      <c r="H265" s="183">
        <v>6</v>
      </c>
      <c r="I265" s="184"/>
      <c r="J265" s="185">
        <f t="shared" si="20"/>
        <v>0</v>
      </c>
      <c r="K265" s="181" t="s">
        <v>3698</v>
      </c>
      <c r="L265" s="38"/>
      <c r="M265" s="186" t="s">
        <v>3501</v>
      </c>
      <c r="N265" s="187" t="s">
        <v>3525</v>
      </c>
      <c r="O265" s="63"/>
      <c r="P265" s="188">
        <f t="shared" si="21"/>
        <v>0</v>
      </c>
      <c r="Q265" s="188">
        <v>0.02693</v>
      </c>
      <c r="R265" s="188">
        <f t="shared" si="22"/>
        <v>0.16158</v>
      </c>
      <c r="S265" s="188">
        <v>0</v>
      </c>
      <c r="T265" s="189">
        <f t="shared" si="23"/>
        <v>0</v>
      </c>
      <c r="AR265" s="190" t="s">
        <v>3699</v>
      </c>
      <c r="AT265" s="190" t="s">
        <v>3694</v>
      </c>
      <c r="AU265" s="190" t="s">
        <v>3565</v>
      </c>
      <c r="AY265" s="17" t="s">
        <v>3691</v>
      </c>
      <c r="BE265" s="191">
        <f t="shared" si="24"/>
        <v>0</v>
      </c>
      <c r="BF265" s="191">
        <f t="shared" si="25"/>
        <v>0</v>
      </c>
      <c r="BG265" s="191">
        <f t="shared" si="26"/>
        <v>0</v>
      </c>
      <c r="BH265" s="191">
        <f t="shared" si="27"/>
        <v>0</v>
      </c>
      <c r="BI265" s="191">
        <f t="shared" si="28"/>
        <v>0</v>
      </c>
      <c r="BJ265" s="17" t="s">
        <v>3562</v>
      </c>
      <c r="BK265" s="191">
        <f t="shared" si="29"/>
        <v>0</v>
      </c>
      <c r="BL265" s="17" t="s">
        <v>3699</v>
      </c>
      <c r="BM265" s="190" t="s">
        <v>3984</v>
      </c>
    </row>
    <row r="266" spans="2:65" s="1" customFormat="1" ht="16.5" customHeight="1">
      <c r="B266" s="34"/>
      <c r="C266" s="179" t="s">
        <v>3985</v>
      </c>
      <c r="D266" s="179" t="s">
        <v>3694</v>
      </c>
      <c r="E266" s="180" t="s">
        <v>3986</v>
      </c>
      <c r="F266" s="181" t="s">
        <v>3987</v>
      </c>
      <c r="G266" s="182" t="s">
        <v>3834</v>
      </c>
      <c r="H266" s="183">
        <v>20</v>
      </c>
      <c r="I266" s="184"/>
      <c r="J266" s="185">
        <f t="shared" si="20"/>
        <v>0</v>
      </c>
      <c r="K266" s="181" t="s">
        <v>3698</v>
      </c>
      <c r="L266" s="38"/>
      <c r="M266" s="186" t="s">
        <v>3501</v>
      </c>
      <c r="N266" s="187" t="s">
        <v>3525</v>
      </c>
      <c r="O266" s="63"/>
      <c r="P266" s="188">
        <f t="shared" si="21"/>
        <v>0</v>
      </c>
      <c r="Q266" s="188">
        <v>0.10905</v>
      </c>
      <c r="R266" s="188">
        <f t="shared" si="22"/>
        <v>2.181</v>
      </c>
      <c r="S266" s="188">
        <v>0</v>
      </c>
      <c r="T266" s="189">
        <f t="shared" si="23"/>
        <v>0</v>
      </c>
      <c r="AR266" s="190" t="s">
        <v>3699</v>
      </c>
      <c r="AT266" s="190" t="s">
        <v>3694</v>
      </c>
      <c r="AU266" s="190" t="s">
        <v>3565</v>
      </c>
      <c r="AY266" s="17" t="s">
        <v>3691</v>
      </c>
      <c r="BE266" s="191">
        <f t="shared" si="24"/>
        <v>0</v>
      </c>
      <c r="BF266" s="191">
        <f t="shared" si="25"/>
        <v>0</v>
      </c>
      <c r="BG266" s="191">
        <f t="shared" si="26"/>
        <v>0</v>
      </c>
      <c r="BH266" s="191">
        <f t="shared" si="27"/>
        <v>0</v>
      </c>
      <c r="BI266" s="191">
        <f t="shared" si="28"/>
        <v>0</v>
      </c>
      <c r="BJ266" s="17" t="s">
        <v>3562</v>
      </c>
      <c r="BK266" s="191">
        <f t="shared" si="29"/>
        <v>0</v>
      </c>
      <c r="BL266" s="17" t="s">
        <v>3699</v>
      </c>
      <c r="BM266" s="190" t="s">
        <v>3988</v>
      </c>
    </row>
    <row r="267" spans="2:65" s="1" customFormat="1" ht="16.5" customHeight="1">
      <c r="B267" s="34"/>
      <c r="C267" s="179" t="s">
        <v>3989</v>
      </c>
      <c r="D267" s="179" t="s">
        <v>3694</v>
      </c>
      <c r="E267" s="180" t="s">
        <v>3990</v>
      </c>
      <c r="F267" s="181" t="s">
        <v>3991</v>
      </c>
      <c r="G267" s="182" t="s">
        <v>3834</v>
      </c>
      <c r="H267" s="183">
        <v>12</v>
      </c>
      <c r="I267" s="184"/>
      <c r="J267" s="185">
        <f t="shared" si="20"/>
        <v>0</v>
      </c>
      <c r="K267" s="181" t="s">
        <v>3698</v>
      </c>
      <c r="L267" s="38"/>
      <c r="M267" s="186" t="s">
        <v>3501</v>
      </c>
      <c r="N267" s="187" t="s">
        <v>3525</v>
      </c>
      <c r="O267" s="63"/>
      <c r="P267" s="188">
        <f t="shared" si="21"/>
        <v>0</v>
      </c>
      <c r="Q267" s="188">
        <v>0.06355</v>
      </c>
      <c r="R267" s="188">
        <f t="shared" si="22"/>
        <v>0.7626</v>
      </c>
      <c r="S267" s="188">
        <v>0</v>
      </c>
      <c r="T267" s="189">
        <f t="shared" si="23"/>
        <v>0</v>
      </c>
      <c r="AR267" s="190" t="s">
        <v>3699</v>
      </c>
      <c r="AT267" s="190" t="s">
        <v>3694</v>
      </c>
      <c r="AU267" s="190" t="s">
        <v>3565</v>
      </c>
      <c r="AY267" s="17" t="s">
        <v>3691</v>
      </c>
      <c r="BE267" s="191">
        <f t="shared" si="24"/>
        <v>0</v>
      </c>
      <c r="BF267" s="191">
        <f t="shared" si="25"/>
        <v>0</v>
      </c>
      <c r="BG267" s="191">
        <f t="shared" si="26"/>
        <v>0</v>
      </c>
      <c r="BH267" s="191">
        <f t="shared" si="27"/>
        <v>0</v>
      </c>
      <c r="BI267" s="191">
        <f t="shared" si="28"/>
        <v>0</v>
      </c>
      <c r="BJ267" s="17" t="s">
        <v>3562</v>
      </c>
      <c r="BK267" s="191">
        <f t="shared" si="29"/>
        <v>0</v>
      </c>
      <c r="BL267" s="17" t="s">
        <v>3699</v>
      </c>
      <c r="BM267" s="190" t="s">
        <v>3992</v>
      </c>
    </row>
    <row r="268" spans="2:65" s="1" customFormat="1" ht="16.5" customHeight="1">
      <c r="B268" s="34"/>
      <c r="C268" s="179" t="s">
        <v>3993</v>
      </c>
      <c r="D268" s="179" t="s">
        <v>3694</v>
      </c>
      <c r="E268" s="180" t="s">
        <v>3994</v>
      </c>
      <c r="F268" s="181" t="s">
        <v>3995</v>
      </c>
      <c r="G268" s="182" t="s">
        <v>3834</v>
      </c>
      <c r="H268" s="183">
        <v>8</v>
      </c>
      <c r="I268" s="184"/>
      <c r="J268" s="185">
        <f t="shared" si="20"/>
        <v>0</v>
      </c>
      <c r="K268" s="181" t="s">
        <v>3698</v>
      </c>
      <c r="L268" s="38"/>
      <c r="M268" s="186" t="s">
        <v>3501</v>
      </c>
      <c r="N268" s="187" t="s">
        <v>3525</v>
      </c>
      <c r="O268" s="63"/>
      <c r="P268" s="188">
        <f t="shared" si="21"/>
        <v>0</v>
      </c>
      <c r="Q268" s="188">
        <v>0.03195</v>
      </c>
      <c r="R268" s="188">
        <f t="shared" si="22"/>
        <v>0.2556</v>
      </c>
      <c r="S268" s="188">
        <v>0</v>
      </c>
      <c r="T268" s="189">
        <f t="shared" si="23"/>
        <v>0</v>
      </c>
      <c r="AR268" s="190" t="s">
        <v>3699</v>
      </c>
      <c r="AT268" s="190" t="s">
        <v>3694</v>
      </c>
      <c r="AU268" s="190" t="s">
        <v>3565</v>
      </c>
      <c r="AY268" s="17" t="s">
        <v>3691</v>
      </c>
      <c r="BE268" s="191">
        <f t="shared" si="24"/>
        <v>0</v>
      </c>
      <c r="BF268" s="191">
        <f t="shared" si="25"/>
        <v>0</v>
      </c>
      <c r="BG268" s="191">
        <f t="shared" si="26"/>
        <v>0</v>
      </c>
      <c r="BH268" s="191">
        <f t="shared" si="27"/>
        <v>0</v>
      </c>
      <c r="BI268" s="191">
        <f t="shared" si="28"/>
        <v>0</v>
      </c>
      <c r="BJ268" s="17" t="s">
        <v>3562</v>
      </c>
      <c r="BK268" s="191">
        <f t="shared" si="29"/>
        <v>0</v>
      </c>
      <c r="BL268" s="17" t="s">
        <v>3699</v>
      </c>
      <c r="BM268" s="190" t="s">
        <v>3996</v>
      </c>
    </row>
    <row r="269" spans="2:65" s="1" customFormat="1" ht="16.5" customHeight="1">
      <c r="B269" s="34"/>
      <c r="C269" s="179" t="s">
        <v>3997</v>
      </c>
      <c r="D269" s="179" t="s">
        <v>3694</v>
      </c>
      <c r="E269" s="180" t="s">
        <v>3998</v>
      </c>
      <c r="F269" s="181" t="s">
        <v>3999</v>
      </c>
      <c r="G269" s="182" t="s">
        <v>3834</v>
      </c>
      <c r="H269" s="183">
        <v>1</v>
      </c>
      <c r="I269" s="184"/>
      <c r="J269" s="185">
        <f t="shared" si="20"/>
        <v>0</v>
      </c>
      <c r="K269" s="181" t="s">
        <v>3501</v>
      </c>
      <c r="L269" s="38"/>
      <c r="M269" s="186" t="s">
        <v>3501</v>
      </c>
      <c r="N269" s="187" t="s">
        <v>3525</v>
      </c>
      <c r="O269" s="63"/>
      <c r="P269" s="188">
        <f t="shared" si="21"/>
        <v>0</v>
      </c>
      <c r="Q269" s="188">
        <v>0.814</v>
      </c>
      <c r="R269" s="188">
        <f t="shared" si="22"/>
        <v>0.814</v>
      </c>
      <c r="S269" s="188">
        <v>0</v>
      </c>
      <c r="T269" s="189">
        <f t="shared" si="23"/>
        <v>0</v>
      </c>
      <c r="AR269" s="190" t="s">
        <v>3699</v>
      </c>
      <c r="AT269" s="190" t="s">
        <v>3694</v>
      </c>
      <c r="AU269" s="190" t="s">
        <v>3565</v>
      </c>
      <c r="AY269" s="17" t="s">
        <v>3691</v>
      </c>
      <c r="BE269" s="191">
        <f t="shared" si="24"/>
        <v>0</v>
      </c>
      <c r="BF269" s="191">
        <f t="shared" si="25"/>
        <v>0</v>
      </c>
      <c r="BG269" s="191">
        <f t="shared" si="26"/>
        <v>0</v>
      </c>
      <c r="BH269" s="191">
        <f t="shared" si="27"/>
        <v>0</v>
      </c>
      <c r="BI269" s="191">
        <f t="shared" si="28"/>
        <v>0</v>
      </c>
      <c r="BJ269" s="17" t="s">
        <v>3562</v>
      </c>
      <c r="BK269" s="191">
        <f t="shared" si="29"/>
        <v>0</v>
      </c>
      <c r="BL269" s="17" t="s">
        <v>3699</v>
      </c>
      <c r="BM269" s="190" t="s">
        <v>4000</v>
      </c>
    </row>
    <row r="270" spans="2:51" s="12" customFormat="1" ht="12">
      <c r="B270" s="192"/>
      <c r="C270" s="193"/>
      <c r="D270" s="194" t="s">
        <v>3710</v>
      </c>
      <c r="E270" s="195" t="s">
        <v>3501</v>
      </c>
      <c r="F270" s="196" t="s">
        <v>4001</v>
      </c>
      <c r="G270" s="193"/>
      <c r="H270" s="197">
        <v>1</v>
      </c>
      <c r="I270" s="198"/>
      <c r="J270" s="193"/>
      <c r="K270" s="193"/>
      <c r="L270" s="199"/>
      <c r="M270" s="200"/>
      <c r="N270" s="201"/>
      <c r="O270" s="201"/>
      <c r="P270" s="201"/>
      <c r="Q270" s="201"/>
      <c r="R270" s="201"/>
      <c r="S270" s="201"/>
      <c r="T270" s="202"/>
      <c r="AT270" s="203" t="s">
        <v>3710</v>
      </c>
      <c r="AU270" s="203" t="s">
        <v>3565</v>
      </c>
      <c r="AV270" s="12" t="s">
        <v>3565</v>
      </c>
      <c r="AW270" s="12" t="s">
        <v>3515</v>
      </c>
      <c r="AX270" s="12" t="s">
        <v>3554</v>
      </c>
      <c r="AY270" s="203" t="s">
        <v>3691</v>
      </c>
    </row>
    <row r="271" spans="2:51" s="13" customFormat="1" ht="12">
      <c r="B271" s="204"/>
      <c r="C271" s="205"/>
      <c r="D271" s="194" t="s">
        <v>3710</v>
      </c>
      <c r="E271" s="206" t="s">
        <v>3501</v>
      </c>
      <c r="F271" s="207" t="s">
        <v>3712</v>
      </c>
      <c r="G271" s="205"/>
      <c r="H271" s="208">
        <v>1</v>
      </c>
      <c r="I271" s="209"/>
      <c r="J271" s="205"/>
      <c r="K271" s="205"/>
      <c r="L271" s="210"/>
      <c r="M271" s="211"/>
      <c r="N271" s="212"/>
      <c r="O271" s="212"/>
      <c r="P271" s="212"/>
      <c r="Q271" s="212"/>
      <c r="R271" s="212"/>
      <c r="S271" s="212"/>
      <c r="T271" s="213"/>
      <c r="AT271" s="214" t="s">
        <v>3710</v>
      </c>
      <c r="AU271" s="214" t="s">
        <v>3565</v>
      </c>
      <c r="AV271" s="13" t="s">
        <v>3699</v>
      </c>
      <c r="AW271" s="13" t="s">
        <v>3515</v>
      </c>
      <c r="AX271" s="13" t="s">
        <v>3562</v>
      </c>
      <c r="AY271" s="214" t="s">
        <v>3691</v>
      </c>
    </row>
    <row r="272" spans="2:65" s="1" customFormat="1" ht="24" customHeight="1">
      <c r="B272" s="34"/>
      <c r="C272" s="179" t="s">
        <v>4002</v>
      </c>
      <c r="D272" s="179" t="s">
        <v>3694</v>
      </c>
      <c r="E272" s="180" t="s">
        <v>4003</v>
      </c>
      <c r="F272" s="181" t="s">
        <v>4004</v>
      </c>
      <c r="G272" s="182" t="s">
        <v>3792</v>
      </c>
      <c r="H272" s="183">
        <v>0.39</v>
      </c>
      <c r="I272" s="184"/>
      <c r="J272" s="185">
        <f>ROUND(I272*H272,2)</f>
        <v>0</v>
      </c>
      <c r="K272" s="181" t="s">
        <v>3501</v>
      </c>
      <c r="L272" s="38"/>
      <c r="M272" s="186" t="s">
        <v>3501</v>
      </c>
      <c r="N272" s="187" t="s">
        <v>3525</v>
      </c>
      <c r="O272" s="63"/>
      <c r="P272" s="188">
        <f>O272*H272</f>
        <v>0</v>
      </c>
      <c r="Q272" s="188">
        <v>1.09709</v>
      </c>
      <c r="R272" s="188">
        <f>Q272*H272</f>
        <v>0.4278651</v>
      </c>
      <c r="S272" s="188">
        <v>0</v>
      </c>
      <c r="T272" s="189">
        <f>S272*H272</f>
        <v>0</v>
      </c>
      <c r="AR272" s="190" t="s">
        <v>3699</v>
      </c>
      <c r="AT272" s="190" t="s">
        <v>3694</v>
      </c>
      <c r="AU272" s="190" t="s">
        <v>3565</v>
      </c>
      <c r="AY272" s="17" t="s">
        <v>3691</v>
      </c>
      <c r="BE272" s="191">
        <f>IF(N272="základní",J272,0)</f>
        <v>0</v>
      </c>
      <c r="BF272" s="191">
        <f>IF(N272="snížená",J272,0)</f>
        <v>0</v>
      </c>
      <c r="BG272" s="191">
        <f>IF(N272="zákl. přenesená",J272,0)</f>
        <v>0</v>
      </c>
      <c r="BH272" s="191">
        <f>IF(N272="sníž. přenesená",J272,0)</f>
        <v>0</v>
      </c>
      <c r="BI272" s="191">
        <f>IF(N272="nulová",J272,0)</f>
        <v>0</v>
      </c>
      <c r="BJ272" s="17" t="s">
        <v>3562</v>
      </c>
      <c r="BK272" s="191">
        <f>ROUND(I272*H272,2)</f>
        <v>0</v>
      </c>
      <c r="BL272" s="17" t="s">
        <v>3699</v>
      </c>
      <c r="BM272" s="190" t="s">
        <v>4005</v>
      </c>
    </row>
    <row r="273" spans="2:63" s="11" customFormat="1" ht="22.9" customHeight="1">
      <c r="B273" s="163"/>
      <c r="C273" s="164"/>
      <c r="D273" s="165" t="s">
        <v>3553</v>
      </c>
      <c r="E273" s="177" t="s">
        <v>3851</v>
      </c>
      <c r="F273" s="177" t="s">
        <v>4006</v>
      </c>
      <c r="G273" s="164"/>
      <c r="H273" s="164"/>
      <c r="I273" s="167"/>
      <c r="J273" s="178">
        <f>BK273</f>
        <v>0</v>
      </c>
      <c r="K273" s="164"/>
      <c r="L273" s="169"/>
      <c r="M273" s="170"/>
      <c r="N273" s="171"/>
      <c r="O273" s="171"/>
      <c r="P273" s="172">
        <f>P274</f>
        <v>0</v>
      </c>
      <c r="Q273" s="171"/>
      <c r="R273" s="172">
        <f>R274</f>
        <v>40.9285011</v>
      </c>
      <c r="S273" s="171"/>
      <c r="T273" s="173">
        <f>T274</f>
        <v>0</v>
      </c>
      <c r="AR273" s="174" t="s">
        <v>3562</v>
      </c>
      <c r="AT273" s="175" t="s">
        <v>3553</v>
      </c>
      <c r="AU273" s="175" t="s">
        <v>3562</v>
      </c>
      <c r="AY273" s="174" t="s">
        <v>3691</v>
      </c>
      <c r="BK273" s="176">
        <f>BK274</f>
        <v>0</v>
      </c>
    </row>
    <row r="274" spans="2:65" s="1" customFormat="1" ht="24" customHeight="1">
      <c r="B274" s="34"/>
      <c r="C274" s="179" t="s">
        <v>4007</v>
      </c>
      <c r="D274" s="179" t="s">
        <v>3694</v>
      </c>
      <c r="E274" s="180" t="s">
        <v>4008</v>
      </c>
      <c r="F274" s="181" t="s">
        <v>4009</v>
      </c>
      <c r="G274" s="182" t="s">
        <v>3800</v>
      </c>
      <c r="H274" s="183">
        <v>354.39</v>
      </c>
      <c r="I274" s="184"/>
      <c r="J274" s="185">
        <f>ROUND(I274*H274,2)</f>
        <v>0</v>
      </c>
      <c r="K274" s="181" t="s">
        <v>3698</v>
      </c>
      <c r="L274" s="38"/>
      <c r="M274" s="186" t="s">
        <v>3501</v>
      </c>
      <c r="N274" s="187" t="s">
        <v>3525</v>
      </c>
      <c r="O274" s="63"/>
      <c r="P274" s="188">
        <f>O274*H274</f>
        <v>0</v>
      </c>
      <c r="Q274" s="188">
        <v>0.11549</v>
      </c>
      <c r="R274" s="188">
        <f>Q274*H274</f>
        <v>40.9285011</v>
      </c>
      <c r="S274" s="188">
        <v>0</v>
      </c>
      <c r="T274" s="189">
        <f>S274*H274</f>
        <v>0</v>
      </c>
      <c r="AR274" s="190" t="s">
        <v>3699</v>
      </c>
      <c r="AT274" s="190" t="s">
        <v>3694</v>
      </c>
      <c r="AU274" s="190" t="s">
        <v>3565</v>
      </c>
      <c r="AY274" s="17" t="s">
        <v>3691</v>
      </c>
      <c r="BE274" s="191">
        <f>IF(N274="základní",J274,0)</f>
        <v>0</v>
      </c>
      <c r="BF274" s="191">
        <f>IF(N274="snížená",J274,0)</f>
        <v>0</v>
      </c>
      <c r="BG274" s="191">
        <f>IF(N274="zákl. přenesená",J274,0)</f>
        <v>0</v>
      </c>
      <c r="BH274" s="191">
        <f>IF(N274="sníž. přenesená",J274,0)</f>
        <v>0</v>
      </c>
      <c r="BI274" s="191">
        <f>IF(N274="nulová",J274,0)</f>
        <v>0</v>
      </c>
      <c r="BJ274" s="17" t="s">
        <v>3562</v>
      </c>
      <c r="BK274" s="191">
        <f>ROUND(I274*H274,2)</f>
        <v>0</v>
      </c>
      <c r="BL274" s="17" t="s">
        <v>3699</v>
      </c>
      <c r="BM274" s="190" t="s">
        <v>4010</v>
      </c>
    </row>
    <row r="275" spans="2:63" s="11" customFormat="1" ht="22.9" customHeight="1">
      <c r="B275" s="163"/>
      <c r="C275" s="164"/>
      <c r="D275" s="165" t="s">
        <v>3553</v>
      </c>
      <c r="E275" s="177" t="s">
        <v>3867</v>
      </c>
      <c r="F275" s="177" t="s">
        <v>4011</v>
      </c>
      <c r="G275" s="164"/>
      <c r="H275" s="164"/>
      <c r="I275" s="167"/>
      <c r="J275" s="178">
        <f>BK275</f>
        <v>0</v>
      </c>
      <c r="K275" s="164"/>
      <c r="L275" s="169"/>
      <c r="M275" s="170"/>
      <c r="N275" s="171"/>
      <c r="O275" s="171"/>
      <c r="P275" s="172">
        <f>SUM(P276:P281)</f>
        <v>0</v>
      </c>
      <c r="Q275" s="171"/>
      <c r="R275" s="172">
        <f>SUM(R276:R281)</f>
        <v>5.973842179999999</v>
      </c>
      <c r="S275" s="171"/>
      <c r="T275" s="173">
        <f>SUM(T276:T281)</f>
        <v>0</v>
      </c>
      <c r="AR275" s="174" t="s">
        <v>3562</v>
      </c>
      <c r="AT275" s="175" t="s">
        <v>3553</v>
      </c>
      <c r="AU275" s="175" t="s">
        <v>3562</v>
      </c>
      <c r="AY275" s="174" t="s">
        <v>3691</v>
      </c>
      <c r="BK275" s="176">
        <f>SUM(BK276:BK281)</f>
        <v>0</v>
      </c>
    </row>
    <row r="276" spans="2:65" s="1" customFormat="1" ht="24" customHeight="1">
      <c r="B276" s="34"/>
      <c r="C276" s="179" t="s">
        <v>4012</v>
      </c>
      <c r="D276" s="179" t="s">
        <v>3694</v>
      </c>
      <c r="E276" s="180" t="s">
        <v>4013</v>
      </c>
      <c r="F276" s="181" t="s">
        <v>4014</v>
      </c>
      <c r="G276" s="182" t="s">
        <v>3800</v>
      </c>
      <c r="H276" s="183">
        <v>33.993</v>
      </c>
      <c r="I276" s="184"/>
      <c r="J276" s="185">
        <f>ROUND(I276*H276,2)</f>
        <v>0</v>
      </c>
      <c r="K276" s="181" t="s">
        <v>3698</v>
      </c>
      <c r="L276" s="38"/>
      <c r="M276" s="186" t="s">
        <v>3501</v>
      </c>
      <c r="N276" s="187" t="s">
        <v>3525</v>
      </c>
      <c r="O276" s="63"/>
      <c r="P276" s="188">
        <f>O276*H276</f>
        <v>0</v>
      </c>
      <c r="Q276" s="188">
        <v>0.02818</v>
      </c>
      <c r="R276" s="188">
        <f>Q276*H276</f>
        <v>0.9579227400000001</v>
      </c>
      <c r="S276" s="188">
        <v>0</v>
      </c>
      <c r="T276" s="189">
        <f>S276*H276</f>
        <v>0</v>
      </c>
      <c r="AR276" s="190" t="s">
        <v>3761</v>
      </c>
      <c r="AT276" s="190" t="s">
        <v>3694</v>
      </c>
      <c r="AU276" s="190" t="s">
        <v>3565</v>
      </c>
      <c r="AY276" s="17" t="s">
        <v>3691</v>
      </c>
      <c r="BE276" s="191">
        <f>IF(N276="základní",J276,0)</f>
        <v>0</v>
      </c>
      <c r="BF276" s="191">
        <f>IF(N276="snížená",J276,0)</f>
        <v>0</v>
      </c>
      <c r="BG276" s="191">
        <f>IF(N276="zákl. přenesená",J276,0)</f>
        <v>0</v>
      </c>
      <c r="BH276" s="191">
        <f>IF(N276="sníž. přenesená",J276,0)</f>
        <v>0</v>
      </c>
      <c r="BI276" s="191">
        <f>IF(N276="nulová",J276,0)</f>
        <v>0</v>
      </c>
      <c r="BJ276" s="17" t="s">
        <v>3562</v>
      </c>
      <c r="BK276" s="191">
        <f>ROUND(I276*H276,2)</f>
        <v>0</v>
      </c>
      <c r="BL276" s="17" t="s">
        <v>3761</v>
      </c>
      <c r="BM276" s="190" t="s">
        <v>4015</v>
      </c>
    </row>
    <row r="277" spans="2:51" s="12" customFormat="1" ht="12">
      <c r="B277" s="192"/>
      <c r="C277" s="193"/>
      <c r="D277" s="194" t="s">
        <v>3710</v>
      </c>
      <c r="E277" s="195" t="s">
        <v>3501</v>
      </c>
      <c r="F277" s="196" t="s">
        <v>4016</v>
      </c>
      <c r="G277" s="193"/>
      <c r="H277" s="197">
        <v>20.307</v>
      </c>
      <c r="I277" s="198"/>
      <c r="J277" s="193"/>
      <c r="K277" s="193"/>
      <c r="L277" s="199"/>
      <c r="M277" s="200"/>
      <c r="N277" s="201"/>
      <c r="O277" s="201"/>
      <c r="P277" s="201"/>
      <c r="Q277" s="201"/>
      <c r="R277" s="201"/>
      <c r="S277" s="201"/>
      <c r="T277" s="202"/>
      <c r="AT277" s="203" t="s">
        <v>3710</v>
      </c>
      <c r="AU277" s="203" t="s">
        <v>3565</v>
      </c>
      <c r="AV277" s="12" t="s">
        <v>3565</v>
      </c>
      <c r="AW277" s="12" t="s">
        <v>3515</v>
      </c>
      <c r="AX277" s="12" t="s">
        <v>3554</v>
      </c>
      <c r="AY277" s="203" t="s">
        <v>3691</v>
      </c>
    </row>
    <row r="278" spans="2:51" s="12" customFormat="1" ht="12">
      <c r="B278" s="192"/>
      <c r="C278" s="193"/>
      <c r="D278" s="194" t="s">
        <v>3710</v>
      </c>
      <c r="E278" s="195" t="s">
        <v>3501</v>
      </c>
      <c r="F278" s="196" t="s">
        <v>4017</v>
      </c>
      <c r="G278" s="193"/>
      <c r="H278" s="197">
        <v>13.686</v>
      </c>
      <c r="I278" s="198"/>
      <c r="J278" s="193"/>
      <c r="K278" s="193"/>
      <c r="L278" s="199"/>
      <c r="M278" s="200"/>
      <c r="N278" s="201"/>
      <c r="O278" s="201"/>
      <c r="P278" s="201"/>
      <c r="Q278" s="201"/>
      <c r="R278" s="201"/>
      <c r="S278" s="201"/>
      <c r="T278" s="202"/>
      <c r="AT278" s="203" t="s">
        <v>3710</v>
      </c>
      <c r="AU278" s="203" t="s">
        <v>3565</v>
      </c>
      <c r="AV278" s="12" t="s">
        <v>3565</v>
      </c>
      <c r="AW278" s="12" t="s">
        <v>3515</v>
      </c>
      <c r="AX278" s="12" t="s">
        <v>3554</v>
      </c>
      <c r="AY278" s="203" t="s">
        <v>3691</v>
      </c>
    </row>
    <row r="279" spans="2:51" s="13" customFormat="1" ht="12">
      <c r="B279" s="204"/>
      <c r="C279" s="205"/>
      <c r="D279" s="194" t="s">
        <v>3710</v>
      </c>
      <c r="E279" s="206" t="s">
        <v>3501</v>
      </c>
      <c r="F279" s="207" t="s">
        <v>3712</v>
      </c>
      <c r="G279" s="205"/>
      <c r="H279" s="208">
        <v>33.992999999999995</v>
      </c>
      <c r="I279" s="209"/>
      <c r="J279" s="205"/>
      <c r="K279" s="205"/>
      <c r="L279" s="210"/>
      <c r="M279" s="211"/>
      <c r="N279" s="212"/>
      <c r="O279" s="212"/>
      <c r="P279" s="212"/>
      <c r="Q279" s="212"/>
      <c r="R279" s="212"/>
      <c r="S279" s="212"/>
      <c r="T279" s="213"/>
      <c r="AT279" s="214" t="s">
        <v>3710</v>
      </c>
      <c r="AU279" s="214" t="s">
        <v>3565</v>
      </c>
      <c r="AV279" s="13" t="s">
        <v>3699</v>
      </c>
      <c r="AW279" s="13" t="s">
        <v>3515</v>
      </c>
      <c r="AX279" s="13" t="s">
        <v>3562</v>
      </c>
      <c r="AY279" s="214" t="s">
        <v>3691</v>
      </c>
    </row>
    <row r="280" spans="2:65" s="1" customFormat="1" ht="24" customHeight="1">
      <c r="B280" s="34"/>
      <c r="C280" s="179" t="s">
        <v>4018</v>
      </c>
      <c r="D280" s="179" t="s">
        <v>3694</v>
      </c>
      <c r="E280" s="180" t="s">
        <v>4019</v>
      </c>
      <c r="F280" s="181" t="s">
        <v>4020</v>
      </c>
      <c r="G280" s="182" t="s">
        <v>3800</v>
      </c>
      <c r="H280" s="183">
        <v>353.99</v>
      </c>
      <c r="I280" s="184"/>
      <c r="J280" s="185">
        <f>ROUND(I280*H280,2)</f>
        <v>0</v>
      </c>
      <c r="K280" s="181" t="s">
        <v>3698</v>
      </c>
      <c r="L280" s="38"/>
      <c r="M280" s="186" t="s">
        <v>3501</v>
      </c>
      <c r="N280" s="187" t="s">
        <v>3525</v>
      </c>
      <c r="O280" s="63"/>
      <c r="P280" s="188">
        <f>O280*H280</f>
        <v>0</v>
      </c>
      <c r="Q280" s="188">
        <v>0.01379</v>
      </c>
      <c r="R280" s="188">
        <f>Q280*H280</f>
        <v>4.8815221</v>
      </c>
      <c r="S280" s="188">
        <v>0</v>
      </c>
      <c r="T280" s="189">
        <f>S280*H280</f>
        <v>0</v>
      </c>
      <c r="AR280" s="190" t="s">
        <v>3761</v>
      </c>
      <c r="AT280" s="190" t="s">
        <v>3694</v>
      </c>
      <c r="AU280" s="190" t="s">
        <v>3565</v>
      </c>
      <c r="AY280" s="17" t="s">
        <v>3691</v>
      </c>
      <c r="BE280" s="191">
        <f>IF(N280="základní",J280,0)</f>
        <v>0</v>
      </c>
      <c r="BF280" s="191">
        <f>IF(N280="snížená",J280,0)</f>
        <v>0</v>
      </c>
      <c r="BG280" s="191">
        <f>IF(N280="zákl. přenesená",J280,0)</f>
        <v>0</v>
      </c>
      <c r="BH280" s="191">
        <f>IF(N280="sníž. přenesená",J280,0)</f>
        <v>0</v>
      </c>
      <c r="BI280" s="191">
        <f>IF(N280="nulová",J280,0)</f>
        <v>0</v>
      </c>
      <c r="BJ280" s="17" t="s">
        <v>3562</v>
      </c>
      <c r="BK280" s="191">
        <f>ROUND(I280*H280,2)</f>
        <v>0</v>
      </c>
      <c r="BL280" s="17" t="s">
        <v>3761</v>
      </c>
      <c r="BM280" s="190" t="s">
        <v>4021</v>
      </c>
    </row>
    <row r="281" spans="2:65" s="1" customFormat="1" ht="24" customHeight="1">
      <c r="B281" s="34"/>
      <c r="C281" s="179" t="s">
        <v>4022</v>
      </c>
      <c r="D281" s="179" t="s">
        <v>3694</v>
      </c>
      <c r="E281" s="180" t="s">
        <v>4019</v>
      </c>
      <c r="F281" s="181" t="s">
        <v>4020</v>
      </c>
      <c r="G281" s="182" t="s">
        <v>3800</v>
      </c>
      <c r="H281" s="183">
        <v>9.746</v>
      </c>
      <c r="I281" s="184"/>
      <c r="J281" s="185">
        <f>ROUND(I281*H281,2)</f>
        <v>0</v>
      </c>
      <c r="K281" s="181" t="s">
        <v>3698</v>
      </c>
      <c r="L281" s="38"/>
      <c r="M281" s="186" t="s">
        <v>3501</v>
      </c>
      <c r="N281" s="187" t="s">
        <v>3525</v>
      </c>
      <c r="O281" s="63"/>
      <c r="P281" s="188">
        <f>O281*H281</f>
        <v>0</v>
      </c>
      <c r="Q281" s="188">
        <v>0.01379</v>
      </c>
      <c r="R281" s="188">
        <f>Q281*H281</f>
        <v>0.13439734</v>
      </c>
      <c r="S281" s="188">
        <v>0</v>
      </c>
      <c r="T281" s="189">
        <f>S281*H281</f>
        <v>0</v>
      </c>
      <c r="AR281" s="190" t="s">
        <v>3761</v>
      </c>
      <c r="AT281" s="190" t="s">
        <v>3694</v>
      </c>
      <c r="AU281" s="190" t="s">
        <v>3565</v>
      </c>
      <c r="AY281" s="17" t="s">
        <v>3691</v>
      </c>
      <c r="BE281" s="191">
        <f>IF(N281="základní",J281,0)</f>
        <v>0</v>
      </c>
      <c r="BF281" s="191">
        <f>IF(N281="snížená",J281,0)</f>
        <v>0</v>
      </c>
      <c r="BG281" s="191">
        <f>IF(N281="zákl. přenesená",J281,0)</f>
        <v>0</v>
      </c>
      <c r="BH281" s="191">
        <f>IF(N281="sníž. přenesená",J281,0)</f>
        <v>0</v>
      </c>
      <c r="BI281" s="191">
        <f>IF(N281="nulová",J281,0)</f>
        <v>0</v>
      </c>
      <c r="BJ281" s="17" t="s">
        <v>3562</v>
      </c>
      <c r="BK281" s="191">
        <f>ROUND(I281*H281,2)</f>
        <v>0</v>
      </c>
      <c r="BL281" s="17" t="s">
        <v>3761</v>
      </c>
      <c r="BM281" s="190" t="s">
        <v>4023</v>
      </c>
    </row>
    <row r="282" spans="2:63" s="11" customFormat="1" ht="22.9" customHeight="1">
      <c r="B282" s="163"/>
      <c r="C282" s="164"/>
      <c r="D282" s="165" t="s">
        <v>3553</v>
      </c>
      <c r="E282" s="177" t="s">
        <v>3880</v>
      </c>
      <c r="F282" s="177" t="s">
        <v>4024</v>
      </c>
      <c r="G282" s="164"/>
      <c r="H282" s="164"/>
      <c r="I282" s="167"/>
      <c r="J282" s="178">
        <f>BK282</f>
        <v>0</v>
      </c>
      <c r="K282" s="164"/>
      <c r="L282" s="169"/>
      <c r="M282" s="170"/>
      <c r="N282" s="171"/>
      <c r="O282" s="171"/>
      <c r="P282" s="172">
        <f>SUM(P283:P351)</f>
        <v>0</v>
      </c>
      <c r="Q282" s="171"/>
      <c r="R282" s="172">
        <f>SUM(R283:R351)</f>
        <v>300.04269423000005</v>
      </c>
      <c r="S282" s="171"/>
      <c r="T282" s="173">
        <f>SUM(T283:T351)</f>
        <v>0</v>
      </c>
      <c r="AR282" s="174" t="s">
        <v>3562</v>
      </c>
      <c r="AT282" s="175" t="s">
        <v>3553</v>
      </c>
      <c r="AU282" s="175" t="s">
        <v>3562</v>
      </c>
      <c r="AY282" s="174" t="s">
        <v>3691</v>
      </c>
      <c r="BK282" s="176">
        <f>SUM(BK283:BK351)</f>
        <v>0</v>
      </c>
    </row>
    <row r="283" spans="2:65" s="1" customFormat="1" ht="36" customHeight="1">
      <c r="B283" s="34"/>
      <c r="C283" s="179" t="s">
        <v>4025</v>
      </c>
      <c r="D283" s="179" t="s">
        <v>3694</v>
      </c>
      <c r="E283" s="180" t="s">
        <v>4026</v>
      </c>
      <c r="F283" s="181" t="s">
        <v>4027</v>
      </c>
      <c r="G283" s="182" t="s">
        <v>3800</v>
      </c>
      <c r="H283" s="183">
        <v>25.68</v>
      </c>
      <c r="I283" s="184"/>
      <c r="J283" s="185">
        <f>ROUND(I283*H283,2)</f>
        <v>0</v>
      </c>
      <c r="K283" s="181" t="s">
        <v>3698</v>
      </c>
      <c r="L283" s="38"/>
      <c r="M283" s="186" t="s">
        <v>3501</v>
      </c>
      <c r="N283" s="187" t="s">
        <v>3525</v>
      </c>
      <c r="O283" s="63"/>
      <c r="P283" s="188">
        <f>O283*H283</f>
        <v>0</v>
      </c>
      <c r="Q283" s="188">
        <v>0.31962</v>
      </c>
      <c r="R283" s="188">
        <f>Q283*H283</f>
        <v>8.2078416</v>
      </c>
      <c r="S283" s="188">
        <v>0</v>
      </c>
      <c r="T283" s="189">
        <f>S283*H283</f>
        <v>0</v>
      </c>
      <c r="AR283" s="190" t="s">
        <v>3699</v>
      </c>
      <c r="AT283" s="190" t="s">
        <v>3694</v>
      </c>
      <c r="AU283" s="190" t="s">
        <v>3565</v>
      </c>
      <c r="AY283" s="17" t="s">
        <v>3691</v>
      </c>
      <c r="BE283" s="191">
        <f>IF(N283="základní",J283,0)</f>
        <v>0</v>
      </c>
      <c r="BF283" s="191">
        <f>IF(N283="snížená",J283,0)</f>
        <v>0</v>
      </c>
      <c r="BG283" s="191">
        <f>IF(N283="zákl. přenesená",J283,0)</f>
        <v>0</v>
      </c>
      <c r="BH283" s="191">
        <f>IF(N283="sníž. přenesená",J283,0)</f>
        <v>0</v>
      </c>
      <c r="BI283" s="191">
        <f>IF(N283="nulová",J283,0)</f>
        <v>0</v>
      </c>
      <c r="BJ283" s="17" t="s">
        <v>3562</v>
      </c>
      <c r="BK283" s="191">
        <f>ROUND(I283*H283,2)</f>
        <v>0</v>
      </c>
      <c r="BL283" s="17" t="s">
        <v>3699</v>
      </c>
      <c r="BM283" s="190" t="s">
        <v>4028</v>
      </c>
    </row>
    <row r="284" spans="2:51" s="12" customFormat="1" ht="12">
      <c r="B284" s="192"/>
      <c r="C284" s="193"/>
      <c r="D284" s="194" t="s">
        <v>3710</v>
      </c>
      <c r="E284" s="195" t="s">
        <v>3501</v>
      </c>
      <c r="F284" s="196" t="s">
        <v>4029</v>
      </c>
      <c r="G284" s="193"/>
      <c r="H284" s="197">
        <v>25.68</v>
      </c>
      <c r="I284" s="198"/>
      <c r="J284" s="193"/>
      <c r="K284" s="193"/>
      <c r="L284" s="199"/>
      <c r="M284" s="200"/>
      <c r="N284" s="201"/>
      <c r="O284" s="201"/>
      <c r="P284" s="201"/>
      <c r="Q284" s="201"/>
      <c r="R284" s="201"/>
      <c r="S284" s="201"/>
      <c r="T284" s="202"/>
      <c r="AT284" s="203" t="s">
        <v>3710</v>
      </c>
      <c r="AU284" s="203" t="s">
        <v>3565</v>
      </c>
      <c r="AV284" s="12" t="s">
        <v>3565</v>
      </c>
      <c r="AW284" s="12" t="s">
        <v>3515</v>
      </c>
      <c r="AX284" s="12" t="s">
        <v>3554</v>
      </c>
      <c r="AY284" s="203" t="s">
        <v>3691</v>
      </c>
    </row>
    <row r="285" spans="2:51" s="13" customFormat="1" ht="12">
      <c r="B285" s="204"/>
      <c r="C285" s="205"/>
      <c r="D285" s="194" t="s">
        <v>3710</v>
      </c>
      <c r="E285" s="206" t="s">
        <v>3501</v>
      </c>
      <c r="F285" s="207" t="s">
        <v>3712</v>
      </c>
      <c r="G285" s="205"/>
      <c r="H285" s="208">
        <v>25.68</v>
      </c>
      <c r="I285" s="209"/>
      <c r="J285" s="205"/>
      <c r="K285" s="205"/>
      <c r="L285" s="210"/>
      <c r="M285" s="211"/>
      <c r="N285" s="212"/>
      <c r="O285" s="212"/>
      <c r="P285" s="212"/>
      <c r="Q285" s="212"/>
      <c r="R285" s="212"/>
      <c r="S285" s="212"/>
      <c r="T285" s="213"/>
      <c r="AT285" s="214" t="s">
        <v>3710</v>
      </c>
      <c r="AU285" s="214" t="s">
        <v>3565</v>
      </c>
      <c r="AV285" s="13" t="s">
        <v>3699</v>
      </c>
      <c r="AW285" s="13" t="s">
        <v>3515</v>
      </c>
      <c r="AX285" s="13" t="s">
        <v>3562</v>
      </c>
      <c r="AY285" s="214" t="s">
        <v>3691</v>
      </c>
    </row>
    <row r="286" spans="2:65" s="1" customFormat="1" ht="36" customHeight="1">
      <c r="B286" s="34"/>
      <c r="C286" s="179" t="s">
        <v>4030</v>
      </c>
      <c r="D286" s="179" t="s">
        <v>3694</v>
      </c>
      <c r="E286" s="180" t="s">
        <v>4031</v>
      </c>
      <c r="F286" s="181" t="s">
        <v>4032</v>
      </c>
      <c r="G286" s="182" t="s">
        <v>3800</v>
      </c>
      <c r="H286" s="183">
        <v>19.948</v>
      </c>
      <c r="I286" s="184"/>
      <c r="J286" s="185">
        <f>ROUND(I286*H286,2)</f>
        <v>0</v>
      </c>
      <c r="K286" s="181" t="s">
        <v>3698</v>
      </c>
      <c r="L286" s="38"/>
      <c r="M286" s="186" t="s">
        <v>3501</v>
      </c>
      <c r="N286" s="187" t="s">
        <v>3525</v>
      </c>
      <c r="O286" s="63"/>
      <c r="P286" s="188">
        <f>O286*H286</f>
        <v>0</v>
      </c>
      <c r="Q286" s="188">
        <v>0.3211</v>
      </c>
      <c r="R286" s="188">
        <f>Q286*H286</f>
        <v>6.4053028</v>
      </c>
      <c r="S286" s="188">
        <v>0</v>
      </c>
      <c r="T286" s="189">
        <f>S286*H286</f>
        <v>0</v>
      </c>
      <c r="AR286" s="190" t="s">
        <v>3699</v>
      </c>
      <c r="AT286" s="190" t="s">
        <v>3694</v>
      </c>
      <c r="AU286" s="190" t="s">
        <v>3565</v>
      </c>
      <c r="AY286" s="17" t="s">
        <v>3691</v>
      </c>
      <c r="BE286" s="191">
        <f>IF(N286="základní",J286,0)</f>
        <v>0</v>
      </c>
      <c r="BF286" s="191">
        <f>IF(N286="snížená",J286,0)</f>
        <v>0</v>
      </c>
      <c r="BG286" s="191">
        <f>IF(N286="zákl. přenesená",J286,0)</f>
        <v>0</v>
      </c>
      <c r="BH286" s="191">
        <f>IF(N286="sníž. přenesená",J286,0)</f>
        <v>0</v>
      </c>
      <c r="BI286" s="191">
        <f>IF(N286="nulová",J286,0)</f>
        <v>0</v>
      </c>
      <c r="BJ286" s="17" t="s">
        <v>3562</v>
      </c>
      <c r="BK286" s="191">
        <f>ROUND(I286*H286,2)</f>
        <v>0</v>
      </c>
      <c r="BL286" s="17" t="s">
        <v>3699</v>
      </c>
      <c r="BM286" s="190" t="s">
        <v>4033</v>
      </c>
    </row>
    <row r="287" spans="2:51" s="12" customFormat="1" ht="12">
      <c r="B287" s="192"/>
      <c r="C287" s="193"/>
      <c r="D287" s="194" t="s">
        <v>3710</v>
      </c>
      <c r="E287" s="195" t="s">
        <v>3501</v>
      </c>
      <c r="F287" s="196" t="s">
        <v>4034</v>
      </c>
      <c r="G287" s="193"/>
      <c r="H287" s="197">
        <v>19.948</v>
      </c>
      <c r="I287" s="198"/>
      <c r="J287" s="193"/>
      <c r="K287" s="193"/>
      <c r="L287" s="199"/>
      <c r="M287" s="200"/>
      <c r="N287" s="201"/>
      <c r="O287" s="201"/>
      <c r="P287" s="201"/>
      <c r="Q287" s="201"/>
      <c r="R287" s="201"/>
      <c r="S287" s="201"/>
      <c r="T287" s="202"/>
      <c r="AT287" s="203" t="s">
        <v>3710</v>
      </c>
      <c r="AU287" s="203" t="s">
        <v>3565</v>
      </c>
      <c r="AV287" s="12" t="s">
        <v>3565</v>
      </c>
      <c r="AW287" s="12" t="s">
        <v>3515</v>
      </c>
      <c r="AX287" s="12" t="s">
        <v>3554</v>
      </c>
      <c r="AY287" s="203" t="s">
        <v>3691</v>
      </c>
    </row>
    <row r="288" spans="2:51" s="13" customFormat="1" ht="12">
      <c r="B288" s="204"/>
      <c r="C288" s="205"/>
      <c r="D288" s="194" t="s">
        <v>3710</v>
      </c>
      <c r="E288" s="206" t="s">
        <v>3501</v>
      </c>
      <c r="F288" s="207" t="s">
        <v>3712</v>
      </c>
      <c r="G288" s="205"/>
      <c r="H288" s="208">
        <v>19.948</v>
      </c>
      <c r="I288" s="209"/>
      <c r="J288" s="205"/>
      <c r="K288" s="205"/>
      <c r="L288" s="210"/>
      <c r="M288" s="211"/>
      <c r="N288" s="212"/>
      <c r="O288" s="212"/>
      <c r="P288" s="212"/>
      <c r="Q288" s="212"/>
      <c r="R288" s="212"/>
      <c r="S288" s="212"/>
      <c r="T288" s="213"/>
      <c r="AT288" s="214" t="s">
        <v>3710</v>
      </c>
      <c r="AU288" s="214" t="s">
        <v>3565</v>
      </c>
      <c r="AV288" s="13" t="s">
        <v>3699</v>
      </c>
      <c r="AW288" s="13" t="s">
        <v>3515</v>
      </c>
      <c r="AX288" s="13" t="s">
        <v>3562</v>
      </c>
      <c r="AY288" s="214" t="s">
        <v>3691</v>
      </c>
    </row>
    <row r="289" spans="2:65" s="1" customFormat="1" ht="36" customHeight="1">
      <c r="B289" s="34"/>
      <c r="C289" s="179" t="s">
        <v>4035</v>
      </c>
      <c r="D289" s="179" t="s">
        <v>3694</v>
      </c>
      <c r="E289" s="180" t="s">
        <v>4036</v>
      </c>
      <c r="F289" s="181" t="s">
        <v>4037</v>
      </c>
      <c r="G289" s="182" t="s">
        <v>3800</v>
      </c>
      <c r="H289" s="183">
        <v>26.88</v>
      </c>
      <c r="I289" s="184"/>
      <c r="J289" s="185">
        <f>ROUND(I289*H289,2)</f>
        <v>0</v>
      </c>
      <c r="K289" s="181" t="s">
        <v>3698</v>
      </c>
      <c r="L289" s="38"/>
      <c r="M289" s="186" t="s">
        <v>3501</v>
      </c>
      <c r="N289" s="187" t="s">
        <v>3525</v>
      </c>
      <c r="O289" s="63"/>
      <c r="P289" s="188">
        <f>O289*H289</f>
        <v>0</v>
      </c>
      <c r="Q289" s="188">
        <v>0.32201</v>
      </c>
      <c r="R289" s="188">
        <f>Q289*H289</f>
        <v>8.6556288</v>
      </c>
      <c r="S289" s="188">
        <v>0</v>
      </c>
      <c r="T289" s="189">
        <f>S289*H289</f>
        <v>0</v>
      </c>
      <c r="AR289" s="190" t="s">
        <v>3699</v>
      </c>
      <c r="AT289" s="190" t="s">
        <v>3694</v>
      </c>
      <c r="AU289" s="190" t="s">
        <v>3565</v>
      </c>
      <c r="AY289" s="17" t="s">
        <v>3691</v>
      </c>
      <c r="BE289" s="191">
        <f>IF(N289="základní",J289,0)</f>
        <v>0</v>
      </c>
      <c r="BF289" s="191">
        <f>IF(N289="snížená",J289,0)</f>
        <v>0</v>
      </c>
      <c r="BG289" s="191">
        <f>IF(N289="zákl. přenesená",J289,0)</f>
        <v>0</v>
      </c>
      <c r="BH289" s="191">
        <f>IF(N289="sníž. přenesená",J289,0)</f>
        <v>0</v>
      </c>
      <c r="BI289" s="191">
        <f>IF(N289="nulová",J289,0)</f>
        <v>0</v>
      </c>
      <c r="BJ289" s="17" t="s">
        <v>3562</v>
      </c>
      <c r="BK289" s="191">
        <f>ROUND(I289*H289,2)</f>
        <v>0</v>
      </c>
      <c r="BL289" s="17" t="s">
        <v>3699</v>
      </c>
      <c r="BM289" s="190" t="s">
        <v>4038</v>
      </c>
    </row>
    <row r="290" spans="2:51" s="12" customFormat="1" ht="12">
      <c r="B290" s="192"/>
      <c r="C290" s="193"/>
      <c r="D290" s="194" t="s">
        <v>3710</v>
      </c>
      <c r="E290" s="195" t="s">
        <v>3501</v>
      </c>
      <c r="F290" s="196" t="s">
        <v>4039</v>
      </c>
      <c r="G290" s="193"/>
      <c r="H290" s="197">
        <v>26.88</v>
      </c>
      <c r="I290" s="198"/>
      <c r="J290" s="193"/>
      <c r="K290" s="193"/>
      <c r="L290" s="199"/>
      <c r="M290" s="200"/>
      <c r="N290" s="201"/>
      <c r="O290" s="201"/>
      <c r="P290" s="201"/>
      <c r="Q290" s="201"/>
      <c r="R290" s="201"/>
      <c r="S290" s="201"/>
      <c r="T290" s="202"/>
      <c r="AT290" s="203" t="s">
        <v>3710</v>
      </c>
      <c r="AU290" s="203" t="s">
        <v>3565</v>
      </c>
      <c r="AV290" s="12" t="s">
        <v>3565</v>
      </c>
      <c r="AW290" s="12" t="s">
        <v>3515</v>
      </c>
      <c r="AX290" s="12" t="s">
        <v>3554</v>
      </c>
      <c r="AY290" s="203" t="s">
        <v>3691</v>
      </c>
    </row>
    <row r="291" spans="2:51" s="13" customFormat="1" ht="12">
      <c r="B291" s="204"/>
      <c r="C291" s="205"/>
      <c r="D291" s="194" t="s">
        <v>3710</v>
      </c>
      <c r="E291" s="206" t="s">
        <v>3501</v>
      </c>
      <c r="F291" s="207" t="s">
        <v>3712</v>
      </c>
      <c r="G291" s="205"/>
      <c r="H291" s="208">
        <v>26.88</v>
      </c>
      <c r="I291" s="209"/>
      <c r="J291" s="205"/>
      <c r="K291" s="205"/>
      <c r="L291" s="210"/>
      <c r="M291" s="211"/>
      <c r="N291" s="212"/>
      <c r="O291" s="212"/>
      <c r="P291" s="212"/>
      <c r="Q291" s="212"/>
      <c r="R291" s="212"/>
      <c r="S291" s="212"/>
      <c r="T291" s="213"/>
      <c r="AT291" s="214" t="s">
        <v>3710</v>
      </c>
      <c r="AU291" s="214" t="s">
        <v>3565</v>
      </c>
      <c r="AV291" s="13" t="s">
        <v>3699</v>
      </c>
      <c r="AW291" s="13" t="s">
        <v>3515</v>
      </c>
      <c r="AX291" s="13" t="s">
        <v>3562</v>
      </c>
      <c r="AY291" s="214" t="s">
        <v>3691</v>
      </c>
    </row>
    <row r="292" spans="2:65" s="1" customFormat="1" ht="36" customHeight="1">
      <c r="B292" s="34"/>
      <c r="C292" s="179" t="s">
        <v>4040</v>
      </c>
      <c r="D292" s="179" t="s">
        <v>3694</v>
      </c>
      <c r="E292" s="180" t="s">
        <v>4026</v>
      </c>
      <c r="F292" s="181" t="s">
        <v>4027</v>
      </c>
      <c r="G292" s="182" t="s">
        <v>3800</v>
      </c>
      <c r="H292" s="183">
        <v>49.193</v>
      </c>
      <c r="I292" s="184"/>
      <c r="J292" s="185">
        <f>ROUND(I292*H292,2)</f>
        <v>0</v>
      </c>
      <c r="K292" s="181" t="s">
        <v>3698</v>
      </c>
      <c r="L292" s="38"/>
      <c r="M292" s="186" t="s">
        <v>3501</v>
      </c>
      <c r="N292" s="187" t="s">
        <v>3525</v>
      </c>
      <c r="O292" s="63"/>
      <c r="P292" s="188">
        <f>O292*H292</f>
        <v>0</v>
      </c>
      <c r="Q292" s="188">
        <v>0.31962</v>
      </c>
      <c r="R292" s="188">
        <f>Q292*H292</f>
        <v>15.72306666</v>
      </c>
      <c r="S292" s="188">
        <v>0</v>
      </c>
      <c r="T292" s="189">
        <f>S292*H292</f>
        <v>0</v>
      </c>
      <c r="AR292" s="190" t="s">
        <v>3699</v>
      </c>
      <c r="AT292" s="190" t="s">
        <v>3694</v>
      </c>
      <c r="AU292" s="190" t="s">
        <v>3565</v>
      </c>
      <c r="AY292" s="17" t="s">
        <v>3691</v>
      </c>
      <c r="BE292" s="191">
        <f>IF(N292="základní",J292,0)</f>
        <v>0</v>
      </c>
      <c r="BF292" s="191">
        <f>IF(N292="snížená",J292,0)</f>
        <v>0</v>
      </c>
      <c r="BG292" s="191">
        <f>IF(N292="zákl. přenesená",J292,0)</f>
        <v>0</v>
      </c>
      <c r="BH292" s="191">
        <f>IF(N292="sníž. přenesená",J292,0)</f>
        <v>0</v>
      </c>
      <c r="BI292" s="191">
        <f>IF(N292="nulová",J292,0)</f>
        <v>0</v>
      </c>
      <c r="BJ292" s="17" t="s">
        <v>3562</v>
      </c>
      <c r="BK292" s="191">
        <f>ROUND(I292*H292,2)</f>
        <v>0</v>
      </c>
      <c r="BL292" s="17" t="s">
        <v>3699</v>
      </c>
      <c r="BM292" s="190" t="s">
        <v>4041</v>
      </c>
    </row>
    <row r="293" spans="2:51" s="12" customFormat="1" ht="12">
      <c r="B293" s="192"/>
      <c r="C293" s="193"/>
      <c r="D293" s="194" t="s">
        <v>3710</v>
      </c>
      <c r="E293" s="195" t="s">
        <v>3501</v>
      </c>
      <c r="F293" s="196" t="s">
        <v>4042</v>
      </c>
      <c r="G293" s="193"/>
      <c r="H293" s="197">
        <v>7.84</v>
      </c>
      <c r="I293" s="198"/>
      <c r="J293" s="193"/>
      <c r="K293" s="193"/>
      <c r="L293" s="199"/>
      <c r="M293" s="200"/>
      <c r="N293" s="201"/>
      <c r="O293" s="201"/>
      <c r="P293" s="201"/>
      <c r="Q293" s="201"/>
      <c r="R293" s="201"/>
      <c r="S293" s="201"/>
      <c r="T293" s="202"/>
      <c r="AT293" s="203" t="s">
        <v>3710</v>
      </c>
      <c r="AU293" s="203" t="s">
        <v>3565</v>
      </c>
      <c r="AV293" s="12" t="s">
        <v>3565</v>
      </c>
      <c r="AW293" s="12" t="s">
        <v>3515</v>
      </c>
      <c r="AX293" s="12" t="s">
        <v>3554</v>
      </c>
      <c r="AY293" s="203" t="s">
        <v>3691</v>
      </c>
    </row>
    <row r="294" spans="2:51" s="12" customFormat="1" ht="12">
      <c r="B294" s="192"/>
      <c r="C294" s="193"/>
      <c r="D294" s="194" t="s">
        <v>3710</v>
      </c>
      <c r="E294" s="195" t="s">
        <v>3501</v>
      </c>
      <c r="F294" s="196" t="s">
        <v>4043</v>
      </c>
      <c r="G294" s="193"/>
      <c r="H294" s="197">
        <v>28.428</v>
      </c>
      <c r="I294" s="198"/>
      <c r="J294" s="193"/>
      <c r="K294" s="193"/>
      <c r="L294" s="199"/>
      <c r="M294" s="200"/>
      <c r="N294" s="201"/>
      <c r="O294" s="201"/>
      <c r="P294" s="201"/>
      <c r="Q294" s="201"/>
      <c r="R294" s="201"/>
      <c r="S294" s="201"/>
      <c r="T294" s="202"/>
      <c r="AT294" s="203" t="s">
        <v>3710</v>
      </c>
      <c r="AU294" s="203" t="s">
        <v>3565</v>
      </c>
      <c r="AV294" s="12" t="s">
        <v>3565</v>
      </c>
      <c r="AW294" s="12" t="s">
        <v>3515</v>
      </c>
      <c r="AX294" s="12" t="s">
        <v>3554</v>
      </c>
      <c r="AY294" s="203" t="s">
        <v>3691</v>
      </c>
    </row>
    <row r="295" spans="2:51" s="12" customFormat="1" ht="12">
      <c r="B295" s="192"/>
      <c r="C295" s="193"/>
      <c r="D295" s="194" t="s">
        <v>3710</v>
      </c>
      <c r="E295" s="195" t="s">
        <v>3501</v>
      </c>
      <c r="F295" s="196" t="s">
        <v>4044</v>
      </c>
      <c r="G295" s="193"/>
      <c r="H295" s="197">
        <v>12.925</v>
      </c>
      <c r="I295" s="198"/>
      <c r="J295" s="193"/>
      <c r="K295" s="193"/>
      <c r="L295" s="199"/>
      <c r="M295" s="200"/>
      <c r="N295" s="201"/>
      <c r="O295" s="201"/>
      <c r="P295" s="201"/>
      <c r="Q295" s="201"/>
      <c r="R295" s="201"/>
      <c r="S295" s="201"/>
      <c r="T295" s="202"/>
      <c r="AT295" s="203" t="s">
        <v>3710</v>
      </c>
      <c r="AU295" s="203" t="s">
        <v>3565</v>
      </c>
      <c r="AV295" s="12" t="s">
        <v>3565</v>
      </c>
      <c r="AW295" s="12" t="s">
        <v>3515</v>
      </c>
      <c r="AX295" s="12" t="s">
        <v>3554</v>
      </c>
      <c r="AY295" s="203" t="s">
        <v>3691</v>
      </c>
    </row>
    <row r="296" spans="2:51" s="13" customFormat="1" ht="12">
      <c r="B296" s="204"/>
      <c r="C296" s="205"/>
      <c r="D296" s="194" t="s">
        <v>3710</v>
      </c>
      <c r="E296" s="206" t="s">
        <v>3501</v>
      </c>
      <c r="F296" s="207" t="s">
        <v>3712</v>
      </c>
      <c r="G296" s="205"/>
      <c r="H296" s="208">
        <v>49.193</v>
      </c>
      <c r="I296" s="209"/>
      <c r="J296" s="205"/>
      <c r="K296" s="205"/>
      <c r="L296" s="210"/>
      <c r="M296" s="211"/>
      <c r="N296" s="212"/>
      <c r="O296" s="212"/>
      <c r="P296" s="212"/>
      <c r="Q296" s="212"/>
      <c r="R296" s="212"/>
      <c r="S296" s="212"/>
      <c r="T296" s="213"/>
      <c r="AT296" s="214" t="s">
        <v>3710</v>
      </c>
      <c r="AU296" s="214" t="s">
        <v>3565</v>
      </c>
      <c r="AV296" s="13" t="s">
        <v>3699</v>
      </c>
      <c r="AW296" s="13" t="s">
        <v>3515</v>
      </c>
      <c r="AX296" s="13" t="s">
        <v>3562</v>
      </c>
      <c r="AY296" s="214" t="s">
        <v>3691</v>
      </c>
    </row>
    <row r="297" spans="2:65" s="1" customFormat="1" ht="36" customHeight="1">
      <c r="B297" s="34"/>
      <c r="C297" s="179" t="s">
        <v>4045</v>
      </c>
      <c r="D297" s="179" t="s">
        <v>3694</v>
      </c>
      <c r="E297" s="180" t="s">
        <v>4046</v>
      </c>
      <c r="F297" s="181" t="s">
        <v>4047</v>
      </c>
      <c r="G297" s="182" t="s">
        <v>3800</v>
      </c>
      <c r="H297" s="183">
        <v>6.15</v>
      </c>
      <c r="I297" s="184"/>
      <c r="J297" s="185">
        <f>ROUND(I297*H297,2)</f>
        <v>0</v>
      </c>
      <c r="K297" s="181" t="s">
        <v>3698</v>
      </c>
      <c r="L297" s="38"/>
      <c r="M297" s="186" t="s">
        <v>3501</v>
      </c>
      <c r="N297" s="187" t="s">
        <v>3525</v>
      </c>
      <c r="O297" s="63"/>
      <c r="P297" s="188">
        <f>O297*H297</f>
        <v>0</v>
      </c>
      <c r="Q297" s="188">
        <v>0.32475</v>
      </c>
      <c r="R297" s="188">
        <f>Q297*H297</f>
        <v>1.9972125</v>
      </c>
      <c r="S297" s="188">
        <v>0</v>
      </c>
      <c r="T297" s="189">
        <f>S297*H297</f>
        <v>0</v>
      </c>
      <c r="AR297" s="190" t="s">
        <v>3699</v>
      </c>
      <c r="AT297" s="190" t="s">
        <v>3694</v>
      </c>
      <c r="AU297" s="190" t="s">
        <v>3565</v>
      </c>
      <c r="AY297" s="17" t="s">
        <v>3691</v>
      </c>
      <c r="BE297" s="191">
        <f>IF(N297="základní",J297,0)</f>
        <v>0</v>
      </c>
      <c r="BF297" s="191">
        <f>IF(N297="snížená",J297,0)</f>
        <v>0</v>
      </c>
      <c r="BG297" s="191">
        <f>IF(N297="zákl. přenesená",J297,0)</f>
        <v>0</v>
      </c>
      <c r="BH297" s="191">
        <f>IF(N297="sníž. přenesená",J297,0)</f>
        <v>0</v>
      </c>
      <c r="BI297" s="191">
        <f>IF(N297="nulová",J297,0)</f>
        <v>0</v>
      </c>
      <c r="BJ297" s="17" t="s">
        <v>3562</v>
      </c>
      <c r="BK297" s="191">
        <f>ROUND(I297*H297,2)</f>
        <v>0</v>
      </c>
      <c r="BL297" s="17" t="s">
        <v>3699</v>
      </c>
      <c r="BM297" s="190" t="s">
        <v>4048</v>
      </c>
    </row>
    <row r="298" spans="2:51" s="12" customFormat="1" ht="12">
      <c r="B298" s="192"/>
      <c r="C298" s="193"/>
      <c r="D298" s="194" t="s">
        <v>3710</v>
      </c>
      <c r="E298" s="195" t="s">
        <v>3501</v>
      </c>
      <c r="F298" s="196" t="s">
        <v>4049</v>
      </c>
      <c r="G298" s="193"/>
      <c r="H298" s="197">
        <v>6.15</v>
      </c>
      <c r="I298" s="198"/>
      <c r="J298" s="193"/>
      <c r="K298" s="193"/>
      <c r="L298" s="199"/>
      <c r="M298" s="200"/>
      <c r="N298" s="201"/>
      <c r="O298" s="201"/>
      <c r="P298" s="201"/>
      <c r="Q298" s="201"/>
      <c r="R298" s="201"/>
      <c r="S298" s="201"/>
      <c r="T298" s="202"/>
      <c r="AT298" s="203" t="s">
        <v>3710</v>
      </c>
      <c r="AU298" s="203" t="s">
        <v>3565</v>
      </c>
      <c r="AV298" s="12" t="s">
        <v>3565</v>
      </c>
      <c r="AW298" s="12" t="s">
        <v>3515</v>
      </c>
      <c r="AX298" s="12" t="s">
        <v>3554</v>
      </c>
      <c r="AY298" s="203" t="s">
        <v>3691</v>
      </c>
    </row>
    <row r="299" spans="2:51" s="13" customFormat="1" ht="12">
      <c r="B299" s="204"/>
      <c r="C299" s="205"/>
      <c r="D299" s="194" t="s">
        <v>3710</v>
      </c>
      <c r="E299" s="206" t="s">
        <v>3501</v>
      </c>
      <c r="F299" s="207" t="s">
        <v>3712</v>
      </c>
      <c r="G299" s="205"/>
      <c r="H299" s="208">
        <v>6.15</v>
      </c>
      <c r="I299" s="209"/>
      <c r="J299" s="205"/>
      <c r="K299" s="205"/>
      <c r="L299" s="210"/>
      <c r="M299" s="211"/>
      <c r="N299" s="212"/>
      <c r="O299" s="212"/>
      <c r="P299" s="212"/>
      <c r="Q299" s="212"/>
      <c r="R299" s="212"/>
      <c r="S299" s="212"/>
      <c r="T299" s="213"/>
      <c r="AT299" s="214" t="s">
        <v>3710</v>
      </c>
      <c r="AU299" s="214" t="s">
        <v>3565</v>
      </c>
      <c r="AV299" s="13" t="s">
        <v>3699</v>
      </c>
      <c r="AW299" s="13" t="s">
        <v>3515</v>
      </c>
      <c r="AX299" s="13" t="s">
        <v>3562</v>
      </c>
      <c r="AY299" s="214" t="s">
        <v>3691</v>
      </c>
    </row>
    <row r="300" spans="2:65" s="1" customFormat="1" ht="36" customHeight="1">
      <c r="B300" s="34"/>
      <c r="C300" s="179" t="s">
        <v>4050</v>
      </c>
      <c r="D300" s="179" t="s">
        <v>3694</v>
      </c>
      <c r="E300" s="180" t="s">
        <v>4051</v>
      </c>
      <c r="F300" s="181" t="s">
        <v>4052</v>
      </c>
      <c r="G300" s="182" t="s">
        <v>3800</v>
      </c>
      <c r="H300" s="183">
        <v>41.79</v>
      </c>
      <c r="I300" s="184"/>
      <c r="J300" s="185">
        <f>ROUND(I300*H300,2)</f>
        <v>0</v>
      </c>
      <c r="K300" s="181" t="s">
        <v>3698</v>
      </c>
      <c r="L300" s="38"/>
      <c r="M300" s="186" t="s">
        <v>3501</v>
      </c>
      <c r="N300" s="187" t="s">
        <v>3525</v>
      </c>
      <c r="O300" s="63"/>
      <c r="P300" s="188">
        <f>O300*H300</f>
        <v>0</v>
      </c>
      <c r="Q300" s="188">
        <v>0.30508</v>
      </c>
      <c r="R300" s="188">
        <f>Q300*H300</f>
        <v>12.7492932</v>
      </c>
      <c r="S300" s="188">
        <v>0</v>
      </c>
      <c r="T300" s="189">
        <f>S300*H300</f>
        <v>0</v>
      </c>
      <c r="AR300" s="190" t="s">
        <v>3699</v>
      </c>
      <c r="AT300" s="190" t="s">
        <v>3694</v>
      </c>
      <c r="AU300" s="190" t="s">
        <v>3565</v>
      </c>
      <c r="AY300" s="17" t="s">
        <v>3691</v>
      </c>
      <c r="BE300" s="191">
        <f>IF(N300="základní",J300,0)</f>
        <v>0</v>
      </c>
      <c r="BF300" s="191">
        <f>IF(N300="snížená",J300,0)</f>
        <v>0</v>
      </c>
      <c r="BG300" s="191">
        <f>IF(N300="zákl. přenesená",J300,0)</f>
        <v>0</v>
      </c>
      <c r="BH300" s="191">
        <f>IF(N300="sníž. přenesená",J300,0)</f>
        <v>0</v>
      </c>
      <c r="BI300" s="191">
        <f>IF(N300="nulová",J300,0)</f>
        <v>0</v>
      </c>
      <c r="BJ300" s="17" t="s">
        <v>3562</v>
      </c>
      <c r="BK300" s="191">
        <f>ROUND(I300*H300,2)</f>
        <v>0</v>
      </c>
      <c r="BL300" s="17" t="s">
        <v>3699</v>
      </c>
      <c r="BM300" s="190" t="s">
        <v>4053</v>
      </c>
    </row>
    <row r="301" spans="2:51" s="12" customFormat="1" ht="12">
      <c r="B301" s="192"/>
      <c r="C301" s="193"/>
      <c r="D301" s="194" t="s">
        <v>3710</v>
      </c>
      <c r="E301" s="195" t="s">
        <v>3501</v>
      </c>
      <c r="F301" s="196" t="s">
        <v>4054</v>
      </c>
      <c r="G301" s="193"/>
      <c r="H301" s="197">
        <v>41.79</v>
      </c>
      <c r="I301" s="198"/>
      <c r="J301" s="193"/>
      <c r="K301" s="193"/>
      <c r="L301" s="199"/>
      <c r="M301" s="200"/>
      <c r="N301" s="201"/>
      <c r="O301" s="201"/>
      <c r="P301" s="201"/>
      <c r="Q301" s="201"/>
      <c r="R301" s="201"/>
      <c r="S301" s="201"/>
      <c r="T301" s="202"/>
      <c r="AT301" s="203" t="s">
        <v>3710</v>
      </c>
      <c r="AU301" s="203" t="s">
        <v>3565</v>
      </c>
      <c r="AV301" s="12" t="s">
        <v>3565</v>
      </c>
      <c r="AW301" s="12" t="s">
        <v>3515</v>
      </c>
      <c r="AX301" s="12" t="s">
        <v>3554</v>
      </c>
      <c r="AY301" s="203" t="s">
        <v>3691</v>
      </c>
    </row>
    <row r="302" spans="2:51" s="13" customFormat="1" ht="12">
      <c r="B302" s="204"/>
      <c r="C302" s="205"/>
      <c r="D302" s="194" t="s">
        <v>3710</v>
      </c>
      <c r="E302" s="206" t="s">
        <v>3501</v>
      </c>
      <c r="F302" s="207" t="s">
        <v>3712</v>
      </c>
      <c r="G302" s="205"/>
      <c r="H302" s="208">
        <v>41.79</v>
      </c>
      <c r="I302" s="209"/>
      <c r="J302" s="205"/>
      <c r="K302" s="205"/>
      <c r="L302" s="210"/>
      <c r="M302" s="211"/>
      <c r="N302" s="212"/>
      <c r="O302" s="212"/>
      <c r="P302" s="212"/>
      <c r="Q302" s="212"/>
      <c r="R302" s="212"/>
      <c r="S302" s="212"/>
      <c r="T302" s="213"/>
      <c r="AT302" s="214" t="s">
        <v>3710</v>
      </c>
      <c r="AU302" s="214" t="s">
        <v>3565</v>
      </c>
      <c r="AV302" s="13" t="s">
        <v>3699</v>
      </c>
      <c r="AW302" s="13" t="s">
        <v>3515</v>
      </c>
      <c r="AX302" s="13" t="s">
        <v>3562</v>
      </c>
      <c r="AY302" s="214" t="s">
        <v>3691</v>
      </c>
    </row>
    <row r="303" spans="2:65" s="1" customFormat="1" ht="36" customHeight="1">
      <c r="B303" s="34"/>
      <c r="C303" s="179" t="s">
        <v>4055</v>
      </c>
      <c r="D303" s="179" t="s">
        <v>3694</v>
      </c>
      <c r="E303" s="180" t="s">
        <v>4056</v>
      </c>
      <c r="F303" s="181" t="s">
        <v>4057</v>
      </c>
      <c r="G303" s="182" t="s">
        <v>3800</v>
      </c>
      <c r="H303" s="183">
        <v>54.075</v>
      </c>
      <c r="I303" s="184"/>
      <c r="J303" s="185">
        <f>ROUND(I303*H303,2)</f>
        <v>0</v>
      </c>
      <c r="K303" s="181" t="s">
        <v>3698</v>
      </c>
      <c r="L303" s="38"/>
      <c r="M303" s="186" t="s">
        <v>3501</v>
      </c>
      <c r="N303" s="187" t="s">
        <v>3525</v>
      </c>
      <c r="O303" s="63"/>
      <c r="P303" s="188">
        <f>O303*H303</f>
        <v>0</v>
      </c>
      <c r="Q303" s="188">
        <v>0.36458</v>
      </c>
      <c r="R303" s="188">
        <f>Q303*H303</f>
        <v>19.7146635</v>
      </c>
      <c r="S303" s="188">
        <v>0</v>
      </c>
      <c r="T303" s="189">
        <f>S303*H303</f>
        <v>0</v>
      </c>
      <c r="AR303" s="190" t="s">
        <v>3699</v>
      </c>
      <c r="AT303" s="190" t="s">
        <v>3694</v>
      </c>
      <c r="AU303" s="190" t="s">
        <v>3565</v>
      </c>
      <c r="AY303" s="17" t="s">
        <v>3691</v>
      </c>
      <c r="BE303" s="191">
        <f>IF(N303="základní",J303,0)</f>
        <v>0</v>
      </c>
      <c r="BF303" s="191">
        <f>IF(N303="snížená",J303,0)</f>
        <v>0</v>
      </c>
      <c r="BG303" s="191">
        <f>IF(N303="zákl. přenesená",J303,0)</f>
        <v>0</v>
      </c>
      <c r="BH303" s="191">
        <f>IF(N303="sníž. přenesená",J303,0)</f>
        <v>0</v>
      </c>
      <c r="BI303" s="191">
        <f>IF(N303="nulová",J303,0)</f>
        <v>0</v>
      </c>
      <c r="BJ303" s="17" t="s">
        <v>3562</v>
      </c>
      <c r="BK303" s="191">
        <f>ROUND(I303*H303,2)</f>
        <v>0</v>
      </c>
      <c r="BL303" s="17" t="s">
        <v>3699</v>
      </c>
      <c r="BM303" s="190" t="s">
        <v>4058</v>
      </c>
    </row>
    <row r="304" spans="2:51" s="12" customFormat="1" ht="12">
      <c r="B304" s="192"/>
      <c r="C304" s="193"/>
      <c r="D304" s="194" t="s">
        <v>3710</v>
      </c>
      <c r="E304" s="195" t="s">
        <v>3501</v>
      </c>
      <c r="F304" s="196" t="s">
        <v>4059</v>
      </c>
      <c r="G304" s="193"/>
      <c r="H304" s="197">
        <v>54.075</v>
      </c>
      <c r="I304" s="198"/>
      <c r="J304" s="193"/>
      <c r="K304" s="193"/>
      <c r="L304" s="199"/>
      <c r="M304" s="200"/>
      <c r="N304" s="201"/>
      <c r="O304" s="201"/>
      <c r="P304" s="201"/>
      <c r="Q304" s="201"/>
      <c r="R304" s="201"/>
      <c r="S304" s="201"/>
      <c r="T304" s="202"/>
      <c r="AT304" s="203" t="s">
        <v>3710</v>
      </c>
      <c r="AU304" s="203" t="s">
        <v>3565</v>
      </c>
      <c r="AV304" s="12" t="s">
        <v>3565</v>
      </c>
      <c r="AW304" s="12" t="s">
        <v>3515</v>
      </c>
      <c r="AX304" s="12" t="s">
        <v>3554</v>
      </c>
      <c r="AY304" s="203" t="s">
        <v>3691</v>
      </c>
    </row>
    <row r="305" spans="2:51" s="13" customFormat="1" ht="12">
      <c r="B305" s="204"/>
      <c r="C305" s="205"/>
      <c r="D305" s="194" t="s">
        <v>3710</v>
      </c>
      <c r="E305" s="206" t="s">
        <v>3501</v>
      </c>
      <c r="F305" s="207" t="s">
        <v>3712</v>
      </c>
      <c r="G305" s="205"/>
      <c r="H305" s="208">
        <v>54.075</v>
      </c>
      <c r="I305" s="209"/>
      <c r="J305" s="205"/>
      <c r="K305" s="205"/>
      <c r="L305" s="210"/>
      <c r="M305" s="211"/>
      <c r="N305" s="212"/>
      <c r="O305" s="212"/>
      <c r="P305" s="212"/>
      <c r="Q305" s="212"/>
      <c r="R305" s="212"/>
      <c r="S305" s="212"/>
      <c r="T305" s="213"/>
      <c r="AT305" s="214" t="s">
        <v>3710</v>
      </c>
      <c r="AU305" s="214" t="s">
        <v>3565</v>
      </c>
      <c r="AV305" s="13" t="s">
        <v>3699</v>
      </c>
      <c r="AW305" s="13" t="s">
        <v>3515</v>
      </c>
      <c r="AX305" s="13" t="s">
        <v>3562</v>
      </c>
      <c r="AY305" s="214" t="s">
        <v>3691</v>
      </c>
    </row>
    <row r="306" spans="2:65" s="1" customFormat="1" ht="36" customHeight="1">
      <c r="B306" s="34"/>
      <c r="C306" s="179" t="s">
        <v>4060</v>
      </c>
      <c r="D306" s="179" t="s">
        <v>3694</v>
      </c>
      <c r="E306" s="180" t="s">
        <v>4061</v>
      </c>
      <c r="F306" s="181" t="s">
        <v>4062</v>
      </c>
      <c r="G306" s="182" t="s">
        <v>3800</v>
      </c>
      <c r="H306" s="183">
        <v>54.075</v>
      </c>
      <c r="I306" s="184"/>
      <c r="J306" s="185">
        <f>ROUND(I306*H306,2)</f>
        <v>0</v>
      </c>
      <c r="K306" s="181" t="s">
        <v>3698</v>
      </c>
      <c r="L306" s="38"/>
      <c r="M306" s="186" t="s">
        <v>3501</v>
      </c>
      <c r="N306" s="187" t="s">
        <v>3525</v>
      </c>
      <c r="O306" s="63"/>
      <c r="P306" s="188">
        <f>O306*H306</f>
        <v>0</v>
      </c>
      <c r="Q306" s="188">
        <v>0.36402</v>
      </c>
      <c r="R306" s="188">
        <f>Q306*H306</f>
        <v>19.6843815</v>
      </c>
      <c r="S306" s="188">
        <v>0</v>
      </c>
      <c r="T306" s="189">
        <f>S306*H306</f>
        <v>0</v>
      </c>
      <c r="AR306" s="190" t="s">
        <v>3699</v>
      </c>
      <c r="AT306" s="190" t="s">
        <v>3694</v>
      </c>
      <c r="AU306" s="190" t="s">
        <v>3565</v>
      </c>
      <c r="AY306" s="17" t="s">
        <v>3691</v>
      </c>
      <c r="BE306" s="191">
        <f>IF(N306="základní",J306,0)</f>
        <v>0</v>
      </c>
      <c r="BF306" s="191">
        <f>IF(N306="snížená",J306,0)</f>
        <v>0</v>
      </c>
      <c r="BG306" s="191">
        <f>IF(N306="zákl. přenesená",J306,0)</f>
        <v>0</v>
      </c>
      <c r="BH306" s="191">
        <f>IF(N306="sníž. přenesená",J306,0)</f>
        <v>0</v>
      </c>
      <c r="BI306" s="191">
        <f>IF(N306="nulová",J306,0)</f>
        <v>0</v>
      </c>
      <c r="BJ306" s="17" t="s">
        <v>3562</v>
      </c>
      <c r="BK306" s="191">
        <f>ROUND(I306*H306,2)</f>
        <v>0</v>
      </c>
      <c r="BL306" s="17" t="s">
        <v>3699</v>
      </c>
      <c r="BM306" s="190" t="s">
        <v>4063</v>
      </c>
    </row>
    <row r="307" spans="2:51" s="12" customFormat="1" ht="12">
      <c r="B307" s="192"/>
      <c r="C307" s="193"/>
      <c r="D307" s="194" t="s">
        <v>3710</v>
      </c>
      <c r="E307" s="195" t="s">
        <v>3501</v>
      </c>
      <c r="F307" s="196" t="s">
        <v>4059</v>
      </c>
      <c r="G307" s="193"/>
      <c r="H307" s="197">
        <v>54.075</v>
      </c>
      <c r="I307" s="198"/>
      <c r="J307" s="193"/>
      <c r="K307" s="193"/>
      <c r="L307" s="199"/>
      <c r="M307" s="200"/>
      <c r="N307" s="201"/>
      <c r="O307" s="201"/>
      <c r="P307" s="201"/>
      <c r="Q307" s="201"/>
      <c r="R307" s="201"/>
      <c r="S307" s="201"/>
      <c r="T307" s="202"/>
      <c r="AT307" s="203" t="s">
        <v>3710</v>
      </c>
      <c r="AU307" s="203" t="s">
        <v>3565</v>
      </c>
      <c r="AV307" s="12" t="s">
        <v>3565</v>
      </c>
      <c r="AW307" s="12" t="s">
        <v>3515</v>
      </c>
      <c r="AX307" s="12" t="s">
        <v>3554</v>
      </c>
      <c r="AY307" s="203" t="s">
        <v>3691</v>
      </c>
    </row>
    <row r="308" spans="2:51" s="13" customFormat="1" ht="12">
      <c r="B308" s="204"/>
      <c r="C308" s="205"/>
      <c r="D308" s="194" t="s">
        <v>3710</v>
      </c>
      <c r="E308" s="206" t="s">
        <v>3501</v>
      </c>
      <c r="F308" s="207" t="s">
        <v>3712</v>
      </c>
      <c r="G308" s="205"/>
      <c r="H308" s="208">
        <v>54.075</v>
      </c>
      <c r="I308" s="209"/>
      <c r="J308" s="205"/>
      <c r="K308" s="205"/>
      <c r="L308" s="210"/>
      <c r="M308" s="211"/>
      <c r="N308" s="212"/>
      <c r="O308" s="212"/>
      <c r="P308" s="212"/>
      <c r="Q308" s="212"/>
      <c r="R308" s="212"/>
      <c r="S308" s="212"/>
      <c r="T308" s="213"/>
      <c r="AT308" s="214" t="s">
        <v>3710</v>
      </c>
      <c r="AU308" s="214" t="s">
        <v>3565</v>
      </c>
      <c r="AV308" s="13" t="s">
        <v>3699</v>
      </c>
      <c r="AW308" s="13" t="s">
        <v>3515</v>
      </c>
      <c r="AX308" s="13" t="s">
        <v>3562</v>
      </c>
      <c r="AY308" s="214" t="s">
        <v>3691</v>
      </c>
    </row>
    <row r="309" spans="2:65" s="1" customFormat="1" ht="36" customHeight="1">
      <c r="B309" s="34"/>
      <c r="C309" s="179" t="s">
        <v>4064</v>
      </c>
      <c r="D309" s="179" t="s">
        <v>3694</v>
      </c>
      <c r="E309" s="180" t="s">
        <v>4065</v>
      </c>
      <c r="F309" s="181" t="s">
        <v>4052</v>
      </c>
      <c r="G309" s="182" t="s">
        <v>3800</v>
      </c>
      <c r="H309" s="183">
        <v>155.635</v>
      </c>
      <c r="I309" s="184"/>
      <c r="J309" s="185">
        <f>ROUND(I309*H309,2)</f>
        <v>0</v>
      </c>
      <c r="K309" s="181" t="s">
        <v>3698</v>
      </c>
      <c r="L309" s="38"/>
      <c r="M309" s="186" t="s">
        <v>3501</v>
      </c>
      <c r="N309" s="187" t="s">
        <v>3525</v>
      </c>
      <c r="O309" s="63"/>
      <c r="P309" s="188">
        <f>O309*H309</f>
        <v>0</v>
      </c>
      <c r="Q309" s="188">
        <v>0.30508</v>
      </c>
      <c r="R309" s="188">
        <f>Q309*H309</f>
        <v>47.4811258</v>
      </c>
      <c r="S309" s="188">
        <v>0</v>
      </c>
      <c r="T309" s="189">
        <f>S309*H309</f>
        <v>0</v>
      </c>
      <c r="AR309" s="190" t="s">
        <v>3699</v>
      </c>
      <c r="AT309" s="190" t="s">
        <v>3694</v>
      </c>
      <c r="AU309" s="190" t="s">
        <v>3565</v>
      </c>
      <c r="AY309" s="17" t="s">
        <v>3691</v>
      </c>
      <c r="BE309" s="191">
        <f>IF(N309="základní",J309,0)</f>
        <v>0</v>
      </c>
      <c r="BF309" s="191">
        <f>IF(N309="snížená",J309,0)</f>
        <v>0</v>
      </c>
      <c r="BG309" s="191">
        <f>IF(N309="zákl. přenesená",J309,0)</f>
        <v>0</v>
      </c>
      <c r="BH309" s="191">
        <f>IF(N309="sníž. přenesená",J309,0)</f>
        <v>0</v>
      </c>
      <c r="BI309" s="191">
        <f>IF(N309="nulová",J309,0)</f>
        <v>0</v>
      </c>
      <c r="BJ309" s="17" t="s">
        <v>3562</v>
      </c>
      <c r="BK309" s="191">
        <f>ROUND(I309*H309,2)</f>
        <v>0</v>
      </c>
      <c r="BL309" s="17" t="s">
        <v>3699</v>
      </c>
      <c r="BM309" s="190" t="s">
        <v>4066</v>
      </c>
    </row>
    <row r="310" spans="2:51" s="12" customFormat="1" ht="12">
      <c r="B310" s="192"/>
      <c r="C310" s="193"/>
      <c r="D310" s="194" t="s">
        <v>3710</v>
      </c>
      <c r="E310" s="195" t="s">
        <v>3501</v>
      </c>
      <c r="F310" s="196" t="s">
        <v>4067</v>
      </c>
      <c r="G310" s="193"/>
      <c r="H310" s="197">
        <v>32.49</v>
      </c>
      <c r="I310" s="198"/>
      <c r="J310" s="193"/>
      <c r="K310" s="193"/>
      <c r="L310" s="199"/>
      <c r="M310" s="200"/>
      <c r="N310" s="201"/>
      <c r="O310" s="201"/>
      <c r="P310" s="201"/>
      <c r="Q310" s="201"/>
      <c r="R310" s="201"/>
      <c r="S310" s="201"/>
      <c r="T310" s="202"/>
      <c r="AT310" s="203" t="s">
        <v>3710</v>
      </c>
      <c r="AU310" s="203" t="s">
        <v>3565</v>
      </c>
      <c r="AV310" s="12" t="s">
        <v>3565</v>
      </c>
      <c r="AW310" s="12" t="s">
        <v>3515</v>
      </c>
      <c r="AX310" s="12" t="s">
        <v>3554</v>
      </c>
      <c r="AY310" s="203" t="s">
        <v>3691</v>
      </c>
    </row>
    <row r="311" spans="2:51" s="12" customFormat="1" ht="12">
      <c r="B311" s="192"/>
      <c r="C311" s="193"/>
      <c r="D311" s="194" t="s">
        <v>3710</v>
      </c>
      <c r="E311" s="195" t="s">
        <v>3501</v>
      </c>
      <c r="F311" s="196" t="s">
        <v>4068</v>
      </c>
      <c r="G311" s="193"/>
      <c r="H311" s="197">
        <v>35.739</v>
      </c>
      <c r="I311" s="198"/>
      <c r="J311" s="193"/>
      <c r="K311" s="193"/>
      <c r="L311" s="199"/>
      <c r="M311" s="200"/>
      <c r="N311" s="201"/>
      <c r="O311" s="201"/>
      <c r="P311" s="201"/>
      <c r="Q311" s="201"/>
      <c r="R311" s="201"/>
      <c r="S311" s="201"/>
      <c r="T311" s="202"/>
      <c r="AT311" s="203" t="s">
        <v>3710</v>
      </c>
      <c r="AU311" s="203" t="s">
        <v>3565</v>
      </c>
      <c r="AV311" s="12" t="s">
        <v>3565</v>
      </c>
      <c r="AW311" s="12" t="s">
        <v>3515</v>
      </c>
      <c r="AX311" s="12" t="s">
        <v>3554</v>
      </c>
      <c r="AY311" s="203" t="s">
        <v>3691</v>
      </c>
    </row>
    <row r="312" spans="2:51" s="12" customFormat="1" ht="12">
      <c r="B312" s="192"/>
      <c r="C312" s="193"/>
      <c r="D312" s="194" t="s">
        <v>3710</v>
      </c>
      <c r="E312" s="195" t="s">
        <v>3501</v>
      </c>
      <c r="F312" s="196" t="s">
        <v>4069</v>
      </c>
      <c r="G312" s="193"/>
      <c r="H312" s="197">
        <v>18.225</v>
      </c>
      <c r="I312" s="198"/>
      <c r="J312" s="193"/>
      <c r="K312" s="193"/>
      <c r="L312" s="199"/>
      <c r="M312" s="200"/>
      <c r="N312" s="201"/>
      <c r="O312" s="201"/>
      <c r="P312" s="201"/>
      <c r="Q312" s="201"/>
      <c r="R312" s="201"/>
      <c r="S312" s="201"/>
      <c r="T312" s="202"/>
      <c r="AT312" s="203" t="s">
        <v>3710</v>
      </c>
      <c r="AU312" s="203" t="s">
        <v>3565</v>
      </c>
      <c r="AV312" s="12" t="s">
        <v>3565</v>
      </c>
      <c r="AW312" s="12" t="s">
        <v>3515</v>
      </c>
      <c r="AX312" s="12" t="s">
        <v>3554</v>
      </c>
      <c r="AY312" s="203" t="s">
        <v>3691</v>
      </c>
    </row>
    <row r="313" spans="2:51" s="12" customFormat="1" ht="12">
      <c r="B313" s="192"/>
      <c r="C313" s="193"/>
      <c r="D313" s="194" t="s">
        <v>3710</v>
      </c>
      <c r="E313" s="195" t="s">
        <v>3501</v>
      </c>
      <c r="F313" s="196" t="s">
        <v>4070</v>
      </c>
      <c r="G313" s="193"/>
      <c r="H313" s="197">
        <v>20.048</v>
      </c>
      <c r="I313" s="198"/>
      <c r="J313" s="193"/>
      <c r="K313" s="193"/>
      <c r="L313" s="199"/>
      <c r="M313" s="200"/>
      <c r="N313" s="201"/>
      <c r="O313" s="201"/>
      <c r="P313" s="201"/>
      <c r="Q313" s="201"/>
      <c r="R313" s="201"/>
      <c r="S313" s="201"/>
      <c r="T313" s="202"/>
      <c r="AT313" s="203" t="s">
        <v>3710</v>
      </c>
      <c r="AU313" s="203" t="s">
        <v>3565</v>
      </c>
      <c r="AV313" s="12" t="s">
        <v>3565</v>
      </c>
      <c r="AW313" s="12" t="s">
        <v>3515</v>
      </c>
      <c r="AX313" s="12" t="s">
        <v>3554</v>
      </c>
      <c r="AY313" s="203" t="s">
        <v>3691</v>
      </c>
    </row>
    <row r="314" spans="2:51" s="12" customFormat="1" ht="12">
      <c r="B314" s="192"/>
      <c r="C314" s="193"/>
      <c r="D314" s="194" t="s">
        <v>3710</v>
      </c>
      <c r="E314" s="195" t="s">
        <v>3501</v>
      </c>
      <c r="F314" s="196" t="s">
        <v>4044</v>
      </c>
      <c r="G314" s="193"/>
      <c r="H314" s="197">
        <v>12.925</v>
      </c>
      <c r="I314" s="198"/>
      <c r="J314" s="193"/>
      <c r="K314" s="193"/>
      <c r="L314" s="199"/>
      <c r="M314" s="200"/>
      <c r="N314" s="201"/>
      <c r="O314" s="201"/>
      <c r="P314" s="201"/>
      <c r="Q314" s="201"/>
      <c r="R314" s="201"/>
      <c r="S314" s="201"/>
      <c r="T314" s="202"/>
      <c r="AT314" s="203" t="s">
        <v>3710</v>
      </c>
      <c r="AU314" s="203" t="s">
        <v>3565</v>
      </c>
      <c r="AV314" s="12" t="s">
        <v>3565</v>
      </c>
      <c r="AW314" s="12" t="s">
        <v>3515</v>
      </c>
      <c r="AX314" s="12" t="s">
        <v>3554</v>
      </c>
      <c r="AY314" s="203" t="s">
        <v>3691</v>
      </c>
    </row>
    <row r="315" spans="2:51" s="12" customFormat="1" ht="12">
      <c r="B315" s="192"/>
      <c r="C315" s="193"/>
      <c r="D315" s="194" t="s">
        <v>3710</v>
      </c>
      <c r="E315" s="195" t="s">
        <v>3501</v>
      </c>
      <c r="F315" s="196" t="s">
        <v>4071</v>
      </c>
      <c r="G315" s="193"/>
      <c r="H315" s="197">
        <v>7.52</v>
      </c>
      <c r="I315" s="198"/>
      <c r="J315" s="193"/>
      <c r="K315" s="193"/>
      <c r="L315" s="199"/>
      <c r="M315" s="200"/>
      <c r="N315" s="201"/>
      <c r="O315" s="201"/>
      <c r="P315" s="201"/>
      <c r="Q315" s="201"/>
      <c r="R315" s="201"/>
      <c r="S315" s="201"/>
      <c r="T315" s="202"/>
      <c r="AT315" s="203" t="s">
        <v>3710</v>
      </c>
      <c r="AU315" s="203" t="s">
        <v>3565</v>
      </c>
      <c r="AV315" s="12" t="s">
        <v>3565</v>
      </c>
      <c r="AW315" s="12" t="s">
        <v>3515</v>
      </c>
      <c r="AX315" s="12" t="s">
        <v>3554</v>
      </c>
      <c r="AY315" s="203" t="s">
        <v>3691</v>
      </c>
    </row>
    <row r="316" spans="2:51" s="12" customFormat="1" ht="12">
      <c r="B316" s="192"/>
      <c r="C316" s="193"/>
      <c r="D316" s="194" t="s">
        <v>3710</v>
      </c>
      <c r="E316" s="195" t="s">
        <v>3501</v>
      </c>
      <c r="F316" s="196" t="s">
        <v>4072</v>
      </c>
      <c r="G316" s="193"/>
      <c r="H316" s="197">
        <v>28.688</v>
      </c>
      <c r="I316" s="198"/>
      <c r="J316" s="193"/>
      <c r="K316" s="193"/>
      <c r="L316" s="199"/>
      <c r="M316" s="200"/>
      <c r="N316" s="201"/>
      <c r="O316" s="201"/>
      <c r="P316" s="201"/>
      <c r="Q316" s="201"/>
      <c r="R316" s="201"/>
      <c r="S316" s="201"/>
      <c r="T316" s="202"/>
      <c r="AT316" s="203" t="s">
        <v>3710</v>
      </c>
      <c r="AU316" s="203" t="s">
        <v>3565</v>
      </c>
      <c r="AV316" s="12" t="s">
        <v>3565</v>
      </c>
      <c r="AW316" s="12" t="s">
        <v>3515</v>
      </c>
      <c r="AX316" s="12" t="s">
        <v>3554</v>
      </c>
      <c r="AY316" s="203" t="s">
        <v>3691</v>
      </c>
    </row>
    <row r="317" spans="2:51" s="13" customFormat="1" ht="12">
      <c r="B317" s="204"/>
      <c r="C317" s="205"/>
      <c r="D317" s="194" t="s">
        <v>3710</v>
      </c>
      <c r="E317" s="206" t="s">
        <v>3501</v>
      </c>
      <c r="F317" s="207" t="s">
        <v>3712</v>
      </c>
      <c r="G317" s="205"/>
      <c r="H317" s="208">
        <v>155.635</v>
      </c>
      <c r="I317" s="209"/>
      <c r="J317" s="205"/>
      <c r="K317" s="205"/>
      <c r="L317" s="210"/>
      <c r="M317" s="211"/>
      <c r="N317" s="212"/>
      <c r="O317" s="212"/>
      <c r="P317" s="212"/>
      <c r="Q317" s="212"/>
      <c r="R317" s="212"/>
      <c r="S317" s="212"/>
      <c r="T317" s="213"/>
      <c r="AT317" s="214" t="s">
        <v>3710</v>
      </c>
      <c r="AU317" s="214" t="s">
        <v>3565</v>
      </c>
      <c r="AV317" s="13" t="s">
        <v>3699</v>
      </c>
      <c r="AW317" s="13" t="s">
        <v>3515</v>
      </c>
      <c r="AX317" s="13" t="s">
        <v>3562</v>
      </c>
      <c r="AY317" s="214" t="s">
        <v>3691</v>
      </c>
    </row>
    <row r="318" spans="2:65" s="1" customFormat="1" ht="36" customHeight="1">
      <c r="B318" s="34"/>
      <c r="C318" s="179" t="s">
        <v>4073</v>
      </c>
      <c r="D318" s="179" t="s">
        <v>3694</v>
      </c>
      <c r="E318" s="180" t="s">
        <v>4074</v>
      </c>
      <c r="F318" s="181" t="s">
        <v>4075</v>
      </c>
      <c r="G318" s="182" t="s">
        <v>3800</v>
      </c>
      <c r="H318" s="183">
        <v>25.785</v>
      </c>
      <c r="I318" s="184"/>
      <c r="J318" s="185">
        <f>ROUND(I318*H318,2)</f>
        <v>0</v>
      </c>
      <c r="K318" s="181" t="s">
        <v>3698</v>
      </c>
      <c r="L318" s="38"/>
      <c r="M318" s="186" t="s">
        <v>3501</v>
      </c>
      <c r="N318" s="187" t="s">
        <v>3525</v>
      </c>
      <c r="O318" s="63"/>
      <c r="P318" s="188">
        <f>O318*H318</f>
        <v>0</v>
      </c>
      <c r="Q318" s="188">
        <v>0.307</v>
      </c>
      <c r="R318" s="188">
        <f>Q318*H318</f>
        <v>7.915995</v>
      </c>
      <c r="S318" s="188">
        <v>0</v>
      </c>
      <c r="T318" s="189">
        <f>S318*H318</f>
        <v>0</v>
      </c>
      <c r="AR318" s="190" t="s">
        <v>3699</v>
      </c>
      <c r="AT318" s="190" t="s">
        <v>3694</v>
      </c>
      <c r="AU318" s="190" t="s">
        <v>3565</v>
      </c>
      <c r="AY318" s="17" t="s">
        <v>3691</v>
      </c>
      <c r="BE318" s="191">
        <f>IF(N318="základní",J318,0)</f>
        <v>0</v>
      </c>
      <c r="BF318" s="191">
        <f>IF(N318="snížená",J318,0)</f>
        <v>0</v>
      </c>
      <c r="BG318" s="191">
        <f>IF(N318="zákl. přenesená",J318,0)</f>
        <v>0</v>
      </c>
      <c r="BH318" s="191">
        <f>IF(N318="sníž. přenesená",J318,0)</f>
        <v>0</v>
      </c>
      <c r="BI318" s="191">
        <f>IF(N318="nulová",J318,0)</f>
        <v>0</v>
      </c>
      <c r="BJ318" s="17" t="s">
        <v>3562</v>
      </c>
      <c r="BK318" s="191">
        <f>ROUND(I318*H318,2)</f>
        <v>0</v>
      </c>
      <c r="BL318" s="17" t="s">
        <v>3699</v>
      </c>
      <c r="BM318" s="190" t="s">
        <v>4076</v>
      </c>
    </row>
    <row r="319" spans="2:51" s="12" customFormat="1" ht="12">
      <c r="B319" s="192"/>
      <c r="C319" s="193"/>
      <c r="D319" s="194" t="s">
        <v>3710</v>
      </c>
      <c r="E319" s="195" t="s">
        <v>3501</v>
      </c>
      <c r="F319" s="196" t="s">
        <v>4077</v>
      </c>
      <c r="G319" s="193"/>
      <c r="H319" s="197">
        <v>25.785</v>
      </c>
      <c r="I319" s="198"/>
      <c r="J319" s="193"/>
      <c r="K319" s="193"/>
      <c r="L319" s="199"/>
      <c r="M319" s="200"/>
      <c r="N319" s="201"/>
      <c r="O319" s="201"/>
      <c r="P319" s="201"/>
      <c r="Q319" s="201"/>
      <c r="R319" s="201"/>
      <c r="S319" s="201"/>
      <c r="T319" s="202"/>
      <c r="AT319" s="203" t="s">
        <v>3710</v>
      </c>
      <c r="AU319" s="203" t="s">
        <v>3565</v>
      </c>
      <c r="AV319" s="12" t="s">
        <v>3565</v>
      </c>
      <c r="AW319" s="12" t="s">
        <v>3515</v>
      </c>
      <c r="AX319" s="12" t="s">
        <v>3554</v>
      </c>
      <c r="AY319" s="203" t="s">
        <v>3691</v>
      </c>
    </row>
    <row r="320" spans="2:51" s="13" customFormat="1" ht="12">
      <c r="B320" s="204"/>
      <c r="C320" s="205"/>
      <c r="D320" s="194" t="s">
        <v>3710</v>
      </c>
      <c r="E320" s="206" t="s">
        <v>3501</v>
      </c>
      <c r="F320" s="207" t="s">
        <v>3712</v>
      </c>
      <c r="G320" s="205"/>
      <c r="H320" s="208">
        <v>25.785</v>
      </c>
      <c r="I320" s="209"/>
      <c r="J320" s="205"/>
      <c r="K320" s="205"/>
      <c r="L320" s="210"/>
      <c r="M320" s="211"/>
      <c r="N320" s="212"/>
      <c r="O320" s="212"/>
      <c r="P320" s="212"/>
      <c r="Q320" s="212"/>
      <c r="R320" s="212"/>
      <c r="S320" s="212"/>
      <c r="T320" s="213"/>
      <c r="AT320" s="214" t="s">
        <v>3710</v>
      </c>
      <c r="AU320" s="214" t="s">
        <v>3565</v>
      </c>
      <c r="AV320" s="13" t="s">
        <v>3699</v>
      </c>
      <c r="AW320" s="13" t="s">
        <v>3515</v>
      </c>
      <c r="AX320" s="13" t="s">
        <v>3562</v>
      </c>
      <c r="AY320" s="214" t="s">
        <v>3691</v>
      </c>
    </row>
    <row r="321" spans="2:65" s="1" customFormat="1" ht="36" customHeight="1">
      <c r="B321" s="34"/>
      <c r="C321" s="179" t="s">
        <v>4078</v>
      </c>
      <c r="D321" s="179" t="s">
        <v>3694</v>
      </c>
      <c r="E321" s="180" t="s">
        <v>4046</v>
      </c>
      <c r="F321" s="181" t="s">
        <v>4047</v>
      </c>
      <c r="G321" s="182" t="s">
        <v>3800</v>
      </c>
      <c r="H321" s="183">
        <v>6.15</v>
      </c>
      <c r="I321" s="184"/>
      <c r="J321" s="185">
        <f>ROUND(I321*H321,2)</f>
        <v>0</v>
      </c>
      <c r="K321" s="181" t="s">
        <v>3698</v>
      </c>
      <c r="L321" s="38"/>
      <c r="M321" s="186" t="s">
        <v>3501</v>
      </c>
      <c r="N321" s="187" t="s">
        <v>3525</v>
      </c>
      <c r="O321" s="63"/>
      <c r="P321" s="188">
        <f>O321*H321</f>
        <v>0</v>
      </c>
      <c r="Q321" s="188">
        <v>0.32475</v>
      </c>
      <c r="R321" s="188">
        <f>Q321*H321</f>
        <v>1.9972125</v>
      </c>
      <c r="S321" s="188">
        <v>0</v>
      </c>
      <c r="T321" s="189">
        <f>S321*H321</f>
        <v>0</v>
      </c>
      <c r="AR321" s="190" t="s">
        <v>3699</v>
      </c>
      <c r="AT321" s="190" t="s">
        <v>3694</v>
      </c>
      <c r="AU321" s="190" t="s">
        <v>3565</v>
      </c>
      <c r="AY321" s="17" t="s">
        <v>3691</v>
      </c>
      <c r="BE321" s="191">
        <f>IF(N321="základní",J321,0)</f>
        <v>0</v>
      </c>
      <c r="BF321" s="191">
        <f>IF(N321="snížená",J321,0)</f>
        <v>0</v>
      </c>
      <c r="BG321" s="191">
        <f>IF(N321="zákl. přenesená",J321,0)</f>
        <v>0</v>
      </c>
      <c r="BH321" s="191">
        <f>IF(N321="sníž. přenesená",J321,0)</f>
        <v>0</v>
      </c>
      <c r="BI321" s="191">
        <f>IF(N321="nulová",J321,0)</f>
        <v>0</v>
      </c>
      <c r="BJ321" s="17" t="s">
        <v>3562</v>
      </c>
      <c r="BK321" s="191">
        <f>ROUND(I321*H321,2)</f>
        <v>0</v>
      </c>
      <c r="BL321" s="17" t="s">
        <v>3699</v>
      </c>
      <c r="BM321" s="190" t="s">
        <v>4079</v>
      </c>
    </row>
    <row r="322" spans="2:51" s="12" customFormat="1" ht="12">
      <c r="B322" s="192"/>
      <c r="C322" s="193"/>
      <c r="D322" s="194" t="s">
        <v>3710</v>
      </c>
      <c r="E322" s="195" t="s">
        <v>3501</v>
      </c>
      <c r="F322" s="196" t="s">
        <v>4049</v>
      </c>
      <c r="G322" s="193"/>
      <c r="H322" s="197">
        <v>6.15</v>
      </c>
      <c r="I322" s="198"/>
      <c r="J322" s="193"/>
      <c r="K322" s="193"/>
      <c r="L322" s="199"/>
      <c r="M322" s="200"/>
      <c r="N322" s="201"/>
      <c r="O322" s="201"/>
      <c r="P322" s="201"/>
      <c r="Q322" s="201"/>
      <c r="R322" s="201"/>
      <c r="S322" s="201"/>
      <c r="T322" s="202"/>
      <c r="AT322" s="203" t="s">
        <v>3710</v>
      </c>
      <c r="AU322" s="203" t="s">
        <v>3565</v>
      </c>
      <c r="AV322" s="12" t="s">
        <v>3565</v>
      </c>
      <c r="AW322" s="12" t="s">
        <v>3515</v>
      </c>
      <c r="AX322" s="12" t="s">
        <v>3554</v>
      </c>
      <c r="AY322" s="203" t="s">
        <v>3691</v>
      </c>
    </row>
    <row r="323" spans="2:51" s="13" customFormat="1" ht="12">
      <c r="B323" s="204"/>
      <c r="C323" s="205"/>
      <c r="D323" s="194" t="s">
        <v>3710</v>
      </c>
      <c r="E323" s="206" t="s">
        <v>3501</v>
      </c>
      <c r="F323" s="207" t="s">
        <v>3712</v>
      </c>
      <c r="G323" s="205"/>
      <c r="H323" s="208">
        <v>6.15</v>
      </c>
      <c r="I323" s="209"/>
      <c r="J323" s="205"/>
      <c r="K323" s="205"/>
      <c r="L323" s="210"/>
      <c r="M323" s="211"/>
      <c r="N323" s="212"/>
      <c r="O323" s="212"/>
      <c r="P323" s="212"/>
      <c r="Q323" s="212"/>
      <c r="R323" s="212"/>
      <c r="S323" s="212"/>
      <c r="T323" s="213"/>
      <c r="AT323" s="214" t="s">
        <v>3710</v>
      </c>
      <c r="AU323" s="214" t="s">
        <v>3565</v>
      </c>
      <c r="AV323" s="13" t="s">
        <v>3699</v>
      </c>
      <c r="AW323" s="13" t="s">
        <v>3515</v>
      </c>
      <c r="AX323" s="13" t="s">
        <v>3562</v>
      </c>
      <c r="AY323" s="214" t="s">
        <v>3691</v>
      </c>
    </row>
    <row r="324" spans="2:65" s="1" customFormat="1" ht="36" customHeight="1">
      <c r="B324" s="34"/>
      <c r="C324" s="179" t="s">
        <v>4080</v>
      </c>
      <c r="D324" s="179" t="s">
        <v>3694</v>
      </c>
      <c r="E324" s="180" t="s">
        <v>4081</v>
      </c>
      <c r="F324" s="181" t="s">
        <v>4082</v>
      </c>
      <c r="G324" s="182" t="s">
        <v>3800</v>
      </c>
      <c r="H324" s="183">
        <v>26.813</v>
      </c>
      <c r="I324" s="184"/>
      <c r="J324" s="185">
        <f>ROUND(I324*H324,2)</f>
        <v>0</v>
      </c>
      <c r="K324" s="181" t="s">
        <v>3698</v>
      </c>
      <c r="L324" s="38"/>
      <c r="M324" s="186" t="s">
        <v>3501</v>
      </c>
      <c r="N324" s="187" t="s">
        <v>3525</v>
      </c>
      <c r="O324" s="63"/>
      <c r="P324" s="188">
        <f>O324*H324</f>
        <v>0</v>
      </c>
      <c r="Q324" s="188">
        <v>0.35054</v>
      </c>
      <c r="R324" s="188">
        <f>Q324*H324</f>
        <v>9.39902902</v>
      </c>
      <c r="S324" s="188">
        <v>0</v>
      </c>
      <c r="T324" s="189">
        <f>S324*H324</f>
        <v>0</v>
      </c>
      <c r="AR324" s="190" t="s">
        <v>3699</v>
      </c>
      <c r="AT324" s="190" t="s">
        <v>3694</v>
      </c>
      <c r="AU324" s="190" t="s">
        <v>3565</v>
      </c>
      <c r="AY324" s="17" t="s">
        <v>3691</v>
      </c>
      <c r="BE324" s="191">
        <f>IF(N324="základní",J324,0)</f>
        <v>0</v>
      </c>
      <c r="BF324" s="191">
        <f>IF(N324="snížená",J324,0)</f>
        <v>0</v>
      </c>
      <c r="BG324" s="191">
        <f>IF(N324="zákl. přenesená",J324,0)</f>
        <v>0</v>
      </c>
      <c r="BH324" s="191">
        <f>IF(N324="sníž. přenesená",J324,0)</f>
        <v>0</v>
      </c>
      <c r="BI324" s="191">
        <f>IF(N324="nulová",J324,0)</f>
        <v>0</v>
      </c>
      <c r="BJ324" s="17" t="s">
        <v>3562</v>
      </c>
      <c r="BK324" s="191">
        <f>ROUND(I324*H324,2)</f>
        <v>0</v>
      </c>
      <c r="BL324" s="17" t="s">
        <v>3699</v>
      </c>
      <c r="BM324" s="190" t="s">
        <v>4083</v>
      </c>
    </row>
    <row r="325" spans="2:51" s="12" customFormat="1" ht="12">
      <c r="B325" s="192"/>
      <c r="C325" s="193"/>
      <c r="D325" s="194" t="s">
        <v>3710</v>
      </c>
      <c r="E325" s="195" t="s">
        <v>3501</v>
      </c>
      <c r="F325" s="196" t="s">
        <v>4084</v>
      </c>
      <c r="G325" s="193"/>
      <c r="H325" s="197">
        <v>26.813</v>
      </c>
      <c r="I325" s="198"/>
      <c r="J325" s="193"/>
      <c r="K325" s="193"/>
      <c r="L325" s="199"/>
      <c r="M325" s="200"/>
      <c r="N325" s="201"/>
      <c r="O325" s="201"/>
      <c r="P325" s="201"/>
      <c r="Q325" s="201"/>
      <c r="R325" s="201"/>
      <c r="S325" s="201"/>
      <c r="T325" s="202"/>
      <c r="AT325" s="203" t="s">
        <v>3710</v>
      </c>
      <c r="AU325" s="203" t="s">
        <v>3565</v>
      </c>
      <c r="AV325" s="12" t="s">
        <v>3565</v>
      </c>
      <c r="AW325" s="12" t="s">
        <v>3515</v>
      </c>
      <c r="AX325" s="12" t="s">
        <v>3554</v>
      </c>
      <c r="AY325" s="203" t="s">
        <v>3691</v>
      </c>
    </row>
    <row r="326" spans="2:51" s="13" customFormat="1" ht="12">
      <c r="B326" s="204"/>
      <c r="C326" s="205"/>
      <c r="D326" s="194" t="s">
        <v>3710</v>
      </c>
      <c r="E326" s="206" t="s">
        <v>3501</v>
      </c>
      <c r="F326" s="207" t="s">
        <v>3712</v>
      </c>
      <c r="G326" s="205"/>
      <c r="H326" s="208">
        <v>26.813</v>
      </c>
      <c r="I326" s="209"/>
      <c r="J326" s="205"/>
      <c r="K326" s="205"/>
      <c r="L326" s="210"/>
      <c r="M326" s="211"/>
      <c r="N326" s="212"/>
      <c r="O326" s="212"/>
      <c r="P326" s="212"/>
      <c r="Q326" s="212"/>
      <c r="R326" s="212"/>
      <c r="S326" s="212"/>
      <c r="T326" s="213"/>
      <c r="AT326" s="214" t="s">
        <v>3710</v>
      </c>
      <c r="AU326" s="214" t="s">
        <v>3565</v>
      </c>
      <c r="AV326" s="13" t="s">
        <v>3699</v>
      </c>
      <c r="AW326" s="13" t="s">
        <v>3515</v>
      </c>
      <c r="AX326" s="13" t="s">
        <v>3562</v>
      </c>
      <c r="AY326" s="214" t="s">
        <v>3691</v>
      </c>
    </row>
    <row r="327" spans="2:65" s="1" customFormat="1" ht="36" customHeight="1">
      <c r="B327" s="34"/>
      <c r="C327" s="179" t="s">
        <v>4085</v>
      </c>
      <c r="D327" s="179" t="s">
        <v>3694</v>
      </c>
      <c r="E327" s="180" t="s">
        <v>4086</v>
      </c>
      <c r="F327" s="181" t="s">
        <v>4052</v>
      </c>
      <c r="G327" s="182" t="s">
        <v>3800</v>
      </c>
      <c r="H327" s="183">
        <v>39.975</v>
      </c>
      <c r="I327" s="184"/>
      <c r="J327" s="185">
        <f>ROUND(I327*H327,2)</f>
        <v>0</v>
      </c>
      <c r="K327" s="181" t="s">
        <v>3698</v>
      </c>
      <c r="L327" s="38"/>
      <c r="M327" s="186" t="s">
        <v>3501</v>
      </c>
      <c r="N327" s="187" t="s">
        <v>3525</v>
      </c>
      <c r="O327" s="63"/>
      <c r="P327" s="188">
        <f>O327*H327</f>
        <v>0</v>
      </c>
      <c r="Q327" s="188">
        <v>0.30508</v>
      </c>
      <c r="R327" s="188">
        <f>Q327*H327</f>
        <v>12.195573000000001</v>
      </c>
      <c r="S327" s="188">
        <v>0</v>
      </c>
      <c r="T327" s="189">
        <f>S327*H327</f>
        <v>0</v>
      </c>
      <c r="AR327" s="190" t="s">
        <v>3699</v>
      </c>
      <c r="AT327" s="190" t="s">
        <v>3694</v>
      </c>
      <c r="AU327" s="190" t="s">
        <v>3565</v>
      </c>
      <c r="AY327" s="17" t="s">
        <v>3691</v>
      </c>
      <c r="BE327" s="191">
        <f>IF(N327="základní",J327,0)</f>
        <v>0</v>
      </c>
      <c r="BF327" s="191">
        <f>IF(N327="snížená",J327,0)</f>
        <v>0</v>
      </c>
      <c r="BG327" s="191">
        <f>IF(N327="zákl. přenesená",J327,0)</f>
        <v>0</v>
      </c>
      <c r="BH327" s="191">
        <f>IF(N327="sníž. přenesená",J327,0)</f>
        <v>0</v>
      </c>
      <c r="BI327" s="191">
        <f>IF(N327="nulová",J327,0)</f>
        <v>0</v>
      </c>
      <c r="BJ327" s="17" t="s">
        <v>3562</v>
      </c>
      <c r="BK327" s="191">
        <f>ROUND(I327*H327,2)</f>
        <v>0</v>
      </c>
      <c r="BL327" s="17" t="s">
        <v>3699</v>
      </c>
      <c r="BM327" s="190" t="s">
        <v>4087</v>
      </c>
    </row>
    <row r="328" spans="2:51" s="12" customFormat="1" ht="12">
      <c r="B328" s="192"/>
      <c r="C328" s="193"/>
      <c r="D328" s="194" t="s">
        <v>3710</v>
      </c>
      <c r="E328" s="195" t="s">
        <v>3501</v>
      </c>
      <c r="F328" s="196" t="s">
        <v>4088</v>
      </c>
      <c r="G328" s="193"/>
      <c r="H328" s="197">
        <v>39.975</v>
      </c>
      <c r="I328" s="198"/>
      <c r="J328" s="193"/>
      <c r="K328" s="193"/>
      <c r="L328" s="199"/>
      <c r="M328" s="200"/>
      <c r="N328" s="201"/>
      <c r="O328" s="201"/>
      <c r="P328" s="201"/>
      <c r="Q328" s="201"/>
      <c r="R328" s="201"/>
      <c r="S328" s="201"/>
      <c r="T328" s="202"/>
      <c r="AT328" s="203" t="s">
        <v>3710</v>
      </c>
      <c r="AU328" s="203" t="s">
        <v>3565</v>
      </c>
      <c r="AV328" s="12" t="s">
        <v>3565</v>
      </c>
      <c r="AW328" s="12" t="s">
        <v>3515</v>
      </c>
      <c r="AX328" s="12" t="s">
        <v>3554</v>
      </c>
      <c r="AY328" s="203" t="s">
        <v>3691</v>
      </c>
    </row>
    <row r="329" spans="2:51" s="13" customFormat="1" ht="12">
      <c r="B329" s="204"/>
      <c r="C329" s="205"/>
      <c r="D329" s="194" t="s">
        <v>3710</v>
      </c>
      <c r="E329" s="206" t="s">
        <v>3501</v>
      </c>
      <c r="F329" s="207" t="s">
        <v>3712</v>
      </c>
      <c r="G329" s="205"/>
      <c r="H329" s="208">
        <v>39.975</v>
      </c>
      <c r="I329" s="209"/>
      <c r="J329" s="205"/>
      <c r="K329" s="205"/>
      <c r="L329" s="210"/>
      <c r="M329" s="211"/>
      <c r="N329" s="212"/>
      <c r="O329" s="212"/>
      <c r="P329" s="212"/>
      <c r="Q329" s="212"/>
      <c r="R329" s="212"/>
      <c r="S329" s="212"/>
      <c r="T329" s="213"/>
      <c r="AT329" s="214" t="s">
        <v>3710</v>
      </c>
      <c r="AU329" s="214" t="s">
        <v>3565</v>
      </c>
      <c r="AV329" s="13" t="s">
        <v>3699</v>
      </c>
      <c r="AW329" s="13" t="s">
        <v>3515</v>
      </c>
      <c r="AX329" s="13" t="s">
        <v>3562</v>
      </c>
      <c r="AY329" s="214" t="s">
        <v>3691</v>
      </c>
    </row>
    <row r="330" spans="2:65" s="1" customFormat="1" ht="16.5" customHeight="1">
      <c r="B330" s="34"/>
      <c r="C330" s="179" t="s">
        <v>4089</v>
      </c>
      <c r="D330" s="179" t="s">
        <v>3694</v>
      </c>
      <c r="E330" s="180" t="s">
        <v>4090</v>
      </c>
      <c r="F330" s="181" t="s">
        <v>4091</v>
      </c>
      <c r="G330" s="182" t="s">
        <v>3834</v>
      </c>
      <c r="H330" s="183">
        <v>8</v>
      </c>
      <c r="I330" s="184"/>
      <c r="J330" s="185">
        <f>ROUND(I330*H330,2)</f>
        <v>0</v>
      </c>
      <c r="K330" s="181" t="s">
        <v>3698</v>
      </c>
      <c r="L330" s="38"/>
      <c r="M330" s="186" t="s">
        <v>3501</v>
      </c>
      <c r="N330" s="187" t="s">
        <v>3525</v>
      </c>
      <c r="O330" s="63"/>
      <c r="P330" s="188">
        <f>O330*H330</f>
        <v>0</v>
      </c>
      <c r="Q330" s="188">
        <v>0.39805</v>
      </c>
      <c r="R330" s="188">
        <f>Q330*H330</f>
        <v>3.1844</v>
      </c>
      <c r="S330" s="188">
        <v>0</v>
      </c>
      <c r="T330" s="189">
        <f>S330*H330</f>
        <v>0</v>
      </c>
      <c r="AR330" s="190" t="s">
        <v>3699</v>
      </c>
      <c r="AT330" s="190" t="s">
        <v>3694</v>
      </c>
      <c r="AU330" s="190" t="s">
        <v>3565</v>
      </c>
      <c r="AY330" s="17" t="s">
        <v>3691</v>
      </c>
      <c r="BE330" s="191">
        <f>IF(N330="základní",J330,0)</f>
        <v>0</v>
      </c>
      <c r="BF330" s="191">
        <f>IF(N330="snížená",J330,0)</f>
        <v>0</v>
      </c>
      <c r="BG330" s="191">
        <f>IF(N330="zákl. přenesená",J330,0)</f>
        <v>0</v>
      </c>
      <c r="BH330" s="191">
        <f>IF(N330="sníž. přenesená",J330,0)</f>
        <v>0</v>
      </c>
      <c r="BI330" s="191">
        <f>IF(N330="nulová",J330,0)</f>
        <v>0</v>
      </c>
      <c r="BJ330" s="17" t="s">
        <v>3562</v>
      </c>
      <c r="BK330" s="191">
        <f>ROUND(I330*H330,2)</f>
        <v>0</v>
      </c>
      <c r="BL330" s="17" t="s">
        <v>3699</v>
      </c>
      <c r="BM330" s="190" t="s">
        <v>4092</v>
      </c>
    </row>
    <row r="331" spans="2:51" s="12" customFormat="1" ht="12">
      <c r="B331" s="192"/>
      <c r="C331" s="193"/>
      <c r="D331" s="194" t="s">
        <v>3710</v>
      </c>
      <c r="E331" s="195" t="s">
        <v>3501</v>
      </c>
      <c r="F331" s="196" t="s">
        <v>4093</v>
      </c>
      <c r="G331" s="193"/>
      <c r="H331" s="197">
        <v>8</v>
      </c>
      <c r="I331" s="198"/>
      <c r="J331" s="193"/>
      <c r="K331" s="193"/>
      <c r="L331" s="199"/>
      <c r="M331" s="200"/>
      <c r="N331" s="201"/>
      <c r="O331" s="201"/>
      <c r="P331" s="201"/>
      <c r="Q331" s="201"/>
      <c r="R331" s="201"/>
      <c r="S331" s="201"/>
      <c r="T331" s="202"/>
      <c r="AT331" s="203" t="s">
        <v>3710</v>
      </c>
      <c r="AU331" s="203" t="s">
        <v>3565</v>
      </c>
      <c r="AV331" s="12" t="s">
        <v>3565</v>
      </c>
      <c r="AW331" s="12" t="s">
        <v>3515</v>
      </c>
      <c r="AX331" s="12" t="s">
        <v>3554</v>
      </c>
      <c r="AY331" s="203" t="s">
        <v>3691</v>
      </c>
    </row>
    <row r="332" spans="2:51" s="13" customFormat="1" ht="12">
      <c r="B332" s="204"/>
      <c r="C332" s="205"/>
      <c r="D332" s="194" t="s">
        <v>3710</v>
      </c>
      <c r="E332" s="206" t="s">
        <v>3501</v>
      </c>
      <c r="F332" s="207" t="s">
        <v>3712</v>
      </c>
      <c r="G332" s="205"/>
      <c r="H332" s="208">
        <v>8</v>
      </c>
      <c r="I332" s="209"/>
      <c r="J332" s="205"/>
      <c r="K332" s="205"/>
      <c r="L332" s="210"/>
      <c r="M332" s="211"/>
      <c r="N332" s="212"/>
      <c r="O332" s="212"/>
      <c r="P332" s="212"/>
      <c r="Q332" s="212"/>
      <c r="R332" s="212"/>
      <c r="S332" s="212"/>
      <c r="T332" s="213"/>
      <c r="AT332" s="214" t="s">
        <v>3710</v>
      </c>
      <c r="AU332" s="214" t="s">
        <v>3565</v>
      </c>
      <c r="AV332" s="13" t="s">
        <v>3699</v>
      </c>
      <c r="AW332" s="13" t="s">
        <v>3515</v>
      </c>
      <c r="AX332" s="13" t="s">
        <v>3562</v>
      </c>
      <c r="AY332" s="214" t="s">
        <v>3691</v>
      </c>
    </row>
    <row r="333" spans="2:65" s="1" customFormat="1" ht="16.5" customHeight="1">
      <c r="B333" s="34"/>
      <c r="C333" s="225" t="s">
        <v>4094</v>
      </c>
      <c r="D333" s="225" t="s">
        <v>3806</v>
      </c>
      <c r="E333" s="226" t="s">
        <v>4095</v>
      </c>
      <c r="F333" s="227" t="s">
        <v>4096</v>
      </c>
      <c r="G333" s="228" t="s">
        <v>4097</v>
      </c>
      <c r="H333" s="229">
        <v>60</v>
      </c>
      <c r="I333" s="230"/>
      <c r="J333" s="231">
        <f>ROUND(I333*H333,2)</f>
        <v>0</v>
      </c>
      <c r="K333" s="227" t="s">
        <v>3698</v>
      </c>
      <c r="L333" s="232"/>
      <c r="M333" s="233" t="s">
        <v>3501</v>
      </c>
      <c r="N333" s="234" t="s">
        <v>3525</v>
      </c>
      <c r="O333" s="63"/>
      <c r="P333" s="188">
        <f>O333*H333</f>
        <v>0</v>
      </c>
      <c r="Q333" s="188">
        <v>0.413</v>
      </c>
      <c r="R333" s="188">
        <f>Q333*H333</f>
        <v>24.779999999999998</v>
      </c>
      <c r="S333" s="188">
        <v>0</v>
      </c>
      <c r="T333" s="189">
        <f>S333*H333</f>
        <v>0</v>
      </c>
      <c r="AR333" s="190" t="s">
        <v>3732</v>
      </c>
      <c r="AT333" s="190" t="s">
        <v>3806</v>
      </c>
      <c r="AU333" s="190" t="s">
        <v>3565</v>
      </c>
      <c r="AY333" s="17" t="s">
        <v>3691</v>
      </c>
      <c r="BE333" s="191">
        <f>IF(N333="základní",J333,0)</f>
        <v>0</v>
      </c>
      <c r="BF333" s="191">
        <f>IF(N333="snížená",J333,0)</f>
        <v>0</v>
      </c>
      <c r="BG333" s="191">
        <f>IF(N333="zákl. přenesená",J333,0)</f>
        <v>0</v>
      </c>
      <c r="BH333" s="191">
        <f>IF(N333="sníž. přenesená",J333,0)</f>
        <v>0</v>
      </c>
      <c r="BI333" s="191">
        <f>IF(N333="nulová",J333,0)</f>
        <v>0</v>
      </c>
      <c r="BJ333" s="17" t="s">
        <v>3562</v>
      </c>
      <c r="BK333" s="191">
        <f>ROUND(I333*H333,2)</f>
        <v>0</v>
      </c>
      <c r="BL333" s="17" t="s">
        <v>3699</v>
      </c>
      <c r="BM333" s="190" t="s">
        <v>4098</v>
      </c>
    </row>
    <row r="334" spans="2:51" s="12" customFormat="1" ht="12">
      <c r="B334" s="192"/>
      <c r="C334" s="193"/>
      <c r="D334" s="194" t="s">
        <v>3710</v>
      </c>
      <c r="E334" s="195" t="s">
        <v>3501</v>
      </c>
      <c r="F334" s="196" t="s">
        <v>4099</v>
      </c>
      <c r="G334" s="193"/>
      <c r="H334" s="197">
        <v>60</v>
      </c>
      <c r="I334" s="198"/>
      <c r="J334" s="193"/>
      <c r="K334" s="193"/>
      <c r="L334" s="199"/>
      <c r="M334" s="200"/>
      <c r="N334" s="201"/>
      <c r="O334" s="201"/>
      <c r="P334" s="201"/>
      <c r="Q334" s="201"/>
      <c r="R334" s="201"/>
      <c r="S334" s="201"/>
      <c r="T334" s="202"/>
      <c r="AT334" s="203" t="s">
        <v>3710</v>
      </c>
      <c r="AU334" s="203" t="s">
        <v>3565</v>
      </c>
      <c r="AV334" s="12" t="s">
        <v>3565</v>
      </c>
      <c r="AW334" s="12" t="s">
        <v>3515</v>
      </c>
      <c r="AX334" s="12" t="s">
        <v>3554</v>
      </c>
      <c r="AY334" s="203" t="s">
        <v>3691</v>
      </c>
    </row>
    <row r="335" spans="2:51" s="13" customFormat="1" ht="12">
      <c r="B335" s="204"/>
      <c r="C335" s="205"/>
      <c r="D335" s="194" t="s">
        <v>3710</v>
      </c>
      <c r="E335" s="206" t="s">
        <v>3501</v>
      </c>
      <c r="F335" s="207" t="s">
        <v>3712</v>
      </c>
      <c r="G335" s="205"/>
      <c r="H335" s="208">
        <v>60</v>
      </c>
      <c r="I335" s="209"/>
      <c r="J335" s="205"/>
      <c r="K335" s="205"/>
      <c r="L335" s="210"/>
      <c r="M335" s="211"/>
      <c r="N335" s="212"/>
      <c r="O335" s="212"/>
      <c r="P335" s="212"/>
      <c r="Q335" s="212"/>
      <c r="R335" s="212"/>
      <c r="S335" s="212"/>
      <c r="T335" s="213"/>
      <c r="AT335" s="214" t="s">
        <v>3710</v>
      </c>
      <c r="AU335" s="214" t="s">
        <v>3565</v>
      </c>
      <c r="AV335" s="13" t="s">
        <v>3699</v>
      </c>
      <c r="AW335" s="13" t="s">
        <v>3515</v>
      </c>
      <c r="AX335" s="13" t="s">
        <v>3562</v>
      </c>
      <c r="AY335" s="214" t="s">
        <v>3691</v>
      </c>
    </row>
    <row r="336" spans="2:65" s="1" customFormat="1" ht="16.5" customHeight="1">
      <c r="B336" s="34"/>
      <c r="C336" s="179" t="s">
        <v>4100</v>
      </c>
      <c r="D336" s="179" t="s">
        <v>3694</v>
      </c>
      <c r="E336" s="180" t="s">
        <v>4101</v>
      </c>
      <c r="F336" s="181" t="s">
        <v>4102</v>
      </c>
      <c r="G336" s="182" t="s">
        <v>3697</v>
      </c>
      <c r="H336" s="183">
        <v>34.09</v>
      </c>
      <c r="I336" s="184"/>
      <c r="J336" s="185">
        <f>ROUND(I336*H336,2)</f>
        <v>0</v>
      </c>
      <c r="K336" s="181" t="s">
        <v>3698</v>
      </c>
      <c r="L336" s="38"/>
      <c r="M336" s="186" t="s">
        <v>3501</v>
      </c>
      <c r="N336" s="187" t="s">
        <v>3525</v>
      </c>
      <c r="O336" s="63"/>
      <c r="P336" s="188">
        <f>O336*H336</f>
        <v>0</v>
      </c>
      <c r="Q336" s="188">
        <v>2.4534</v>
      </c>
      <c r="R336" s="188">
        <f>Q336*H336</f>
        <v>83.63640600000001</v>
      </c>
      <c r="S336" s="188">
        <v>0</v>
      </c>
      <c r="T336" s="189">
        <f>S336*H336</f>
        <v>0</v>
      </c>
      <c r="AR336" s="190" t="s">
        <v>3699</v>
      </c>
      <c r="AT336" s="190" t="s">
        <v>3694</v>
      </c>
      <c r="AU336" s="190" t="s">
        <v>3565</v>
      </c>
      <c r="AY336" s="17" t="s">
        <v>3691</v>
      </c>
      <c r="BE336" s="191">
        <f>IF(N336="základní",J336,0)</f>
        <v>0</v>
      </c>
      <c r="BF336" s="191">
        <f>IF(N336="snížená",J336,0)</f>
        <v>0</v>
      </c>
      <c r="BG336" s="191">
        <f>IF(N336="zákl. přenesená",J336,0)</f>
        <v>0</v>
      </c>
      <c r="BH336" s="191">
        <f>IF(N336="sníž. přenesená",J336,0)</f>
        <v>0</v>
      </c>
      <c r="BI336" s="191">
        <f>IF(N336="nulová",J336,0)</f>
        <v>0</v>
      </c>
      <c r="BJ336" s="17" t="s">
        <v>3562</v>
      </c>
      <c r="BK336" s="191">
        <f>ROUND(I336*H336,2)</f>
        <v>0</v>
      </c>
      <c r="BL336" s="17" t="s">
        <v>3699</v>
      </c>
      <c r="BM336" s="190" t="s">
        <v>4103</v>
      </c>
    </row>
    <row r="337" spans="2:65" s="1" customFormat="1" ht="16.5" customHeight="1">
      <c r="B337" s="34"/>
      <c r="C337" s="179" t="s">
        <v>4104</v>
      </c>
      <c r="D337" s="179" t="s">
        <v>3694</v>
      </c>
      <c r="E337" s="180" t="s">
        <v>4105</v>
      </c>
      <c r="F337" s="181" t="s">
        <v>4106</v>
      </c>
      <c r="G337" s="182" t="s">
        <v>3800</v>
      </c>
      <c r="H337" s="183">
        <v>130.547</v>
      </c>
      <c r="I337" s="184"/>
      <c r="J337" s="185">
        <f>ROUND(I337*H337,2)</f>
        <v>0</v>
      </c>
      <c r="K337" s="181" t="s">
        <v>3698</v>
      </c>
      <c r="L337" s="38"/>
      <c r="M337" s="186" t="s">
        <v>3501</v>
      </c>
      <c r="N337" s="187" t="s">
        <v>3525</v>
      </c>
      <c r="O337" s="63"/>
      <c r="P337" s="188">
        <f>O337*H337</f>
        <v>0</v>
      </c>
      <c r="Q337" s="188">
        <v>0.00519</v>
      </c>
      <c r="R337" s="188">
        <f>Q337*H337</f>
        <v>0.67753893</v>
      </c>
      <c r="S337" s="188">
        <v>0</v>
      </c>
      <c r="T337" s="189">
        <f>S337*H337</f>
        <v>0</v>
      </c>
      <c r="AR337" s="190" t="s">
        <v>3699</v>
      </c>
      <c r="AT337" s="190" t="s">
        <v>3694</v>
      </c>
      <c r="AU337" s="190" t="s">
        <v>3565</v>
      </c>
      <c r="AY337" s="17" t="s">
        <v>3691</v>
      </c>
      <c r="BE337" s="191">
        <f>IF(N337="základní",J337,0)</f>
        <v>0</v>
      </c>
      <c r="BF337" s="191">
        <f>IF(N337="snížená",J337,0)</f>
        <v>0</v>
      </c>
      <c r="BG337" s="191">
        <f>IF(N337="zákl. přenesená",J337,0)</f>
        <v>0</v>
      </c>
      <c r="BH337" s="191">
        <f>IF(N337="sníž. přenesená",J337,0)</f>
        <v>0</v>
      </c>
      <c r="BI337" s="191">
        <f>IF(N337="nulová",J337,0)</f>
        <v>0</v>
      </c>
      <c r="BJ337" s="17" t="s">
        <v>3562</v>
      </c>
      <c r="BK337" s="191">
        <f>ROUND(I337*H337,2)</f>
        <v>0</v>
      </c>
      <c r="BL337" s="17" t="s">
        <v>3699</v>
      </c>
      <c r="BM337" s="190" t="s">
        <v>4107</v>
      </c>
    </row>
    <row r="338" spans="2:65" s="1" customFormat="1" ht="16.5" customHeight="1">
      <c r="B338" s="34"/>
      <c r="C338" s="179" t="s">
        <v>4108</v>
      </c>
      <c r="D338" s="179" t="s">
        <v>3694</v>
      </c>
      <c r="E338" s="180" t="s">
        <v>4109</v>
      </c>
      <c r="F338" s="181" t="s">
        <v>4110</v>
      </c>
      <c r="G338" s="182" t="s">
        <v>3800</v>
      </c>
      <c r="H338" s="183">
        <v>130.54</v>
      </c>
      <c r="I338" s="184"/>
      <c r="J338" s="185">
        <f>ROUND(I338*H338,2)</f>
        <v>0</v>
      </c>
      <c r="K338" s="181" t="s">
        <v>3698</v>
      </c>
      <c r="L338" s="38"/>
      <c r="M338" s="186" t="s">
        <v>3501</v>
      </c>
      <c r="N338" s="187" t="s">
        <v>3525</v>
      </c>
      <c r="O338" s="63"/>
      <c r="P338" s="188">
        <f>O338*H338</f>
        <v>0</v>
      </c>
      <c r="Q338" s="188">
        <v>0</v>
      </c>
      <c r="R338" s="188">
        <f>Q338*H338</f>
        <v>0</v>
      </c>
      <c r="S338" s="188">
        <v>0</v>
      </c>
      <c r="T338" s="189">
        <f>S338*H338</f>
        <v>0</v>
      </c>
      <c r="AR338" s="190" t="s">
        <v>3699</v>
      </c>
      <c r="AT338" s="190" t="s">
        <v>3694</v>
      </c>
      <c r="AU338" s="190" t="s">
        <v>3565</v>
      </c>
      <c r="AY338" s="17" t="s">
        <v>3691</v>
      </c>
      <c r="BE338" s="191">
        <f>IF(N338="základní",J338,0)</f>
        <v>0</v>
      </c>
      <c r="BF338" s="191">
        <f>IF(N338="snížená",J338,0)</f>
        <v>0</v>
      </c>
      <c r="BG338" s="191">
        <f>IF(N338="zákl. přenesená",J338,0)</f>
        <v>0</v>
      </c>
      <c r="BH338" s="191">
        <f>IF(N338="sníž. přenesená",J338,0)</f>
        <v>0</v>
      </c>
      <c r="BI338" s="191">
        <f>IF(N338="nulová",J338,0)</f>
        <v>0</v>
      </c>
      <c r="BJ338" s="17" t="s">
        <v>3562</v>
      </c>
      <c r="BK338" s="191">
        <f>ROUND(I338*H338,2)</f>
        <v>0</v>
      </c>
      <c r="BL338" s="17" t="s">
        <v>3699</v>
      </c>
      <c r="BM338" s="190" t="s">
        <v>4111</v>
      </c>
    </row>
    <row r="339" spans="2:51" s="12" customFormat="1" ht="12">
      <c r="B339" s="192"/>
      <c r="C339" s="193"/>
      <c r="D339" s="194" t="s">
        <v>3710</v>
      </c>
      <c r="E339" s="195" t="s">
        <v>3501</v>
      </c>
      <c r="F339" s="196" t="s">
        <v>4112</v>
      </c>
      <c r="G339" s="193"/>
      <c r="H339" s="197">
        <v>130.54</v>
      </c>
      <c r="I339" s="198"/>
      <c r="J339" s="193"/>
      <c r="K339" s="193"/>
      <c r="L339" s="199"/>
      <c r="M339" s="200"/>
      <c r="N339" s="201"/>
      <c r="O339" s="201"/>
      <c r="P339" s="201"/>
      <c r="Q339" s="201"/>
      <c r="R339" s="201"/>
      <c r="S339" s="201"/>
      <c r="T339" s="202"/>
      <c r="AT339" s="203" t="s">
        <v>3710</v>
      </c>
      <c r="AU339" s="203" t="s">
        <v>3565</v>
      </c>
      <c r="AV339" s="12" t="s">
        <v>3565</v>
      </c>
      <c r="AW339" s="12" t="s">
        <v>3515</v>
      </c>
      <c r="AX339" s="12" t="s">
        <v>3554</v>
      </c>
      <c r="AY339" s="203" t="s">
        <v>3691</v>
      </c>
    </row>
    <row r="340" spans="2:51" s="13" customFormat="1" ht="12">
      <c r="B340" s="204"/>
      <c r="C340" s="205"/>
      <c r="D340" s="194" t="s">
        <v>3710</v>
      </c>
      <c r="E340" s="206" t="s">
        <v>3501</v>
      </c>
      <c r="F340" s="207" t="s">
        <v>3712</v>
      </c>
      <c r="G340" s="205"/>
      <c r="H340" s="208">
        <v>130.54</v>
      </c>
      <c r="I340" s="209"/>
      <c r="J340" s="205"/>
      <c r="K340" s="205"/>
      <c r="L340" s="210"/>
      <c r="M340" s="211"/>
      <c r="N340" s="212"/>
      <c r="O340" s="212"/>
      <c r="P340" s="212"/>
      <c r="Q340" s="212"/>
      <c r="R340" s="212"/>
      <c r="S340" s="212"/>
      <c r="T340" s="213"/>
      <c r="AT340" s="214" t="s">
        <v>3710</v>
      </c>
      <c r="AU340" s="214" t="s">
        <v>3565</v>
      </c>
      <c r="AV340" s="13" t="s">
        <v>3699</v>
      </c>
      <c r="AW340" s="13" t="s">
        <v>3515</v>
      </c>
      <c r="AX340" s="13" t="s">
        <v>3562</v>
      </c>
      <c r="AY340" s="214" t="s">
        <v>3691</v>
      </c>
    </row>
    <row r="341" spans="2:65" s="1" customFormat="1" ht="16.5" customHeight="1">
      <c r="B341" s="34"/>
      <c r="C341" s="179" t="s">
        <v>4113</v>
      </c>
      <c r="D341" s="179" t="s">
        <v>3694</v>
      </c>
      <c r="E341" s="180" t="s">
        <v>4114</v>
      </c>
      <c r="F341" s="181" t="s">
        <v>4115</v>
      </c>
      <c r="G341" s="182" t="s">
        <v>3697</v>
      </c>
      <c r="H341" s="183">
        <v>4.01</v>
      </c>
      <c r="I341" s="184"/>
      <c r="J341" s="185">
        <f>ROUND(I341*H341,2)</f>
        <v>0</v>
      </c>
      <c r="K341" s="181" t="s">
        <v>3698</v>
      </c>
      <c r="L341" s="38"/>
      <c r="M341" s="186" t="s">
        <v>3501</v>
      </c>
      <c r="N341" s="187" t="s">
        <v>3525</v>
      </c>
      <c r="O341" s="63"/>
      <c r="P341" s="188">
        <f>O341*H341</f>
        <v>0</v>
      </c>
      <c r="Q341" s="188">
        <v>2.4533</v>
      </c>
      <c r="R341" s="188">
        <f>Q341*H341</f>
        <v>9.837733</v>
      </c>
      <c r="S341" s="188">
        <v>0</v>
      </c>
      <c r="T341" s="189">
        <f>S341*H341</f>
        <v>0</v>
      </c>
      <c r="AR341" s="190" t="s">
        <v>3699</v>
      </c>
      <c r="AT341" s="190" t="s">
        <v>3694</v>
      </c>
      <c r="AU341" s="190" t="s">
        <v>3565</v>
      </c>
      <c r="AY341" s="17" t="s">
        <v>3691</v>
      </c>
      <c r="BE341" s="191">
        <f>IF(N341="základní",J341,0)</f>
        <v>0</v>
      </c>
      <c r="BF341" s="191">
        <f>IF(N341="snížená",J341,0)</f>
        <v>0</v>
      </c>
      <c r="BG341" s="191">
        <f>IF(N341="zákl. přenesená",J341,0)</f>
        <v>0</v>
      </c>
      <c r="BH341" s="191">
        <f>IF(N341="sníž. přenesená",J341,0)</f>
        <v>0</v>
      </c>
      <c r="BI341" s="191">
        <f>IF(N341="nulová",J341,0)</f>
        <v>0</v>
      </c>
      <c r="BJ341" s="17" t="s">
        <v>3562</v>
      </c>
      <c r="BK341" s="191">
        <f>ROUND(I341*H341,2)</f>
        <v>0</v>
      </c>
      <c r="BL341" s="17" t="s">
        <v>3699</v>
      </c>
      <c r="BM341" s="190" t="s">
        <v>4116</v>
      </c>
    </row>
    <row r="342" spans="2:65" s="1" customFormat="1" ht="24" customHeight="1">
      <c r="B342" s="34"/>
      <c r="C342" s="179" t="s">
        <v>4117</v>
      </c>
      <c r="D342" s="179" t="s">
        <v>3694</v>
      </c>
      <c r="E342" s="180" t="s">
        <v>4118</v>
      </c>
      <c r="F342" s="181" t="s">
        <v>4119</v>
      </c>
      <c r="G342" s="182" t="s">
        <v>3800</v>
      </c>
      <c r="H342" s="183">
        <v>31.42</v>
      </c>
      <c r="I342" s="184"/>
      <c r="J342" s="185">
        <f>ROUND(I342*H342,2)</f>
        <v>0</v>
      </c>
      <c r="K342" s="181" t="s">
        <v>3698</v>
      </c>
      <c r="L342" s="38"/>
      <c r="M342" s="186" t="s">
        <v>3501</v>
      </c>
      <c r="N342" s="187" t="s">
        <v>3525</v>
      </c>
      <c r="O342" s="63"/>
      <c r="P342" s="188">
        <f>O342*H342</f>
        <v>0</v>
      </c>
      <c r="Q342" s="188">
        <v>0.01052</v>
      </c>
      <c r="R342" s="188">
        <f>Q342*H342</f>
        <v>0.3305384</v>
      </c>
      <c r="S342" s="188">
        <v>0</v>
      </c>
      <c r="T342" s="189">
        <f>S342*H342</f>
        <v>0</v>
      </c>
      <c r="AR342" s="190" t="s">
        <v>3699</v>
      </c>
      <c r="AT342" s="190" t="s">
        <v>3694</v>
      </c>
      <c r="AU342" s="190" t="s">
        <v>3565</v>
      </c>
      <c r="AY342" s="17" t="s">
        <v>3691</v>
      </c>
      <c r="BE342" s="191">
        <f>IF(N342="základní",J342,0)</f>
        <v>0</v>
      </c>
      <c r="BF342" s="191">
        <f>IF(N342="snížená",J342,0)</f>
        <v>0</v>
      </c>
      <c r="BG342" s="191">
        <f>IF(N342="zákl. přenesená",J342,0)</f>
        <v>0</v>
      </c>
      <c r="BH342" s="191">
        <f>IF(N342="sníž. přenesená",J342,0)</f>
        <v>0</v>
      </c>
      <c r="BI342" s="191">
        <f>IF(N342="nulová",J342,0)</f>
        <v>0</v>
      </c>
      <c r="BJ342" s="17" t="s">
        <v>3562</v>
      </c>
      <c r="BK342" s="191">
        <f>ROUND(I342*H342,2)</f>
        <v>0</v>
      </c>
      <c r="BL342" s="17" t="s">
        <v>3699</v>
      </c>
      <c r="BM342" s="190" t="s">
        <v>4120</v>
      </c>
    </row>
    <row r="343" spans="2:65" s="1" customFormat="1" ht="24" customHeight="1">
      <c r="B343" s="34"/>
      <c r="C343" s="179" t="s">
        <v>4121</v>
      </c>
      <c r="D343" s="179" t="s">
        <v>3694</v>
      </c>
      <c r="E343" s="180" t="s">
        <v>4122</v>
      </c>
      <c r="F343" s="181" t="s">
        <v>4123</v>
      </c>
      <c r="G343" s="182" t="s">
        <v>3800</v>
      </c>
      <c r="H343" s="183">
        <v>31.42</v>
      </c>
      <c r="I343" s="184"/>
      <c r="J343" s="185">
        <f>ROUND(I343*H343,2)</f>
        <v>0</v>
      </c>
      <c r="K343" s="181" t="s">
        <v>3698</v>
      </c>
      <c r="L343" s="38"/>
      <c r="M343" s="186" t="s">
        <v>3501</v>
      </c>
      <c r="N343" s="187" t="s">
        <v>3525</v>
      </c>
      <c r="O343" s="63"/>
      <c r="P343" s="188">
        <f>O343*H343</f>
        <v>0</v>
      </c>
      <c r="Q343" s="188">
        <v>0</v>
      </c>
      <c r="R343" s="188">
        <f>Q343*H343</f>
        <v>0</v>
      </c>
      <c r="S343" s="188">
        <v>0</v>
      </c>
      <c r="T343" s="189">
        <f>S343*H343</f>
        <v>0</v>
      </c>
      <c r="AR343" s="190" t="s">
        <v>3699</v>
      </c>
      <c r="AT343" s="190" t="s">
        <v>3694</v>
      </c>
      <c r="AU343" s="190" t="s">
        <v>3565</v>
      </c>
      <c r="AY343" s="17" t="s">
        <v>3691</v>
      </c>
      <c r="BE343" s="191">
        <f>IF(N343="základní",J343,0)</f>
        <v>0</v>
      </c>
      <c r="BF343" s="191">
        <f>IF(N343="snížená",J343,0)</f>
        <v>0</v>
      </c>
      <c r="BG343" s="191">
        <f>IF(N343="zákl. přenesená",J343,0)</f>
        <v>0</v>
      </c>
      <c r="BH343" s="191">
        <f>IF(N343="sníž. přenesená",J343,0)</f>
        <v>0</v>
      </c>
      <c r="BI343" s="191">
        <f>IF(N343="nulová",J343,0)</f>
        <v>0</v>
      </c>
      <c r="BJ343" s="17" t="s">
        <v>3562</v>
      </c>
      <c r="BK343" s="191">
        <f>ROUND(I343*H343,2)</f>
        <v>0</v>
      </c>
      <c r="BL343" s="17" t="s">
        <v>3699</v>
      </c>
      <c r="BM343" s="190" t="s">
        <v>4124</v>
      </c>
    </row>
    <row r="344" spans="2:51" s="12" customFormat="1" ht="12">
      <c r="B344" s="192"/>
      <c r="C344" s="193"/>
      <c r="D344" s="194" t="s">
        <v>3710</v>
      </c>
      <c r="E344" s="195" t="s">
        <v>3501</v>
      </c>
      <c r="F344" s="196" t="s">
        <v>4125</v>
      </c>
      <c r="G344" s="193"/>
      <c r="H344" s="197">
        <v>31.42</v>
      </c>
      <c r="I344" s="198"/>
      <c r="J344" s="193"/>
      <c r="K344" s="193"/>
      <c r="L344" s="199"/>
      <c r="M344" s="200"/>
      <c r="N344" s="201"/>
      <c r="O344" s="201"/>
      <c r="P344" s="201"/>
      <c r="Q344" s="201"/>
      <c r="R344" s="201"/>
      <c r="S344" s="201"/>
      <c r="T344" s="202"/>
      <c r="AT344" s="203" t="s">
        <v>3710</v>
      </c>
      <c r="AU344" s="203" t="s">
        <v>3565</v>
      </c>
      <c r="AV344" s="12" t="s">
        <v>3565</v>
      </c>
      <c r="AW344" s="12" t="s">
        <v>3515</v>
      </c>
      <c r="AX344" s="12" t="s">
        <v>3554</v>
      </c>
      <c r="AY344" s="203" t="s">
        <v>3691</v>
      </c>
    </row>
    <row r="345" spans="2:51" s="13" customFormat="1" ht="12">
      <c r="B345" s="204"/>
      <c r="C345" s="205"/>
      <c r="D345" s="194" t="s">
        <v>3710</v>
      </c>
      <c r="E345" s="206" t="s">
        <v>3501</v>
      </c>
      <c r="F345" s="207" t="s">
        <v>3712</v>
      </c>
      <c r="G345" s="205"/>
      <c r="H345" s="208">
        <v>31.42</v>
      </c>
      <c r="I345" s="209"/>
      <c r="J345" s="205"/>
      <c r="K345" s="205"/>
      <c r="L345" s="210"/>
      <c r="M345" s="211"/>
      <c r="N345" s="212"/>
      <c r="O345" s="212"/>
      <c r="P345" s="212"/>
      <c r="Q345" s="212"/>
      <c r="R345" s="212"/>
      <c r="S345" s="212"/>
      <c r="T345" s="213"/>
      <c r="AT345" s="214" t="s">
        <v>3710</v>
      </c>
      <c r="AU345" s="214" t="s">
        <v>3565</v>
      </c>
      <c r="AV345" s="13" t="s">
        <v>3699</v>
      </c>
      <c r="AW345" s="13" t="s">
        <v>3515</v>
      </c>
      <c r="AX345" s="13" t="s">
        <v>3562</v>
      </c>
      <c r="AY345" s="214" t="s">
        <v>3691</v>
      </c>
    </row>
    <row r="346" spans="2:65" s="1" customFormat="1" ht="16.5" customHeight="1">
      <c r="B346" s="34"/>
      <c r="C346" s="179" t="s">
        <v>4126</v>
      </c>
      <c r="D346" s="179" t="s">
        <v>3694</v>
      </c>
      <c r="E346" s="180" t="s">
        <v>4127</v>
      </c>
      <c r="F346" s="181" t="s">
        <v>4128</v>
      </c>
      <c r="G346" s="182" t="s">
        <v>3800</v>
      </c>
      <c r="H346" s="183">
        <v>15.58</v>
      </c>
      <c r="I346" s="184"/>
      <c r="J346" s="185">
        <f aca="true" t="shared" si="30" ref="J346:J351">ROUND(I346*H346,2)</f>
        <v>0</v>
      </c>
      <c r="K346" s="181" t="s">
        <v>3501</v>
      </c>
      <c r="L346" s="38"/>
      <c r="M346" s="186" t="s">
        <v>3501</v>
      </c>
      <c r="N346" s="187" t="s">
        <v>3525</v>
      </c>
      <c r="O346" s="63"/>
      <c r="P346" s="188">
        <f aca="true" t="shared" si="31" ref="P346:P351">O346*H346</f>
        <v>0</v>
      </c>
      <c r="Q346" s="188">
        <v>0.00056</v>
      </c>
      <c r="R346" s="188">
        <f aca="true" t="shared" si="32" ref="R346:R351">Q346*H346</f>
        <v>0.0087248</v>
      </c>
      <c r="S346" s="188">
        <v>0</v>
      </c>
      <c r="T346" s="189">
        <f aca="true" t="shared" si="33" ref="T346:T351">S346*H346</f>
        <v>0</v>
      </c>
      <c r="AR346" s="190" t="s">
        <v>3699</v>
      </c>
      <c r="AT346" s="190" t="s">
        <v>3694</v>
      </c>
      <c r="AU346" s="190" t="s">
        <v>3565</v>
      </c>
      <c r="AY346" s="17" t="s">
        <v>3691</v>
      </c>
      <c r="BE346" s="191">
        <f aca="true" t="shared" si="34" ref="BE346:BE351">IF(N346="základní",J346,0)</f>
        <v>0</v>
      </c>
      <c r="BF346" s="191">
        <f aca="true" t="shared" si="35" ref="BF346:BF351">IF(N346="snížená",J346,0)</f>
        <v>0</v>
      </c>
      <c r="BG346" s="191">
        <f aca="true" t="shared" si="36" ref="BG346:BG351">IF(N346="zákl. přenesená",J346,0)</f>
        <v>0</v>
      </c>
      <c r="BH346" s="191">
        <f aca="true" t="shared" si="37" ref="BH346:BH351">IF(N346="sníž. přenesená",J346,0)</f>
        <v>0</v>
      </c>
      <c r="BI346" s="191">
        <f aca="true" t="shared" si="38" ref="BI346:BI351">IF(N346="nulová",J346,0)</f>
        <v>0</v>
      </c>
      <c r="BJ346" s="17" t="s">
        <v>3562</v>
      </c>
      <c r="BK346" s="191">
        <f aca="true" t="shared" si="39" ref="BK346:BK351">ROUND(I346*H346,2)</f>
        <v>0</v>
      </c>
      <c r="BL346" s="17" t="s">
        <v>3699</v>
      </c>
      <c r="BM346" s="190" t="s">
        <v>4129</v>
      </c>
    </row>
    <row r="347" spans="2:65" s="1" customFormat="1" ht="16.5" customHeight="1">
      <c r="B347" s="34"/>
      <c r="C347" s="179" t="s">
        <v>4130</v>
      </c>
      <c r="D347" s="179" t="s">
        <v>3694</v>
      </c>
      <c r="E347" s="180" t="s">
        <v>4131</v>
      </c>
      <c r="F347" s="181" t="s">
        <v>4132</v>
      </c>
      <c r="G347" s="182" t="s">
        <v>3792</v>
      </c>
      <c r="H347" s="183">
        <v>2.45</v>
      </c>
      <c r="I347" s="184"/>
      <c r="J347" s="185">
        <f t="shared" si="30"/>
        <v>0</v>
      </c>
      <c r="K347" s="181" t="s">
        <v>3501</v>
      </c>
      <c r="L347" s="38"/>
      <c r="M347" s="186" t="s">
        <v>3501</v>
      </c>
      <c r="N347" s="187" t="s">
        <v>3525</v>
      </c>
      <c r="O347" s="63"/>
      <c r="P347" s="188">
        <f t="shared" si="31"/>
        <v>0</v>
      </c>
      <c r="Q347" s="188">
        <v>1.01665</v>
      </c>
      <c r="R347" s="188">
        <f t="shared" si="32"/>
        <v>2.4907925000000004</v>
      </c>
      <c r="S347" s="188">
        <v>0</v>
      </c>
      <c r="T347" s="189">
        <f t="shared" si="33"/>
        <v>0</v>
      </c>
      <c r="AR347" s="190" t="s">
        <v>3699</v>
      </c>
      <c r="AT347" s="190" t="s">
        <v>3694</v>
      </c>
      <c r="AU347" s="190" t="s">
        <v>3565</v>
      </c>
      <c r="AY347" s="17" t="s">
        <v>3691</v>
      </c>
      <c r="BE347" s="191">
        <f t="shared" si="34"/>
        <v>0</v>
      </c>
      <c r="BF347" s="191">
        <f t="shared" si="35"/>
        <v>0</v>
      </c>
      <c r="BG347" s="191">
        <f t="shared" si="36"/>
        <v>0</v>
      </c>
      <c r="BH347" s="191">
        <f t="shared" si="37"/>
        <v>0</v>
      </c>
      <c r="BI347" s="191">
        <f t="shared" si="38"/>
        <v>0</v>
      </c>
      <c r="BJ347" s="17" t="s">
        <v>3562</v>
      </c>
      <c r="BK347" s="191">
        <f t="shared" si="39"/>
        <v>0</v>
      </c>
      <c r="BL347" s="17" t="s">
        <v>3699</v>
      </c>
      <c r="BM347" s="190" t="s">
        <v>4133</v>
      </c>
    </row>
    <row r="348" spans="2:65" s="1" customFormat="1" ht="24" customHeight="1">
      <c r="B348" s="34"/>
      <c r="C348" s="179" t="s">
        <v>4134</v>
      </c>
      <c r="D348" s="179" t="s">
        <v>3694</v>
      </c>
      <c r="E348" s="180" t="s">
        <v>4135</v>
      </c>
      <c r="F348" s="181" t="s">
        <v>4136</v>
      </c>
      <c r="G348" s="182" t="s">
        <v>4097</v>
      </c>
      <c r="H348" s="183">
        <v>16.446</v>
      </c>
      <c r="I348" s="184"/>
      <c r="J348" s="185">
        <f t="shared" si="30"/>
        <v>0</v>
      </c>
      <c r="K348" s="181" t="s">
        <v>3698</v>
      </c>
      <c r="L348" s="38"/>
      <c r="M348" s="186" t="s">
        <v>3501</v>
      </c>
      <c r="N348" s="187" t="s">
        <v>3525</v>
      </c>
      <c r="O348" s="63"/>
      <c r="P348" s="188">
        <f t="shared" si="31"/>
        <v>0</v>
      </c>
      <c r="Q348" s="188">
        <v>0.02257</v>
      </c>
      <c r="R348" s="188">
        <f t="shared" si="32"/>
        <v>0.37118622</v>
      </c>
      <c r="S348" s="188">
        <v>0</v>
      </c>
      <c r="T348" s="189">
        <f t="shared" si="33"/>
        <v>0</v>
      </c>
      <c r="AR348" s="190" t="s">
        <v>3699</v>
      </c>
      <c r="AT348" s="190" t="s">
        <v>3694</v>
      </c>
      <c r="AU348" s="190" t="s">
        <v>3565</v>
      </c>
      <c r="AY348" s="17" t="s">
        <v>3691</v>
      </c>
      <c r="BE348" s="191">
        <f t="shared" si="34"/>
        <v>0</v>
      </c>
      <c r="BF348" s="191">
        <f t="shared" si="35"/>
        <v>0</v>
      </c>
      <c r="BG348" s="191">
        <f t="shared" si="36"/>
        <v>0</v>
      </c>
      <c r="BH348" s="191">
        <f t="shared" si="37"/>
        <v>0</v>
      </c>
      <c r="BI348" s="191">
        <f t="shared" si="38"/>
        <v>0</v>
      </c>
      <c r="BJ348" s="17" t="s">
        <v>3562</v>
      </c>
      <c r="BK348" s="191">
        <f t="shared" si="39"/>
        <v>0</v>
      </c>
      <c r="BL348" s="17" t="s">
        <v>3699</v>
      </c>
      <c r="BM348" s="190" t="s">
        <v>4137</v>
      </c>
    </row>
    <row r="349" spans="2:65" s="1" customFormat="1" ht="24" customHeight="1">
      <c r="B349" s="34"/>
      <c r="C349" s="179" t="s">
        <v>4138</v>
      </c>
      <c r="D349" s="179" t="s">
        <v>3694</v>
      </c>
      <c r="E349" s="180" t="s">
        <v>4139</v>
      </c>
      <c r="F349" s="181" t="s">
        <v>4140</v>
      </c>
      <c r="G349" s="182" t="s">
        <v>4097</v>
      </c>
      <c r="H349" s="183">
        <v>6.79</v>
      </c>
      <c r="I349" s="184"/>
      <c r="J349" s="185">
        <f t="shared" si="30"/>
        <v>0</v>
      </c>
      <c r="K349" s="181" t="s">
        <v>3698</v>
      </c>
      <c r="L349" s="38"/>
      <c r="M349" s="186" t="s">
        <v>3501</v>
      </c>
      <c r="N349" s="187" t="s">
        <v>3525</v>
      </c>
      <c r="O349" s="63"/>
      <c r="P349" s="188">
        <f t="shared" si="31"/>
        <v>0</v>
      </c>
      <c r="Q349" s="188">
        <v>0.02253</v>
      </c>
      <c r="R349" s="188">
        <f t="shared" si="32"/>
        <v>0.15297870000000002</v>
      </c>
      <c r="S349" s="188">
        <v>0</v>
      </c>
      <c r="T349" s="189">
        <f t="shared" si="33"/>
        <v>0</v>
      </c>
      <c r="AR349" s="190" t="s">
        <v>3699</v>
      </c>
      <c r="AT349" s="190" t="s">
        <v>3694</v>
      </c>
      <c r="AU349" s="190" t="s">
        <v>3565</v>
      </c>
      <c r="AY349" s="17" t="s">
        <v>3691</v>
      </c>
      <c r="BE349" s="191">
        <f t="shared" si="34"/>
        <v>0</v>
      </c>
      <c r="BF349" s="191">
        <f t="shared" si="35"/>
        <v>0</v>
      </c>
      <c r="BG349" s="191">
        <f t="shared" si="36"/>
        <v>0</v>
      </c>
      <c r="BH349" s="191">
        <f t="shared" si="37"/>
        <v>0</v>
      </c>
      <c r="BI349" s="191">
        <f t="shared" si="38"/>
        <v>0</v>
      </c>
      <c r="BJ349" s="17" t="s">
        <v>3562</v>
      </c>
      <c r="BK349" s="191">
        <f t="shared" si="39"/>
        <v>0</v>
      </c>
      <c r="BL349" s="17" t="s">
        <v>3699</v>
      </c>
      <c r="BM349" s="190" t="s">
        <v>4141</v>
      </c>
    </row>
    <row r="350" spans="2:65" s="1" customFormat="1" ht="24" customHeight="1">
      <c r="B350" s="34"/>
      <c r="C350" s="179" t="s">
        <v>4142</v>
      </c>
      <c r="D350" s="179" t="s">
        <v>3694</v>
      </c>
      <c r="E350" s="180" t="s">
        <v>4143</v>
      </c>
      <c r="F350" s="181" t="s">
        <v>4136</v>
      </c>
      <c r="G350" s="182" t="s">
        <v>4097</v>
      </c>
      <c r="H350" s="183">
        <v>60.18</v>
      </c>
      <c r="I350" s="184"/>
      <c r="J350" s="185">
        <f t="shared" si="30"/>
        <v>0</v>
      </c>
      <c r="K350" s="181" t="s">
        <v>3698</v>
      </c>
      <c r="L350" s="38"/>
      <c r="M350" s="186" t="s">
        <v>3501</v>
      </c>
      <c r="N350" s="187" t="s">
        <v>3525</v>
      </c>
      <c r="O350" s="63"/>
      <c r="P350" s="188">
        <f t="shared" si="31"/>
        <v>0</v>
      </c>
      <c r="Q350" s="188">
        <v>0.02257</v>
      </c>
      <c r="R350" s="188">
        <f t="shared" si="32"/>
        <v>1.3582626</v>
      </c>
      <c r="S350" s="188">
        <v>0</v>
      </c>
      <c r="T350" s="189">
        <f t="shared" si="33"/>
        <v>0</v>
      </c>
      <c r="AR350" s="190" t="s">
        <v>3699</v>
      </c>
      <c r="AT350" s="190" t="s">
        <v>3694</v>
      </c>
      <c r="AU350" s="190" t="s">
        <v>3565</v>
      </c>
      <c r="AY350" s="17" t="s">
        <v>3691</v>
      </c>
      <c r="BE350" s="191">
        <f t="shared" si="34"/>
        <v>0</v>
      </c>
      <c r="BF350" s="191">
        <f t="shared" si="35"/>
        <v>0</v>
      </c>
      <c r="BG350" s="191">
        <f t="shared" si="36"/>
        <v>0</v>
      </c>
      <c r="BH350" s="191">
        <f t="shared" si="37"/>
        <v>0</v>
      </c>
      <c r="BI350" s="191">
        <f t="shared" si="38"/>
        <v>0</v>
      </c>
      <c r="BJ350" s="17" t="s">
        <v>3562</v>
      </c>
      <c r="BK350" s="191">
        <f t="shared" si="39"/>
        <v>0</v>
      </c>
      <c r="BL350" s="17" t="s">
        <v>3699</v>
      </c>
      <c r="BM350" s="190" t="s">
        <v>4144</v>
      </c>
    </row>
    <row r="351" spans="2:65" s="1" customFormat="1" ht="24" customHeight="1">
      <c r="B351" s="34"/>
      <c r="C351" s="179" t="s">
        <v>4145</v>
      </c>
      <c r="D351" s="179" t="s">
        <v>3694</v>
      </c>
      <c r="E351" s="180" t="s">
        <v>4146</v>
      </c>
      <c r="F351" s="181" t="s">
        <v>4147</v>
      </c>
      <c r="G351" s="182" t="s">
        <v>4097</v>
      </c>
      <c r="H351" s="183">
        <v>64.52</v>
      </c>
      <c r="I351" s="184"/>
      <c r="J351" s="185">
        <f t="shared" si="30"/>
        <v>0</v>
      </c>
      <c r="K351" s="181" t="s">
        <v>3698</v>
      </c>
      <c r="L351" s="38"/>
      <c r="M351" s="186" t="s">
        <v>3501</v>
      </c>
      <c r="N351" s="187" t="s">
        <v>3525</v>
      </c>
      <c r="O351" s="63"/>
      <c r="P351" s="188">
        <f t="shared" si="31"/>
        <v>0</v>
      </c>
      <c r="Q351" s="188">
        <v>0.01686</v>
      </c>
      <c r="R351" s="188">
        <f t="shared" si="32"/>
        <v>1.0878071999999999</v>
      </c>
      <c r="S351" s="188">
        <v>0</v>
      </c>
      <c r="T351" s="189">
        <f t="shared" si="33"/>
        <v>0</v>
      </c>
      <c r="AR351" s="190" t="s">
        <v>3699</v>
      </c>
      <c r="AT351" s="190" t="s">
        <v>3694</v>
      </c>
      <c r="AU351" s="190" t="s">
        <v>3565</v>
      </c>
      <c r="AY351" s="17" t="s">
        <v>3691</v>
      </c>
      <c r="BE351" s="191">
        <f t="shared" si="34"/>
        <v>0</v>
      </c>
      <c r="BF351" s="191">
        <f t="shared" si="35"/>
        <v>0</v>
      </c>
      <c r="BG351" s="191">
        <f t="shared" si="36"/>
        <v>0</v>
      </c>
      <c r="BH351" s="191">
        <f t="shared" si="37"/>
        <v>0</v>
      </c>
      <c r="BI351" s="191">
        <f t="shared" si="38"/>
        <v>0</v>
      </c>
      <c r="BJ351" s="17" t="s">
        <v>3562</v>
      </c>
      <c r="BK351" s="191">
        <f t="shared" si="39"/>
        <v>0</v>
      </c>
      <c r="BL351" s="17" t="s">
        <v>3699</v>
      </c>
      <c r="BM351" s="190" t="s">
        <v>4148</v>
      </c>
    </row>
    <row r="352" spans="2:63" s="11" customFormat="1" ht="22.9" customHeight="1">
      <c r="B352" s="163"/>
      <c r="C352" s="164"/>
      <c r="D352" s="165" t="s">
        <v>3553</v>
      </c>
      <c r="E352" s="177" t="s">
        <v>3886</v>
      </c>
      <c r="F352" s="177" t="s">
        <v>4149</v>
      </c>
      <c r="G352" s="164"/>
      <c r="H352" s="164"/>
      <c r="I352" s="167"/>
      <c r="J352" s="178">
        <f>BK352</f>
        <v>0</v>
      </c>
      <c r="K352" s="164"/>
      <c r="L352" s="169"/>
      <c r="M352" s="170"/>
      <c r="N352" s="171"/>
      <c r="O352" s="171"/>
      <c r="P352" s="172">
        <f>SUM(P353:P373)</f>
        <v>0</v>
      </c>
      <c r="Q352" s="171"/>
      <c r="R352" s="172">
        <f>SUM(R353:R373)</f>
        <v>9.723367960000001</v>
      </c>
      <c r="S352" s="171"/>
      <c r="T352" s="173">
        <f>SUM(T353:T373)</f>
        <v>0</v>
      </c>
      <c r="AR352" s="174" t="s">
        <v>3562</v>
      </c>
      <c r="AT352" s="175" t="s">
        <v>3553</v>
      </c>
      <c r="AU352" s="175" t="s">
        <v>3562</v>
      </c>
      <c r="AY352" s="174" t="s">
        <v>3691</v>
      </c>
      <c r="BK352" s="176">
        <f>SUM(BK353:BK373)</f>
        <v>0</v>
      </c>
    </row>
    <row r="353" spans="2:65" s="1" customFormat="1" ht="24" customHeight="1">
      <c r="B353" s="34"/>
      <c r="C353" s="179" t="s">
        <v>4150</v>
      </c>
      <c r="D353" s="179" t="s">
        <v>3694</v>
      </c>
      <c r="E353" s="180" t="s">
        <v>4151</v>
      </c>
      <c r="F353" s="181" t="s">
        <v>4152</v>
      </c>
      <c r="G353" s="182" t="s">
        <v>3697</v>
      </c>
      <c r="H353" s="183">
        <v>3.66</v>
      </c>
      <c r="I353" s="184"/>
      <c r="J353" s="185">
        <f>ROUND(I353*H353,2)</f>
        <v>0</v>
      </c>
      <c r="K353" s="181" t="s">
        <v>3698</v>
      </c>
      <c r="L353" s="38"/>
      <c r="M353" s="186" t="s">
        <v>3501</v>
      </c>
      <c r="N353" s="187" t="s">
        <v>3525</v>
      </c>
      <c r="O353" s="63"/>
      <c r="P353" s="188">
        <f>O353*H353</f>
        <v>0</v>
      </c>
      <c r="Q353" s="188">
        <v>2.45337</v>
      </c>
      <c r="R353" s="188">
        <f>Q353*H353</f>
        <v>8.9793342</v>
      </c>
      <c r="S353" s="188">
        <v>0</v>
      </c>
      <c r="T353" s="189">
        <f>S353*H353</f>
        <v>0</v>
      </c>
      <c r="AR353" s="190" t="s">
        <v>3699</v>
      </c>
      <c r="AT353" s="190" t="s">
        <v>3694</v>
      </c>
      <c r="AU353" s="190" t="s">
        <v>3565</v>
      </c>
      <c r="AY353" s="17" t="s">
        <v>3691</v>
      </c>
      <c r="BE353" s="191">
        <f>IF(N353="základní",J353,0)</f>
        <v>0</v>
      </c>
      <c r="BF353" s="191">
        <f>IF(N353="snížená",J353,0)</f>
        <v>0</v>
      </c>
      <c r="BG353" s="191">
        <f>IF(N353="zákl. přenesená",J353,0)</f>
        <v>0</v>
      </c>
      <c r="BH353" s="191">
        <f>IF(N353="sníž. přenesená",J353,0)</f>
        <v>0</v>
      </c>
      <c r="BI353" s="191">
        <f>IF(N353="nulová",J353,0)</f>
        <v>0</v>
      </c>
      <c r="BJ353" s="17" t="s">
        <v>3562</v>
      </c>
      <c r="BK353" s="191">
        <f>ROUND(I353*H353,2)</f>
        <v>0</v>
      </c>
      <c r="BL353" s="17" t="s">
        <v>3699</v>
      </c>
      <c r="BM353" s="190" t="s">
        <v>4153</v>
      </c>
    </row>
    <row r="354" spans="2:65" s="1" customFormat="1" ht="24" customHeight="1">
      <c r="B354" s="34"/>
      <c r="C354" s="179" t="s">
        <v>4154</v>
      </c>
      <c r="D354" s="179" t="s">
        <v>3694</v>
      </c>
      <c r="E354" s="180" t="s">
        <v>4155</v>
      </c>
      <c r="F354" s="181" t="s">
        <v>4156</v>
      </c>
      <c r="G354" s="182" t="s">
        <v>3792</v>
      </c>
      <c r="H354" s="183">
        <v>0.128</v>
      </c>
      <c r="I354" s="184"/>
      <c r="J354" s="185">
        <f>ROUND(I354*H354,2)</f>
        <v>0</v>
      </c>
      <c r="K354" s="181" t="s">
        <v>3698</v>
      </c>
      <c r="L354" s="38"/>
      <c r="M354" s="186" t="s">
        <v>3501</v>
      </c>
      <c r="N354" s="187" t="s">
        <v>3525</v>
      </c>
      <c r="O354" s="63"/>
      <c r="P354" s="188">
        <f>O354*H354</f>
        <v>0</v>
      </c>
      <c r="Q354" s="188">
        <v>1.06277</v>
      </c>
      <c r="R354" s="188">
        <f>Q354*H354</f>
        <v>0.13603456</v>
      </c>
      <c r="S354" s="188">
        <v>0</v>
      </c>
      <c r="T354" s="189">
        <f>S354*H354</f>
        <v>0</v>
      </c>
      <c r="AR354" s="190" t="s">
        <v>3699</v>
      </c>
      <c r="AT354" s="190" t="s">
        <v>3694</v>
      </c>
      <c r="AU354" s="190" t="s">
        <v>3565</v>
      </c>
      <c r="AY354" s="17" t="s">
        <v>3691</v>
      </c>
      <c r="BE354" s="191">
        <f>IF(N354="základní",J354,0)</f>
        <v>0</v>
      </c>
      <c r="BF354" s="191">
        <f>IF(N354="snížená",J354,0)</f>
        <v>0</v>
      </c>
      <c r="BG354" s="191">
        <f>IF(N354="zákl. přenesená",J354,0)</f>
        <v>0</v>
      </c>
      <c r="BH354" s="191">
        <f>IF(N354="sníž. přenesená",J354,0)</f>
        <v>0</v>
      </c>
      <c r="BI354" s="191">
        <f>IF(N354="nulová",J354,0)</f>
        <v>0</v>
      </c>
      <c r="BJ354" s="17" t="s">
        <v>3562</v>
      </c>
      <c r="BK354" s="191">
        <f>ROUND(I354*H354,2)</f>
        <v>0</v>
      </c>
      <c r="BL354" s="17" t="s">
        <v>3699</v>
      </c>
      <c r="BM354" s="190" t="s">
        <v>4157</v>
      </c>
    </row>
    <row r="355" spans="2:51" s="12" customFormat="1" ht="12">
      <c r="B355" s="192"/>
      <c r="C355" s="193"/>
      <c r="D355" s="194" t="s">
        <v>3710</v>
      </c>
      <c r="E355" s="195" t="s">
        <v>3501</v>
      </c>
      <c r="F355" s="196" t="s">
        <v>4158</v>
      </c>
      <c r="G355" s="193"/>
      <c r="H355" s="197">
        <v>0.128</v>
      </c>
      <c r="I355" s="198"/>
      <c r="J355" s="193"/>
      <c r="K355" s="193"/>
      <c r="L355" s="199"/>
      <c r="M355" s="200"/>
      <c r="N355" s="201"/>
      <c r="O355" s="201"/>
      <c r="P355" s="201"/>
      <c r="Q355" s="201"/>
      <c r="R355" s="201"/>
      <c r="S355" s="201"/>
      <c r="T355" s="202"/>
      <c r="AT355" s="203" t="s">
        <v>3710</v>
      </c>
      <c r="AU355" s="203" t="s">
        <v>3565</v>
      </c>
      <c r="AV355" s="12" t="s">
        <v>3565</v>
      </c>
      <c r="AW355" s="12" t="s">
        <v>3515</v>
      </c>
      <c r="AX355" s="12" t="s">
        <v>3554</v>
      </c>
      <c r="AY355" s="203" t="s">
        <v>3691</v>
      </c>
    </row>
    <row r="356" spans="2:51" s="13" customFormat="1" ht="12">
      <c r="B356" s="204"/>
      <c r="C356" s="205"/>
      <c r="D356" s="194" t="s">
        <v>3710</v>
      </c>
      <c r="E356" s="206" t="s">
        <v>3501</v>
      </c>
      <c r="F356" s="207" t="s">
        <v>3712</v>
      </c>
      <c r="G356" s="205"/>
      <c r="H356" s="208">
        <v>0.128</v>
      </c>
      <c r="I356" s="209"/>
      <c r="J356" s="205"/>
      <c r="K356" s="205"/>
      <c r="L356" s="210"/>
      <c r="M356" s="211"/>
      <c r="N356" s="212"/>
      <c r="O356" s="212"/>
      <c r="P356" s="212"/>
      <c r="Q356" s="212"/>
      <c r="R356" s="212"/>
      <c r="S356" s="212"/>
      <c r="T356" s="213"/>
      <c r="AT356" s="214" t="s">
        <v>3710</v>
      </c>
      <c r="AU356" s="214" t="s">
        <v>3565</v>
      </c>
      <c r="AV356" s="13" t="s">
        <v>3699</v>
      </c>
      <c r="AW356" s="13" t="s">
        <v>3515</v>
      </c>
      <c r="AX356" s="13" t="s">
        <v>3562</v>
      </c>
      <c r="AY356" s="214" t="s">
        <v>3691</v>
      </c>
    </row>
    <row r="357" spans="2:65" s="1" customFormat="1" ht="16.5" customHeight="1">
      <c r="B357" s="34"/>
      <c r="C357" s="179" t="s">
        <v>4159</v>
      </c>
      <c r="D357" s="179" t="s">
        <v>3694</v>
      </c>
      <c r="E357" s="180" t="s">
        <v>4160</v>
      </c>
      <c r="F357" s="181" t="s">
        <v>4161</v>
      </c>
      <c r="G357" s="182" t="s">
        <v>3800</v>
      </c>
      <c r="H357" s="183">
        <v>7.58</v>
      </c>
      <c r="I357" s="184"/>
      <c r="J357" s="185">
        <f>ROUND(I357*H357,2)</f>
        <v>0</v>
      </c>
      <c r="K357" s="181" t="s">
        <v>3698</v>
      </c>
      <c r="L357" s="38"/>
      <c r="M357" s="186" t="s">
        <v>3501</v>
      </c>
      <c r="N357" s="187" t="s">
        <v>3525</v>
      </c>
      <c r="O357" s="63"/>
      <c r="P357" s="188">
        <f>O357*H357</f>
        <v>0</v>
      </c>
      <c r="Q357" s="188">
        <v>0.00658</v>
      </c>
      <c r="R357" s="188">
        <f>Q357*H357</f>
        <v>0.0498764</v>
      </c>
      <c r="S357" s="188">
        <v>0</v>
      </c>
      <c r="T357" s="189">
        <f>S357*H357</f>
        <v>0</v>
      </c>
      <c r="AR357" s="190" t="s">
        <v>3699</v>
      </c>
      <c r="AT357" s="190" t="s">
        <v>3694</v>
      </c>
      <c r="AU357" s="190" t="s">
        <v>3565</v>
      </c>
      <c r="AY357" s="17" t="s">
        <v>3691</v>
      </c>
      <c r="BE357" s="191">
        <f>IF(N357="základní",J357,0)</f>
        <v>0</v>
      </c>
      <c r="BF357" s="191">
        <f>IF(N357="snížená",J357,0)</f>
        <v>0</v>
      </c>
      <c r="BG357" s="191">
        <f>IF(N357="zákl. přenesená",J357,0)</f>
        <v>0</v>
      </c>
      <c r="BH357" s="191">
        <f>IF(N357="sníž. přenesená",J357,0)</f>
        <v>0</v>
      </c>
      <c r="BI357" s="191">
        <f>IF(N357="nulová",J357,0)</f>
        <v>0</v>
      </c>
      <c r="BJ357" s="17" t="s">
        <v>3562</v>
      </c>
      <c r="BK357" s="191">
        <f>ROUND(I357*H357,2)</f>
        <v>0</v>
      </c>
      <c r="BL357" s="17" t="s">
        <v>3699</v>
      </c>
      <c r="BM357" s="190" t="s">
        <v>4162</v>
      </c>
    </row>
    <row r="358" spans="2:65" s="1" customFormat="1" ht="16.5" customHeight="1">
      <c r="B358" s="34"/>
      <c r="C358" s="179" t="s">
        <v>4163</v>
      </c>
      <c r="D358" s="179" t="s">
        <v>3694</v>
      </c>
      <c r="E358" s="180" t="s">
        <v>4164</v>
      </c>
      <c r="F358" s="181" t="s">
        <v>4165</v>
      </c>
      <c r="G358" s="182" t="s">
        <v>3800</v>
      </c>
      <c r="H358" s="183">
        <v>7.58</v>
      </c>
      <c r="I358" s="184"/>
      <c r="J358" s="185">
        <f>ROUND(I358*H358,2)</f>
        <v>0</v>
      </c>
      <c r="K358" s="181" t="s">
        <v>3698</v>
      </c>
      <c r="L358" s="38"/>
      <c r="M358" s="186" t="s">
        <v>3501</v>
      </c>
      <c r="N358" s="187" t="s">
        <v>3525</v>
      </c>
      <c r="O358" s="63"/>
      <c r="P358" s="188">
        <f>O358*H358</f>
        <v>0</v>
      </c>
      <c r="Q358" s="188">
        <v>0</v>
      </c>
      <c r="R358" s="188">
        <f>Q358*H358</f>
        <v>0</v>
      </c>
      <c r="S358" s="188">
        <v>0</v>
      </c>
      <c r="T358" s="189">
        <f>S358*H358</f>
        <v>0</v>
      </c>
      <c r="AR358" s="190" t="s">
        <v>3699</v>
      </c>
      <c r="AT358" s="190" t="s">
        <v>3694</v>
      </c>
      <c r="AU358" s="190" t="s">
        <v>3565</v>
      </c>
      <c r="AY358" s="17" t="s">
        <v>3691</v>
      </c>
      <c r="BE358" s="191">
        <f>IF(N358="základní",J358,0)</f>
        <v>0</v>
      </c>
      <c r="BF358" s="191">
        <f>IF(N358="snížená",J358,0)</f>
        <v>0</v>
      </c>
      <c r="BG358" s="191">
        <f>IF(N358="zákl. přenesená",J358,0)</f>
        <v>0</v>
      </c>
      <c r="BH358" s="191">
        <f>IF(N358="sníž. přenesená",J358,0)</f>
        <v>0</v>
      </c>
      <c r="BI358" s="191">
        <f>IF(N358="nulová",J358,0)</f>
        <v>0</v>
      </c>
      <c r="BJ358" s="17" t="s">
        <v>3562</v>
      </c>
      <c r="BK358" s="191">
        <f>ROUND(I358*H358,2)</f>
        <v>0</v>
      </c>
      <c r="BL358" s="17" t="s">
        <v>3699</v>
      </c>
      <c r="BM358" s="190" t="s">
        <v>4166</v>
      </c>
    </row>
    <row r="359" spans="2:51" s="12" customFormat="1" ht="12">
      <c r="B359" s="192"/>
      <c r="C359" s="193"/>
      <c r="D359" s="194" t="s">
        <v>3710</v>
      </c>
      <c r="E359" s="195" t="s">
        <v>3501</v>
      </c>
      <c r="F359" s="196" t="s">
        <v>4167</v>
      </c>
      <c r="G359" s="193"/>
      <c r="H359" s="197">
        <v>7.58</v>
      </c>
      <c r="I359" s="198"/>
      <c r="J359" s="193"/>
      <c r="K359" s="193"/>
      <c r="L359" s="199"/>
      <c r="M359" s="200"/>
      <c r="N359" s="201"/>
      <c r="O359" s="201"/>
      <c r="P359" s="201"/>
      <c r="Q359" s="201"/>
      <c r="R359" s="201"/>
      <c r="S359" s="201"/>
      <c r="T359" s="202"/>
      <c r="AT359" s="203" t="s">
        <v>3710</v>
      </c>
      <c r="AU359" s="203" t="s">
        <v>3565</v>
      </c>
      <c r="AV359" s="12" t="s">
        <v>3565</v>
      </c>
      <c r="AW359" s="12" t="s">
        <v>3515</v>
      </c>
      <c r="AX359" s="12" t="s">
        <v>3554</v>
      </c>
      <c r="AY359" s="203" t="s">
        <v>3691</v>
      </c>
    </row>
    <row r="360" spans="2:51" s="13" customFormat="1" ht="12">
      <c r="B360" s="204"/>
      <c r="C360" s="205"/>
      <c r="D360" s="194" t="s">
        <v>3710</v>
      </c>
      <c r="E360" s="206" t="s">
        <v>3501</v>
      </c>
      <c r="F360" s="207" t="s">
        <v>3712</v>
      </c>
      <c r="G360" s="205"/>
      <c r="H360" s="208">
        <v>7.58</v>
      </c>
      <c r="I360" s="209"/>
      <c r="J360" s="205"/>
      <c r="K360" s="205"/>
      <c r="L360" s="210"/>
      <c r="M360" s="211"/>
      <c r="N360" s="212"/>
      <c r="O360" s="212"/>
      <c r="P360" s="212"/>
      <c r="Q360" s="212"/>
      <c r="R360" s="212"/>
      <c r="S360" s="212"/>
      <c r="T360" s="213"/>
      <c r="AT360" s="214" t="s">
        <v>3710</v>
      </c>
      <c r="AU360" s="214" t="s">
        <v>3565</v>
      </c>
      <c r="AV360" s="13" t="s">
        <v>3699</v>
      </c>
      <c r="AW360" s="13" t="s">
        <v>3515</v>
      </c>
      <c r="AX360" s="13" t="s">
        <v>3562</v>
      </c>
      <c r="AY360" s="214" t="s">
        <v>3691</v>
      </c>
    </row>
    <row r="361" spans="2:65" s="1" customFormat="1" ht="24" customHeight="1">
      <c r="B361" s="34"/>
      <c r="C361" s="179" t="s">
        <v>4168</v>
      </c>
      <c r="D361" s="179" t="s">
        <v>3694</v>
      </c>
      <c r="E361" s="180" t="s">
        <v>4169</v>
      </c>
      <c r="F361" s="181" t="s">
        <v>4170</v>
      </c>
      <c r="G361" s="182" t="s">
        <v>3800</v>
      </c>
      <c r="H361" s="183">
        <v>14.84</v>
      </c>
      <c r="I361" s="184"/>
      <c r="J361" s="185">
        <f>ROUND(I361*H361,2)</f>
        <v>0</v>
      </c>
      <c r="K361" s="181" t="s">
        <v>3698</v>
      </c>
      <c r="L361" s="38"/>
      <c r="M361" s="186" t="s">
        <v>3501</v>
      </c>
      <c r="N361" s="187" t="s">
        <v>3525</v>
      </c>
      <c r="O361" s="63"/>
      <c r="P361" s="188">
        <f>O361*H361</f>
        <v>0</v>
      </c>
      <c r="Q361" s="188">
        <v>0.00281</v>
      </c>
      <c r="R361" s="188">
        <f>Q361*H361</f>
        <v>0.0417004</v>
      </c>
      <c r="S361" s="188">
        <v>0</v>
      </c>
      <c r="T361" s="189">
        <f>S361*H361</f>
        <v>0</v>
      </c>
      <c r="AR361" s="190" t="s">
        <v>3699</v>
      </c>
      <c r="AT361" s="190" t="s">
        <v>3694</v>
      </c>
      <c r="AU361" s="190" t="s">
        <v>3565</v>
      </c>
      <c r="AY361" s="17" t="s">
        <v>3691</v>
      </c>
      <c r="BE361" s="191">
        <f>IF(N361="základní",J361,0)</f>
        <v>0</v>
      </c>
      <c r="BF361" s="191">
        <f>IF(N361="snížená",J361,0)</f>
        <v>0</v>
      </c>
      <c r="BG361" s="191">
        <f>IF(N361="zákl. přenesená",J361,0)</f>
        <v>0</v>
      </c>
      <c r="BH361" s="191">
        <f>IF(N361="sníž. přenesená",J361,0)</f>
        <v>0</v>
      </c>
      <c r="BI361" s="191">
        <f>IF(N361="nulová",J361,0)</f>
        <v>0</v>
      </c>
      <c r="BJ361" s="17" t="s">
        <v>3562</v>
      </c>
      <c r="BK361" s="191">
        <f>ROUND(I361*H361,2)</f>
        <v>0</v>
      </c>
      <c r="BL361" s="17" t="s">
        <v>3699</v>
      </c>
      <c r="BM361" s="190" t="s">
        <v>4171</v>
      </c>
    </row>
    <row r="362" spans="2:51" s="12" customFormat="1" ht="12">
      <c r="B362" s="192"/>
      <c r="C362" s="193"/>
      <c r="D362" s="194" t="s">
        <v>3710</v>
      </c>
      <c r="E362" s="195" t="s">
        <v>3501</v>
      </c>
      <c r="F362" s="196" t="s">
        <v>4172</v>
      </c>
      <c r="G362" s="193"/>
      <c r="H362" s="197">
        <v>14.84</v>
      </c>
      <c r="I362" s="198"/>
      <c r="J362" s="193"/>
      <c r="K362" s="193"/>
      <c r="L362" s="199"/>
      <c r="M362" s="200"/>
      <c r="N362" s="201"/>
      <c r="O362" s="201"/>
      <c r="P362" s="201"/>
      <c r="Q362" s="201"/>
      <c r="R362" s="201"/>
      <c r="S362" s="201"/>
      <c r="T362" s="202"/>
      <c r="AT362" s="203" t="s">
        <v>3710</v>
      </c>
      <c r="AU362" s="203" t="s">
        <v>3565</v>
      </c>
      <c r="AV362" s="12" t="s">
        <v>3565</v>
      </c>
      <c r="AW362" s="12" t="s">
        <v>3515</v>
      </c>
      <c r="AX362" s="12" t="s">
        <v>3554</v>
      </c>
      <c r="AY362" s="203" t="s">
        <v>3691</v>
      </c>
    </row>
    <row r="363" spans="2:51" s="13" customFormat="1" ht="12">
      <c r="B363" s="204"/>
      <c r="C363" s="205"/>
      <c r="D363" s="194" t="s">
        <v>3710</v>
      </c>
      <c r="E363" s="206" t="s">
        <v>3501</v>
      </c>
      <c r="F363" s="207" t="s">
        <v>3712</v>
      </c>
      <c r="G363" s="205"/>
      <c r="H363" s="208">
        <v>14.84</v>
      </c>
      <c r="I363" s="209"/>
      <c r="J363" s="205"/>
      <c r="K363" s="205"/>
      <c r="L363" s="210"/>
      <c r="M363" s="211"/>
      <c r="N363" s="212"/>
      <c r="O363" s="212"/>
      <c r="P363" s="212"/>
      <c r="Q363" s="212"/>
      <c r="R363" s="212"/>
      <c r="S363" s="212"/>
      <c r="T363" s="213"/>
      <c r="AT363" s="214" t="s">
        <v>3710</v>
      </c>
      <c r="AU363" s="214" t="s">
        <v>3565</v>
      </c>
      <c r="AV363" s="13" t="s">
        <v>3699</v>
      </c>
      <c r="AW363" s="13" t="s">
        <v>3515</v>
      </c>
      <c r="AX363" s="13" t="s">
        <v>3562</v>
      </c>
      <c r="AY363" s="214" t="s">
        <v>3691</v>
      </c>
    </row>
    <row r="364" spans="2:65" s="1" customFormat="1" ht="24" customHeight="1">
      <c r="B364" s="34"/>
      <c r="C364" s="179" t="s">
        <v>4173</v>
      </c>
      <c r="D364" s="179" t="s">
        <v>3694</v>
      </c>
      <c r="E364" s="180" t="s">
        <v>4174</v>
      </c>
      <c r="F364" s="181" t="s">
        <v>4175</v>
      </c>
      <c r="G364" s="182" t="s">
        <v>3800</v>
      </c>
      <c r="H364" s="183">
        <v>14.84</v>
      </c>
      <c r="I364" s="184"/>
      <c r="J364" s="185">
        <f>ROUND(I364*H364,2)</f>
        <v>0</v>
      </c>
      <c r="K364" s="181" t="s">
        <v>3698</v>
      </c>
      <c r="L364" s="38"/>
      <c r="M364" s="186" t="s">
        <v>3501</v>
      </c>
      <c r="N364" s="187" t="s">
        <v>3525</v>
      </c>
      <c r="O364" s="63"/>
      <c r="P364" s="188">
        <f>O364*H364</f>
        <v>0</v>
      </c>
      <c r="Q364" s="188">
        <v>0</v>
      </c>
      <c r="R364" s="188">
        <f>Q364*H364</f>
        <v>0</v>
      </c>
      <c r="S364" s="188">
        <v>0</v>
      </c>
      <c r="T364" s="189">
        <f>S364*H364</f>
        <v>0</v>
      </c>
      <c r="AR364" s="190" t="s">
        <v>3699</v>
      </c>
      <c r="AT364" s="190" t="s">
        <v>3694</v>
      </c>
      <c r="AU364" s="190" t="s">
        <v>3565</v>
      </c>
      <c r="AY364" s="17" t="s">
        <v>3691</v>
      </c>
      <c r="BE364" s="191">
        <f>IF(N364="základní",J364,0)</f>
        <v>0</v>
      </c>
      <c r="BF364" s="191">
        <f>IF(N364="snížená",J364,0)</f>
        <v>0</v>
      </c>
      <c r="BG364" s="191">
        <f>IF(N364="zákl. přenesená",J364,0)</f>
        <v>0</v>
      </c>
      <c r="BH364" s="191">
        <f>IF(N364="sníž. přenesená",J364,0)</f>
        <v>0</v>
      </c>
      <c r="BI364" s="191">
        <f>IF(N364="nulová",J364,0)</f>
        <v>0</v>
      </c>
      <c r="BJ364" s="17" t="s">
        <v>3562</v>
      </c>
      <c r="BK364" s="191">
        <f>ROUND(I364*H364,2)</f>
        <v>0</v>
      </c>
      <c r="BL364" s="17" t="s">
        <v>3699</v>
      </c>
      <c r="BM364" s="190" t="s">
        <v>4176</v>
      </c>
    </row>
    <row r="365" spans="2:51" s="12" customFormat="1" ht="12">
      <c r="B365" s="192"/>
      <c r="C365" s="193"/>
      <c r="D365" s="194" t="s">
        <v>3710</v>
      </c>
      <c r="E365" s="195" t="s">
        <v>3501</v>
      </c>
      <c r="F365" s="196" t="s">
        <v>4177</v>
      </c>
      <c r="G365" s="193"/>
      <c r="H365" s="197">
        <v>14.84</v>
      </c>
      <c r="I365" s="198"/>
      <c r="J365" s="193"/>
      <c r="K365" s="193"/>
      <c r="L365" s="199"/>
      <c r="M365" s="200"/>
      <c r="N365" s="201"/>
      <c r="O365" s="201"/>
      <c r="P365" s="201"/>
      <c r="Q365" s="201"/>
      <c r="R365" s="201"/>
      <c r="S365" s="201"/>
      <c r="T365" s="202"/>
      <c r="AT365" s="203" t="s">
        <v>3710</v>
      </c>
      <c r="AU365" s="203" t="s">
        <v>3565</v>
      </c>
      <c r="AV365" s="12" t="s">
        <v>3565</v>
      </c>
      <c r="AW365" s="12" t="s">
        <v>3515</v>
      </c>
      <c r="AX365" s="12" t="s">
        <v>3554</v>
      </c>
      <c r="AY365" s="203" t="s">
        <v>3691</v>
      </c>
    </row>
    <row r="366" spans="2:51" s="13" customFormat="1" ht="12">
      <c r="B366" s="204"/>
      <c r="C366" s="205"/>
      <c r="D366" s="194" t="s">
        <v>3710</v>
      </c>
      <c r="E366" s="206" t="s">
        <v>3501</v>
      </c>
      <c r="F366" s="207" t="s">
        <v>3712</v>
      </c>
      <c r="G366" s="205"/>
      <c r="H366" s="208">
        <v>14.84</v>
      </c>
      <c r="I366" s="209"/>
      <c r="J366" s="205"/>
      <c r="K366" s="205"/>
      <c r="L366" s="210"/>
      <c r="M366" s="211"/>
      <c r="N366" s="212"/>
      <c r="O366" s="212"/>
      <c r="P366" s="212"/>
      <c r="Q366" s="212"/>
      <c r="R366" s="212"/>
      <c r="S366" s="212"/>
      <c r="T366" s="213"/>
      <c r="AT366" s="214" t="s">
        <v>3710</v>
      </c>
      <c r="AU366" s="214" t="s">
        <v>3565</v>
      </c>
      <c r="AV366" s="13" t="s">
        <v>3699</v>
      </c>
      <c r="AW366" s="13" t="s">
        <v>3515</v>
      </c>
      <c r="AX366" s="13" t="s">
        <v>3562</v>
      </c>
      <c r="AY366" s="214" t="s">
        <v>3691</v>
      </c>
    </row>
    <row r="367" spans="2:65" s="1" customFormat="1" ht="24" customHeight="1">
      <c r="B367" s="34"/>
      <c r="C367" s="179" t="s">
        <v>4178</v>
      </c>
      <c r="D367" s="179" t="s">
        <v>3694</v>
      </c>
      <c r="E367" s="180" t="s">
        <v>4179</v>
      </c>
      <c r="F367" s="181" t="s">
        <v>4180</v>
      </c>
      <c r="G367" s="182" t="s">
        <v>4097</v>
      </c>
      <c r="H367" s="183">
        <v>5</v>
      </c>
      <c r="I367" s="184"/>
      <c r="J367" s="185">
        <f>ROUND(I367*H367,2)</f>
        <v>0</v>
      </c>
      <c r="K367" s="181" t="s">
        <v>3698</v>
      </c>
      <c r="L367" s="38"/>
      <c r="M367" s="186" t="s">
        <v>3501</v>
      </c>
      <c r="N367" s="187" t="s">
        <v>3525</v>
      </c>
      <c r="O367" s="63"/>
      <c r="P367" s="188">
        <f>O367*H367</f>
        <v>0</v>
      </c>
      <c r="Q367" s="188">
        <v>0.1016</v>
      </c>
      <c r="R367" s="188">
        <f>Q367*H367</f>
        <v>0.508</v>
      </c>
      <c r="S367" s="188">
        <v>0</v>
      </c>
      <c r="T367" s="189">
        <f>S367*H367</f>
        <v>0</v>
      </c>
      <c r="AR367" s="190" t="s">
        <v>3699</v>
      </c>
      <c r="AT367" s="190" t="s">
        <v>3694</v>
      </c>
      <c r="AU367" s="190" t="s">
        <v>3565</v>
      </c>
      <c r="AY367" s="17" t="s">
        <v>3691</v>
      </c>
      <c r="BE367" s="191">
        <f>IF(N367="základní",J367,0)</f>
        <v>0</v>
      </c>
      <c r="BF367" s="191">
        <f>IF(N367="snížená",J367,0)</f>
        <v>0</v>
      </c>
      <c r="BG367" s="191">
        <f>IF(N367="zákl. přenesená",J367,0)</f>
        <v>0</v>
      </c>
      <c r="BH367" s="191">
        <f>IF(N367="sníž. přenesená",J367,0)</f>
        <v>0</v>
      </c>
      <c r="BI367" s="191">
        <f>IF(N367="nulová",J367,0)</f>
        <v>0</v>
      </c>
      <c r="BJ367" s="17" t="s">
        <v>3562</v>
      </c>
      <c r="BK367" s="191">
        <f>ROUND(I367*H367,2)</f>
        <v>0</v>
      </c>
      <c r="BL367" s="17" t="s">
        <v>3699</v>
      </c>
      <c r="BM367" s="190" t="s">
        <v>4181</v>
      </c>
    </row>
    <row r="368" spans="2:51" s="12" customFormat="1" ht="12">
      <c r="B368" s="192"/>
      <c r="C368" s="193"/>
      <c r="D368" s="194" t="s">
        <v>3710</v>
      </c>
      <c r="E368" s="195" t="s">
        <v>3501</v>
      </c>
      <c r="F368" s="196" t="s">
        <v>4182</v>
      </c>
      <c r="G368" s="193"/>
      <c r="H368" s="197">
        <v>5</v>
      </c>
      <c r="I368" s="198"/>
      <c r="J368" s="193"/>
      <c r="K368" s="193"/>
      <c r="L368" s="199"/>
      <c r="M368" s="200"/>
      <c r="N368" s="201"/>
      <c r="O368" s="201"/>
      <c r="P368" s="201"/>
      <c r="Q368" s="201"/>
      <c r="R368" s="201"/>
      <c r="S368" s="201"/>
      <c r="T368" s="202"/>
      <c r="AT368" s="203" t="s">
        <v>3710</v>
      </c>
      <c r="AU368" s="203" t="s">
        <v>3565</v>
      </c>
      <c r="AV368" s="12" t="s">
        <v>3565</v>
      </c>
      <c r="AW368" s="12" t="s">
        <v>3515</v>
      </c>
      <c r="AX368" s="12" t="s">
        <v>3554</v>
      </c>
      <c r="AY368" s="203" t="s">
        <v>3691</v>
      </c>
    </row>
    <row r="369" spans="2:51" s="13" customFormat="1" ht="12">
      <c r="B369" s="204"/>
      <c r="C369" s="205"/>
      <c r="D369" s="194" t="s">
        <v>3710</v>
      </c>
      <c r="E369" s="206" t="s">
        <v>3501</v>
      </c>
      <c r="F369" s="207" t="s">
        <v>3712</v>
      </c>
      <c r="G369" s="205"/>
      <c r="H369" s="208">
        <v>5</v>
      </c>
      <c r="I369" s="209"/>
      <c r="J369" s="205"/>
      <c r="K369" s="205"/>
      <c r="L369" s="210"/>
      <c r="M369" s="211"/>
      <c r="N369" s="212"/>
      <c r="O369" s="212"/>
      <c r="P369" s="212"/>
      <c r="Q369" s="212"/>
      <c r="R369" s="212"/>
      <c r="S369" s="212"/>
      <c r="T369" s="213"/>
      <c r="AT369" s="214" t="s">
        <v>3710</v>
      </c>
      <c r="AU369" s="214" t="s">
        <v>3565</v>
      </c>
      <c r="AV369" s="13" t="s">
        <v>3699</v>
      </c>
      <c r="AW369" s="13" t="s">
        <v>3515</v>
      </c>
      <c r="AX369" s="13" t="s">
        <v>3562</v>
      </c>
      <c r="AY369" s="214" t="s">
        <v>3691</v>
      </c>
    </row>
    <row r="370" spans="2:65" s="1" customFormat="1" ht="16.5" customHeight="1">
      <c r="B370" s="34"/>
      <c r="C370" s="179" t="s">
        <v>4183</v>
      </c>
      <c r="D370" s="179" t="s">
        <v>3694</v>
      </c>
      <c r="E370" s="180" t="s">
        <v>4160</v>
      </c>
      <c r="F370" s="181" t="s">
        <v>4161</v>
      </c>
      <c r="G370" s="182" t="s">
        <v>3800</v>
      </c>
      <c r="H370" s="183">
        <v>1.28</v>
      </c>
      <c r="I370" s="184"/>
      <c r="J370" s="185">
        <f>ROUND(I370*H370,2)</f>
        <v>0</v>
      </c>
      <c r="K370" s="181" t="s">
        <v>3698</v>
      </c>
      <c r="L370" s="38"/>
      <c r="M370" s="186" t="s">
        <v>3501</v>
      </c>
      <c r="N370" s="187" t="s">
        <v>3525</v>
      </c>
      <c r="O370" s="63"/>
      <c r="P370" s="188">
        <f>O370*H370</f>
        <v>0</v>
      </c>
      <c r="Q370" s="188">
        <v>0.00658</v>
      </c>
      <c r="R370" s="188">
        <f>Q370*H370</f>
        <v>0.0084224</v>
      </c>
      <c r="S370" s="188">
        <v>0</v>
      </c>
      <c r="T370" s="189">
        <f>S370*H370</f>
        <v>0</v>
      </c>
      <c r="AR370" s="190" t="s">
        <v>3699</v>
      </c>
      <c r="AT370" s="190" t="s">
        <v>3694</v>
      </c>
      <c r="AU370" s="190" t="s">
        <v>3565</v>
      </c>
      <c r="AY370" s="17" t="s">
        <v>3691</v>
      </c>
      <c r="BE370" s="191">
        <f>IF(N370="základní",J370,0)</f>
        <v>0</v>
      </c>
      <c r="BF370" s="191">
        <f>IF(N370="snížená",J370,0)</f>
        <v>0</v>
      </c>
      <c r="BG370" s="191">
        <f>IF(N370="zákl. přenesená",J370,0)</f>
        <v>0</v>
      </c>
      <c r="BH370" s="191">
        <f>IF(N370="sníž. přenesená",J370,0)</f>
        <v>0</v>
      </c>
      <c r="BI370" s="191">
        <f>IF(N370="nulová",J370,0)</f>
        <v>0</v>
      </c>
      <c r="BJ370" s="17" t="s">
        <v>3562</v>
      </c>
      <c r="BK370" s="191">
        <f>ROUND(I370*H370,2)</f>
        <v>0</v>
      </c>
      <c r="BL370" s="17" t="s">
        <v>3699</v>
      </c>
      <c r="BM370" s="190" t="s">
        <v>4184</v>
      </c>
    </row>
    <row r="371" spans="2:65" s="1" customFormat="1" ht="16.5" customHeight="1">
      <c r="B371" s="34"/>
      <c r="C371" s="179" t="s">
        <v>4185</v>
      </c>
      <c r="D371" s="179" t="s">
        <v>3694</v>
      </c>
      <c r="E371" s="180" t="s">
        <v>4164</v>
      </c>
      <c r="F371" s="181" t="s">
        <v>4165</v>
      </c>
      <c r="G371" s="182" t="s">
        <v>3800</v>
      </c>
      <c r="H371" s="183">
        <v>1.28</v>
      </c>
      <c r="I371" s="184"/>
      <c r="J371" s="185">
        <f>ROUND(I371*H371,2)</f>
        <v>0</v>
      </c>
      <c r="K371" s="181" t="s">
        <v>3698</v>
      </c>
      <c r="L371" s="38"/>
      <c r="M371" s="186" t="s">
        <v>3501</v>
      </c>
      <c r="N371" s="187" t="s">
        <v>3525</v>
      </c>
      <c r="O371" s="63"/>
      <c r="P371" s="188">
        <f>O371*H371</f>
        <v>0</v>
      </c>
      <c r="Q371" s="188">
        <v>0</v>
      </c>
      <c r="R371" s="188">
        <f>Q371*H371</f>
        <v>0</v>
      </c>
      <c r="S371" s="188">
        <v>0</v>
      </c>
      <c r="T371" s="189">
        <f>S371*H371</f>
        <v>0</v>
      </c>
      <c r="AR371" s="190" t="s">
        <v>3699</v>
      </c>
      <c r="AT371" s="190" t="s">
        <v>3694</v>
      </c>
      <c r="AU371" s="190" t="s">
        <v>3565</v>
      </c>
      <c r="AY371" s="17" t="s">
        <v>3691</v>
      </c>
      <c r="BE371" s="191">
        <f>IF(N371="základní",J371,0)</f>
        <v>0</v>
      </c>
      <c r="BF371" s="191">
        <f>IF(N371="snížená",J371,0)</f>
        <v>0</v>
      </c>
      <c r="BG371" s="191">
        <f>IF(N371="zákl. přenesená",J371,0)</f>
        <v>0</v>
      </c>
      <c r="BH371" s="191">
        <f>IF(N371="sníž. přenesená",J371,0)</f>
        <v>0</v>
      </c>
      <c r="BI371" s="191">
        <f>IF(N371="nulová",J371,0)</f>
        <v>0</v>
      </c>
      <c r="BJ371" s="17" t="s">
        <v>3562</v>
      </c>
      <c r="BK371" s="191">
        <f>ROUND(I371*H371,2)</f>
        <v>0</v>
      </c>
      <c r="BL371" s="17" t="s">
        <v>3699</v>
      </c>
      <c r="BM371" s="190" t="s">
        <v>4186</v>
      </c>
    </row>
    <row r="372" spans="2:51" s="12" customFormat="1" ht="12">
      <c r="B372" s="192"/>
      <c r="C372" s="193"/>
      <c r="D372" s="194" t="s">
        <v>3710</v>
      </c>
      <c r="E372" s="195" t="s">
        <v>3501</v>
      </c>
      <c r="F372" s="196" t="s">
        <v>4187</v>
      </c>
      <c r="G372" s="193"/>
      <c r="H372" s="197">
        <v>1.28</v>
      </c>
      <c r="I372" s="198"/>
      <c r="J372" s="193"/>
      <c r="K372" s="193"/>
      <c r="L372" s="199"/>
      <c r="M372" s="200"/>
      <c r="N372" s="201"/>
      <c r="O372" s="201"/>
      <c r="P372" s="201"/>
      <c r="Q372" s="201"/>
      <c r="R372" s="201"/>
      <c r="S372" s="201"/>
      <c r="T372" s="202"/>
      <c r="AT372" s="203" t="s">
        <v>3710</v>
      </c>
      <c r="AU372" s="203" t="s">
        <v>3565</v>
      </c>
      <c r="AV372" s="12" t="s">
        <v>3565</v>
      </c>
      <c r="AW372" s="12" t="s">
        <v>3515</v>
      </c>
      <c r="AX372" s="12" t="s">
        <v>3554</v>
      </c>
      <c r="AY372" s="203" t="s">
        <v>3691</v>
      </c>
    </row>
    <row r="373" spans="2:51" s="13" customFormat="1" ht="12">
      <c r="B373" s="204"/>
      <c r="C373" s="205"/>
      <c r="D373" s="194" t="s">
        <v>3710</v>
      </c>
      <c r="E373" s="206" t="s">
        <v>3501</v>
      </c>
      <c r="F373" s="207" t="s">
        <v>3712</v>
      </c>
      <c r="G373" s="205"/>
      <c r="H373" s="208">
        <v>1.28</v>
      </c>
      <c r="I373" s="209"/>
      <c r="J373" s="205"/>
      <c r="K373" s="205"/>
      <c r="L373" s="210"/>
      <c r="M373" s="211"/>
      <c r="N373" s="212"/>
      <c r="O373" s="212"/>
      <c r="P373" s="212"/>
      <c r="Q373" s="212"/>
      <c r="R373" s="212"/>
      <c r="S373" s="212"/>
      <c r="T373" s="213"/>
      <c r="AT373" s="214" t="s">
        <v>3710</v>
      </c>
      <c r="AU373" s="214" t="s">
        <v>3565</v>
      </c>
      <c r="AV373" s="13" t="s">
        <v>3699</v>
      </c>
      <c r="AW373" s="13" t="s">
        <v>3515</v>
      </c>
      <c r="AX373" s="13" t="s">
        <v>3562</v>
      </c>
      <c r="AY373" s="214" t="s">
        <v>3691</v>
      </c>
    </row>
    <row r="374" spans="2:63" s="11" customFormat="1" ht="22.9" customHeight="1">
      <c r="B374" s="163"/>
      <c r="C374" s="164"/>
      <c r="D374" s="165" t="s">
        <v>3553</v>
      </c>
      <c r="E374" s="177" t="s">
        <v>3933</v>
      </c>
      <c r="F374" s="177" t="s">
        <v>4188</v>
      </c>
      <c r="G374" s="164"/>
      <c r="H374" s="164"/>
      <c r="I374" s="167"/>
      <c r="J374" s="178">
        <f>BK374</f>
        <v>0</v>
      </c>
      <c r="K374" s="164"/>
      <c r="L374" s="169"/>
      <c r="M374" s="170"/>
      <c r="N374" s="171"/>
      <c r="O374" s="171"/>
      <c r="P374" s="172">
        <f>SUM(P375:P378)</f>
        <v>0</v>
      </c>
      <c r="Q374" s="171"/>
      <c r="R374" s="172">
        <f>SUM(R375:R378)</f>
        <v>0</v>
      </c>
      <c r="S374" s="171"/>
      <c r="T374" s="173">
        <f>SUM(T375:T378)</f>
        <v>0</v>
      </c>
      <c r="AR374" s="174" t="s">
        <v>3562</v>
      </c>
      <c r="AT374" s="175" t="s">
        <v>3553</v>
      </c>
      <c r="AU374" s="175" t="s">
        <v>3562</v>
      </c>
      <c r="AY374" s="174" t="s">
        <v>3691</v>
      </c>
      <c r="BK374" s="176">
        <f>SUM(BK375:BK378)</f>
        <v>0</v>
      </c>
    </row>
    <row r="375" spans="2:65" s="1" customFormat="1" ht="24" customHeight="1">
      <c r="B375" s="34"/>
      <c r="C375" s="179" t="s">
        <v>4189</v>
      </c>
      <c r="D375" s="179" t="s">
        <v>3694</v>
      </c>
      <c r="E375" s="180" t="s">
        <v>4190</v>
      </c>
      <c r="F375" s="181" t="s">
        <v>4191</v>
      </c>
      <c r="G375" s="182" t="s">
        <v>3800</v>
      </c>
      <c r="H375" s="183">
        <v>85.06</v>
      </c>
      <c r="I375" s="184"/>
      <c r="J375" s="185">
        <f>ROUND(I375*H375,2)</f>
        <v>0</v>
      </c>
      <c r="K375" s="181" t="s">
        <v>3698</v>
      </c>
      <c r="L375" s="38"/>
      <c r="M375" s="186" t="s">
        <v>3501</v>
      </c>
      <c r="N375" s="187" t="s">
        <v>3525</v>
      </c>
      <c r="O375" s="63"/>
      <c r="P375" s="188">
        <f>O375*H375</f>
        <v>0</v>
      </c>
      <c r="Q375" s="188">
        <v>0</v>
      </c>
      <c r="R375" s="188">
        <f>Q375*H375</f>
        <v>0</v>
      </c>
      <c r="S375" s="188">
        <v>0</v>
      </c>
      <c r="T375" s="189">
        <f>S375*H375</f>
        <v>0</v>
      </c>
      <c r="AR375" s="190" t="s">
        <v>3699</v>
      </c>
      <c r="AT375" s="190" t="s">
        <v>3694</v>
      </c>
      <c r="AU375" s="190" t="s">
        <v>3565</v>
      </c>
      <c r="AY375" s="17" t="s">
        <v>3691</v>
      </c>
      <c r="BE375" s="191">
        <f>IF(N375="základní",J375,0)</f>
        <v>0</v>
      </c>
      <c r="BF375" s="191">
        <f>IF(N375="snížená",J375,0)</f>
        <v>0</v>
      </c>
      <c r="BG375" s="191">
        <f>IF(N375="zákl. přenesená",J375,0)</f>
        <v>0</v>
      </c>
      <c r="BH375" s="191">
        <f>IF(N375="sníž. přenesená",J375,0)</f>
        <v>0</v>
      </c>
      <c r="BI375" s="191">
        <f>IF(N375="nulová",J375,0)</f>
        <v>0</v>
      </c>
      <c r="BJ375" s="17" t="s">
        <v>3562</v>
      </c>
      <c r="BK375" s="191">
        <f>ROUND(I375*H375,2)</f>
        <v>0</v>
      </c>
      <c r="BL375" s="17" t="s">
        <v>3699</v>
      </c>
      <c r="BM375" s="190" t="s">
        <v>4192</v>
      </c>
    </row>
    <row r="376" spans="2:51" s="12" customFormat="1" ht="12">
      <c r="B376" s="192"/>
      <c r="C376" s="193"/>
      <c r="D376" s="194" t="s">
        <v>3710</v>
      </c>
      <c r="E376" s="195" t="s">
        <v>3501</v>
      </c>
      <c r="F376" s="196" t="s">
        <v>4193</v>
      </c>
      <c r="G376" s="193"/>
      <c r="H376" s="197">
        <v>85.06</v>
      </c>
      <c r="I376" s="198"/>
      <c r="J376" s="193"/>
      <c r="K376" s="193"/>
      <c r="L376" s="199"/>
      <c r="M376" s="200"/>
      <c r="N376" s="201"/>
      <c r="O376" s="201"/>
      <c r="P376" s="201"/>
      <c r="Q376" s="201"/>
      <c r="R376" s="201"/>
      <c r="S376" s="201"/>
      <c r="T376" s="202"/>
      <c r="AT376" s="203" t="s">
        <v>3710</v>
      </c>
      <c r="AU376" s="203" t="s">
        <v>3565</v>
      </c>
      <c r="AV376" s="12" t="s">
        <v>3565</v>
      </c>
      <c r="AW376" s="12" t="s">
        <v>3515</v>
      </c>
      <c r="AX376" s="12" t="s">
        <v>3554</v>
      </c>
      <c r="AY376" s="203" t="s">
        <v>3691</v>
      </c>
    </row>
    <row r="377" spans="2:51" s="13" customFormat="1" ht="12">
      <c r="B377" s="204"/>
      <c r="C377" s="205"/>
      <c r="D377" s="194" t="s">
        <v>3710</v>
      </c>
      <c r="E377" s="206" t="s">
        <v>3501</v>
      </c>
      <c r="F377" s="207" t="s">
        <v>3712</v>
      </c>
      <c r="G377" s="205"/>
      <c r="H377" s="208">
        <v>85.06</v>
      </c>
      <c r="I377" s="209"/>
      <c r="J377" s="205"/>
      <c r="K377" s="205"/>
      <c r="L377" s="210"/>
      <c r="M377" s="211"/>
      <c r="N377" s="212"/>
      <c r="O377" s="212"/>
      <c r="P377" s="212"/>
      <c r="Q377" s="212"/>
      <c r="R377" s="212"/>
      <c r="S377" s="212"/>
      <c r="T377" s="213"/>
      <c r="AT377" s="214" t="s">
        <v>3710</v>
      </c>
      <c r="AU377" s="214" t="s">
        <v>3565</v>
      </c>
      <c r="AV377" s="13" t="s">
        <v>3699</v>
      </c>
      <c r="AW377" s="13" t="s">
        <v>3515</v>
      </c>
      <c r="AX377" s="13" t="s">
        <v>3562</v>
      </c>
      <c r="AY377" s="214" t="s">
        <v>3691</v>
      </c>
    </row>
    <row r="378" spans="2:65" s="1" customFormat="1" ht="24" customHeight="1">
      <c r="B378" s="34"/>
      <c r="C378" s="179" t="s">
        <v>4194</v>
      </c>
      <c r="D378" s="179" t="s">
        <v>3694</v>
      </c>
      <c r="E378" s="180" t="s">
        <v>4195</v>
      </c>
      <c r="F378" s="181" t="s">
        <v>4196</v>
      </c>
      <c r="G378" s="182" t="s">
        <v>3800</v>
      </c>
      <c r="H378" s="183">
        <v>206.5</v>
      </c>
      <c r="I378" s="184"/>
      <c r="J378" s="185">
        <f>ROUND(I378*H378,2)</f>
        <v>0</v>
      </c>
      <c r="K378" s="181" t="s">
        <v>3698</v>
      </c>
      <c r="L378" s="38"/>
      <c r="M378" s="186" t="s">
        <v>3501</v>
      </c>
      <c r="N378" s="187" t="s">
        <v>3525</v>
      </c>
      <c r="O378" s="63"/>
      <c r="P378" s="188">
        <f>O378*H378</f>
        <v>0</v>
      </c>
      <c r="Q378" s="188">
        <v>0</v>
      </c>
      <c r="R378" s="188">
        <f>Q378*H378</f>
        <v>0</v>
      </c>
      <c r="S378" s="188">
        <v>0</v>
      </c>
      <c r="T378" s="189">
        <f>S378*H378</f>
        <v>0</v>
      </c>
      <c r="AR378" s="190" t="s">
        <v>3699</v>
      </c>
      <c r="AT378" s="190" t="s">
        <v>3694</v>
      </c>
      <c r="AU378" s="190" t="s">
        <v>3565</v>
      </c>
      <c r="AY378" s="17" t="s">
        <v>3691</v>
      </c>
      <c r="BE378" s="191">
        <f>IF(N378="základní",J378,0)</f>
        <v>0</v>
      </c>
      <c r="BF378" s="191">
        <f>IF(N378="snížená",J378,0)</f>
        <v>0</v>
      </c>
      <c r="BG378" s="191">
        <f>IF(N378="zákl. přenesená",J378,0)</f>
        <v>0</v>
      </c>
      <c r="BH378" s="191">
        <f>IF(N378="sníž. přenesená",J378,0)</f>
        <v>0</v>
      </c>
      <c r="BI378" s="191">
        <f>IF(N378="nulová",J378,0)</f>
        <v>0</v>
      </c>
      <c r="BJ378" s="17" t="s">
        <v>3562</v>
      </c>
      <c r="BK378" s="191">
        <f>ROUND(I378*H378,2)</f>
        <v>0</v>
      </c>
      <c r="BL378" s="17" t="s">
        <v>3699</v>
      </c>
      <c r="BM378" s="190" t="s">
        <v>4197</v>
      </c>
    </row>
    <row r="379" spans="2:63" s="11" customFormat="1" ht="22.9" customHeight="1">
      <c r="B379" s="163"/>
      <c r="C379" s="164"/>
      <c r="D379" s="165" t="s">
        <v>3553</v>
      </c>
      <c r="E379" s="177" t="s">
        <v>3946</v>
      </c>
      <c r="F379" s="177" t="s">
        <v>4198</v>
      </c>
      <c r="G379" s="164"/>
      <c r="H379" s="164"/>
      <c r="I379" s="167"/>
      <c r="J379" s="178">
        <f>BK379</f>
        <v>0</v>
      </c>
      <c r="K379" s="164"/>
      <c r="L379" s="169"/>
      <c r="M379" s="170"/>
      <c r="N379" s="171"/>
      <c r="O379" s="171"/>
      <c r="P379" s="172">
        <f>SUM(P380:P392)</f>
        <v>0</v>
      </c>
      <c r="Q379" s="171"/>
      <c r="R379" s="172">
        <f>SUM(R380:R392)</f>
        <v>62.14304175000001</v>
      </c>
      <c r="S379" s="171"/>
      <c r="T379" s="173">
        <f>SUM(T380:T392)</f>
        <v>0</v>
      </c>
      <c r="AR379" s="174" t="s">
        <v>3562</v>
      </c>
      <c r="AT379" s="175" t="s">
        <v>3553</v>
      </c>
      <c r="AU379" s="175" t="s">
        <v>3562</v>
      </c>
      <c r="AY379" s="174" t="s">
        <v>3691</v>
      </c>
      <c r="BK379" s="176">
        <f>SUM(BK380:BK392)</f>
        <v>0</v>
      </c>
    </row>
    <row r="380" spans="2:65" s="1" customFormat="1" ht="36" customHeight="1">
      <c r="B380" s="34"/>
      <c r="C380" s="179" t="s">
        <v>4199</v>
      </c>
      <c r="D380" s="179" t="s">
        <v>3694</v>
      </c>
      <c r="E380" s="180" t="s">
        <v>4200</v>
      </c>
      <c r="F380" s="181" t="s">
        <v>4201</v>
      </c>
      <c r="G380" s="182" t="s">
        <v>3800</v>
      </c>
      <c r="H380" s="183">
        <v>85.06</v>
      </c>
      <c r="I380" s="184"/>
      <c r="J380" s="185">
        <f>ROUND(I380*H380,2)</f>
        <v>0</v>
      </c>
      <c r="K380" s="181" t="s">
        <v>3698</v>
      </c>
      <c r="L380" s="38"/>
      <c r="M380" s="186" t="s">
        <v>3501</v>
      </c>
      <c r="N380" s="187" t="s">
        <v>3525</v>
      </c>
      <c r="O380" s="63"/>
      <c r="P380" s="188">
        <f>O380*H380</f>
        <v>0</v>
      </c>
      <c r="Q380" s="188">
        <v>0.08425</v>
      </c>
      <c r="R380" s="188">
        <f>Q380*H380</f>
        <v>7.166305</v>
      </c>
      <c r="S380" s="188">
        <v>0</v>
      </c>
      <c r="T380" s="189">
        <f>S380*H380</f>
        <v>0</v>
      </c>
      <c r="AR380" s="190" t="s">
        <v>3699</v>
      </c>
      <c r="AT380" s="190" t="s">
        <v>3694</v>
      </c>
      <c r="AU380" s="190" t="s">
        <v>3565</v>
      </c>
      <c r="AY380" s="17" t="s">
        <v>3691</v>
      </c>
      <c r="BE380" s="191">
        <f>IF(N380="základní",J380,0)</f>
        <v>0</v>
      </c>
      <c r="BF380" s="191">
        <f>IF(N380="snížená",J380,0)</f>
        <v>0</v>
      </c>
      <c r="BG380" s="191">
        <f>IF(N380="zákl. přenesená",J380,0)</f>
        <v>0</v>
      </c>
      <c r="BH380" s="191">
        <f>IF(N380="sníž. přenesená",J380,0)</f>
        <v>0</v>
      </c>
      <c r="BI380" s="191">
        <f>IF(N380="nulová",J380,0)</f>
        <v>0</v>
      </c>
      <c r="BJ380" s="17" t="s">
        <v>3562</v>
      </c>
      <c r="BK380" s="191">
        <f>ROUND(I380*H380,2)</f>
        <v>0</v>
      </c>
      <c r="BL380" s="17" t="s">
        <v>3699</v>
      </c>
      <c r="BM380" s="190" t="s">
        <v>4202</v>
      </c>
    </row>
    <row r="381" spans="2:65" s="1" customFormat="1" ht="16.5" customHeight="1">
      <c r="B381" s="34"/>
      <c r="C381" s="225" t="s">
        <v>4203</v>
      </c>
      <c r="D381" s="225" t="s">
        <v>3806</v>
      </c>
      <c r="E381" s="226" t="s">
        <v>4204</v>
      </c>
      <c r="F381" s="227" t="s">
        <v>4205</v>
      </c>
      <c r="G381" s="228" t="s">
        <v>3800</v>
      </c>
      <c r="H381" s="229">
        <v>89.31</v>
      </c>
      <c r="I381" s="230"/>
      <c r="J381" s="231">
        <f>ROUND(I381*H381,2)</f>
        <v>0</v>
      </c>
      <c r="K381" s="227" t="s">
        <v>3698</v>
      </c>
      <c r="L381" s="232"/>
      <c r="M381" s="233" t="s">
        <v>3501</v>
      </c>
      <c r="N381" s="234" t="s">
        <v>3525</v>
      </c>
      <c r="O381" s="63"/>
      <c r="P381" s="188">
        <f>O381*H381</f>
        <v>0</v>
      </c>
      <c r="Q381" s="188">
        <v>0.113</v>
      </c>
      <c r="R381" s="188">
        <f>Q381*H381</f>
        <v>10.092030000000001</v>
      </c>
      <c r="S381" s="188">
        <v>0</v>
      </c>
      <c r="T381" s="189">
        <f>S381*H381</f>
        <v>0</v>
      </c>
      <c r="AR381" s="190" t="s">
        <v>3732</v>
      </c>
      <c r="AT381" s="190" t="s">
        <v>3806</v>
      </c>
      <c r="AU381" s="190" t="s">
        <v>3565</v>
      </c>
      <c r="AY381" s="17" t="s">
        <v>3691</v>
      </c>
      <c r="BE381" s="191">
        <f>IF(N381="základní",J381,0)</f>
        <v>0</v>
      </c>
      <c r="BF381" s="191">
        <f>IF(N381="snížená",J381,0)</f>
        <v>0</v>
      </c>
      <c r="BG381" s="191">
        <f>IF(N381="zákl. přenesená",J381,0)</f>
        <v>0</v>
      </c>
      <c r="BH381" s="191">
        <f>IF(N381="sníž. přenesená",J381,0)</f>
        <v>0</v>
      </c>
      <c r="BI381" s="191">
        <f>IF(N381="nulová",J381,0)</f>
        <v>0</v>
      </c>
      <c r="BJ381" s="17" t="s">
        <v>3562</v>
      </c>
      <c r="BK381" s="191">
        <f>ROUND(I381*H381,2)</f>
        <v>0</v>
      </c>
      <c r="BL381" s="17" t="s">
        <v>3699</v>
      </c>
      <c r="BM381" s="190" t="s">
        <v>4206</v>
      </c>
    </row>
    <row r="382" spans="2:65" s="1" customFormat="1" ht="36" customHeight="1">
      <c r="B382" s="34"/>
      <c r="C382" s="179" t="s">
        <v>4207</v>
      </c>
      <c r="D382" s="179" t="s">
        <v>3694</v>
      </c>
      <c r="E382" s="180" t="s">
        <v>4208</v>
      </c>
      <c r="F382" s="181" t="s">
        <v>4209</v>
      </c>
      <c r="G382" s="182" t="s">
        <v>3800</v>
      </c>
      <c r="H382" s="183">
        <v>206.5</v>
      </c>
      <c r="I382" s="184"/>
      <c r="J382" s="185">
        <f>ROUND(I382*H382,2)</f>
        <v>0</v>
      </c>
      <c r="K382" s="181" t="s">
        <v>3698</v>
      </c>
      <c r="L382" s="38"/>
      <c r="M382" s="186" t="s">
        <v>3501</v>
      </c>
      <c r="N382" s="187" t="s">
        <v>3525</v>
      </c>
      <c r="O382" s="63"/>
      <c r="P382" s="188">
        <f>O382*H382</f>
        <v>0</v>
      </c>
      <c r="Q382" s="188">
        <v>0.08425</v>
      </c>
      <c r="R382" s="188">
        <f>Q382*H382</f>
        <v>17.397625</v>
      </c>
      <c r="S382" s="188">
        <v>0</v>
      </c>
      <c r="T382" s="189">
        <f>S382*H382</f>
        <v>0</v>
      </c>
      <c r="AR382" s="190" t="s">
        <v>3699</v>
      </c>
      <c r="AT382" s="190" t="s">
        <v>3694</v>
      </c>
      <c r="AU382" s="190" t="s">
        <v>3565</v>
      </c>
      <c r="AY382" s="17" t="s">
        <v>3691</v>
      </c>
      <c r="BE382" s="191">
        <f>IF(N382="základní",J382,0)</f>
        <v>0</v>
      </c>
      <c r="BF382" s="191">
        <f>IF(N382="snížená",J382,0)</f>
        <v>0</v>
      </c>
      <c r="BG382" s="191">
        <f>IF(N382="zákl. přenesená",J382,0)</f>
        <v>0</v>
      </c>
      <c r="BH382" s="191">
        <f>IF(N382="sníž. přenesená",J382,0)</f>
        <v>0</v>
      </c>
      <c r="BI382" s="191">
        <f>IF(N382="nulová",J382,0)</f>
        <v>0</v>
      </c>
      <c r="BJ382" s="17" t="s">
        <v>3562</v>
      </c>
      <c r="BK382" s="191">
        <f>ROUND(I382*H382,2)</f>
        <v>0</v>
      </c>
      <c r="BL382" s="17" t="s">
        <v>3699</v>
      </c>
      <c r="BM382" s="190" t="s">
        <v>4210</v>
      </c>
    </row>
    <row r="383" spans="2:51" s="12" customFormat="1" ht="12">
      <c r="B383" s="192"/>
      <c r="C383" s="193"/>
      <c r="D383" s="194" t="s">
        <v>3710</v>
      </c>
      <c r="E383" s="195" t="s">
        <v>3501</v>
      </c>
      <c r="F383" s="196" t="s">
        <v>4211</v>
      </c>
      <c r="G383" s="193"/>
      <c r="H383" s="197">
        <v>206.5</v>
      </c>
      <c r="I383" s="198"/>
      <c r="J383" s="193"/>
      <c r="K383" s="193"/>
      <c r="L383" s="199"/>
      <c r="M383" s="200"/>
      <c r="N383" s="201"/>
      <c r="O383" s="201"/>
      <c r="P383" s="201"/>
      <c r="Q383" s="201"/>
      <c r="R383" s="201"/>
      <c r="S383" s="201"/>
      <c r="T383" s="202"/>
      <c r="AT383" s="203" t="s">
        <v>3710</v>
      </c>
      <c r="AU383" s="203" t="s">
        <v>3565</v>
      </c>
      <c r="AV383" s="12" t="s">
        <v>3565</v>
      </c>
      <c r="AW383" s="12" t="s">
        <v>3515</v>
      </c>
      <c r="AX383" s="12" t="s">
        <v>3554</v>
      </c>
      <c r="AY383" s="203" t="s">
        <v>3691</v>
      </c>
    </row>
    <row r="384" spans="2:51" s="13" customFormat="1" ht="12">
      <c r="B384" s="204"/>
      <c r="C384" s="205"/>
      <c r="D384" s="194" t="s">
        <v>3710</v>
      </c>
      <c r="E384" s="206" t="s">
        <v>3501</v>
      </c>
      <c r="F384" s="207" t="s">
        <v>3712</v>
      </c>
      <c r="G384" s="205"/>
      <c r="H384" s="208">
        <v>206.5</v>
      </c>
      <c r="I384" s="209"/>
      <c r="J384" s="205"/>
      <c r="K384" s="205"/>
      <c r="L384" s="210"/>
      <c r="M384" s="211"/>
      <c r="N384" s="212"/>
      <c r="O384" s="212"/>
      <c r="P384" s="212"/>
      <c r="Q384" s="212"/>
      <c r="R384" s="212"/>
      <c r="S384" s="212"/>
      <c r="T384" s="213"/>
      <c r="AT384" s="214" t="s">
        <v>3710</v>
      </c>
      <c r="AU384" s="214" t="s">
        <v>3565</v>
      </c>
      <c r="AV384" s="13" t="s">
        <v>3699</v>
      </c>
      <c r="AW384" s="13" t="s">
        <v>3515</v>
      </c>
      <c r="AX384" s="13" t="s">
        <v>3562</v>
      </c>
      <c r="AY384" s="214" t="s">
        <v>3691</v>
      </c>
    </row>
    <row r="385" spans="2:65" s="1" customFormat="1" ht="16.5" customHeight="1">
      <c r="B385" s="34"/>
      <c r="C385" s="225" t="s">
        <v>4212</v>
      </c>
      <c r="D385" s="225" t="s">
        <v>3806</v>
      </c>
      <c r="E385" s="226" t="s">
        <v>4204</v>
      </c>
      <c r="F385" s="227" t="s">
        <v>4205</v>
      </c>
      <c r="G385" s="228" t="s">
        <v>3800</v>
      </c>
      <c r="H385" s="229">
        <v>216.83</v>
      </c>
      <c r="I385" s="230"/>
      <c r="J385" s="231">
        <f>ROUND(I385*H385,2)</f>
        <v>0</v>
      </c>
      <c r="K385" s="227" t="s">
        <v>3698</v>
      </c>
      <c r="L385" s="232"/>
      <c r="M385" s="233" t="s">
        <v>3501</v>
      </c>
      <c r="N385" s="234" t="s">
        <v>3525</v>
      </c>
      <c r="O385" s="63"/>
      <c r="P385" s="188">
        <f>O385*H385</f>
        <v>0</v>
      </c>
      <c r="Q385" s="188">
        <v>0.113</v>
      </c>
      <c r="R385" s="188">
        <f>Q385*H385</f>
        <v>24.501790000000003</v>
      </c>
      <c r="S385" s="188">
        <v>0</v>
      </c>
      <c r="T385" s="189">
        <f>S385*H385</f>
        <v>0</v>
      </c>
      <c r="AR385" s="190" t="s">
        <v>3732</v>
      </c>
      <c r="AT385" s="190" t="s">
        <v>3806</v>
      </c>
      <c r="AU385" s="190" t="s">
        <v>3565</v>
      </c>
      <c r="AY385" s="17" t="s">
        <v>3691</v>
      </c>
      <c r="BE385" s="191">
        <f>IF(N385="základní",J385,0)</f>
        <v>0</v>
      </c>
      <c r="BF385" s="191">
        <f>IF(N385="snížená",J385,0)</f>
        <v>0</v>
      </c>
      <c r="BG385" s="191">
        <f>IF(N385="zákl. přenesená",J385,0)</f>
        <v>0</v>
      </c>
      <c r="BH385" s="191">
        <f>IF(N385="sníž. přenesená",J385,0)</f>
        <v>0</v>
      </c>
      <c r="BI385" s="191">
        <f>IF(N385="nulová",J385,0)</f>
        <v>0</v>
      </c>
      <c r="BJ385" s="17" t="s">
        <v>3562</v>
      </c>
      <c r="BK385" s="191">
        <f>ROUND(I385*H385,2)</f>
        <v>0</v>
      </c>
      <c r="BL385" s="17" t="s">
        <v>3699</v>
      </c>
      <c r="BM385" s="190" t="s">
        <v>4213</v>
      </c>
    </row>
    <row r="386" spans="2:65" s="1" customFormat="1" ht="24" customHeight="1">
      <c r="B386" s="34"/>
      <c r="C386" s="179" t="s">
        <v>4214</v>
      </c>
      <c r="D386" s="179" t="s">
        <v>3694</v>
      </c>
      <c r="E386" s="180" t="s">
        <v>4215</v>
      </c>
      <c r="F386" s="181" t="s">
        <v>4216</v>
      </c>
      <c r="G386" s="182" t="s">
        <v>4097</v>
      </c>
      <c r="H386" s="183">
        <v>23.065</v>
      </c>
      <c r="I386" s="184"/>
      <c r="J386" s="185">
        <f>ROUND(I386*H386,2)</f>
        <v>0</v>
      </c>
      <c r="K386" s="181" t="s">
        <v>3698</v>
      </c>
      <c r="L386" s="38"/>
      <c r="M386" s="186" t="s">
        <v>3501</v>
      </c>
      <c r="N386" s="187" t="s">
        <v>3525</v>
      </c>
      <c r="O386" s="63"/>
      <c r="P386" s="188">
        <f>O386*H386</f>
        <v>0</v>
      </c>
      <c r="Q386" s="188">
        <v>0.10095</v>
      </c>
      <c r="R386" s="188">
        <f>Q386*H386</f>
        <v>2.32841175</v>
      </c>
      <c r="S386" s="188">
        <v>0</v>
      </c>
      <c r="T386" s="189">
        <f>S386*H386</f>
        <v>0</v>
      </c>
      <c r="AR386" s="190" t="s">
        <v>3699</v>
      </c>
      <c r="AT386" s="190" t="s">
        <v>3694</v>
      </c>
      <c r="AU386" s="190" t="s">
        <v>3565</v>
      </c>
      <c r="AY386" s="17" t="s">
        <v>3691</v>
      </c>
      <c r="BE386" s="191">
        <f>IF(N386="základní",J386,0)</f>
        <v>0</v>
      </c>
      <c r="BF386" s="191">
        <f>IF(N386="snížená",J386,0)</f>
        <v>0</v>
      </c>
      <c r="BG386" s="191">
        <f>IF(N386="zákl. přenesená",J386,0)</f>
        <v>0</v>
      </c>
      <c r="BH386" s="191">
        <f>IF(N386="sníž. přenesená",J386,0)</f>
        <v>0</v>
      </c>
      <c r="BI386" s="191">
        <f>IF(N386="nulová",J386,0)</f>
        <v>0</v>
      </c>
      <c r="BJ386" s="17" t="s">
        <v>3562</v>
      </c>
      <c r="BK386" s="191">
        <f>ROUND(I386*H386,2)</f>
        <v>0</v>
      </c>
      <c r="BL386" s="17" t="s">
        <v>3699</v>
      </c>
      <c r="BM386" s="190" t="s">
        <v>4217</v>
      </c>
    </row>
    <row r="387" spans="2:51" s="12" customFormat="1" ht="12">
      <c r="B387" s="192"/>
      <c r="C387" s="193"/>
      <c r="D387" s="194" t="s">
        <v>3710</v>
      </c>
      <c r="E387" s="195" t="s">
        <v>3501</v>
      </c>
      <c r="F387" s="196" t="s">
        <v>4218</v>
      </c>
      <c r="G387" s="193"/>
      <c r="H387" s="197">
        <v>23.065</v>
      </c>
      <c r="I387" s="198"/>
      <c r="J387" s="193"/>
      <c r="K387" s="193"/>
      <c r="L387" s="199"/>
      <c r="M387" s="200"/>
      <c r="N387" s="201"/>
      <c r="O387" s="201"/>
      <c r="P387" s="201"/>
      <c r="Q387" s="201"/>
      <c r="R387" s="201"/>
      <c r="S387" s="201"/>
      <c r="T387" s="202"/>
      <c r="AT387" s="203" t="s">
        <v>3710</v>
      </c>
      <c r="AU387" s="203" t="s">
        <v>3565</v>
      </c>
      <c r="AV387" s="12" t="s">
        <v>3565</v>
      </c>
      <c r="AW387" s="12" t="s">
        <v>3515</v>
      </c>
      <c r="AX387" s="12" t="s">
        <v>3554</v>
      </c>
      <c r="AY387" s="203" t="s">
        <v>3691</v>
      </c>
    </row>
    <row r="388" spans="2:51" s="13" customFormat="1" ht="12">
      <c r="B388" s="204"/>
      <c r="C388" s="205"/>
      <c r="D388" s="194" t="s">
        <v>3710</v>
      </c>
      <c r="E388" s="206" t="s">
        <v>3501</v>
      </c>
      <c r="F388" s="207" t="s">
        <v>3712</v>
      </c>
      <c r="G388" s="205"/>
      <c r="H388" s="208">
        <v>23.065</v>
      </c>
      <c r="I388" s="209"/>
      <c r="J388" s="205"/>
      <c r="K388" s="205"/>
      <c r="L388" s="210"/>
      <c r="M388" s="211"/>
      <c r="N388" s="212"/>
      <c r="O388" s="212"/>
      <c r="P388" s="212"/>
      <c r="Q388" s="212"/>
      <c r="R388" s="212"/>
      <c r="S388" s="212"/>
      <c r="T388" s="213"/>
      <c r="AT388" s="214" t="s">
        <v>3710</v>
      </c>
      <c r="AU388" s="214" t="s">
        <v>3565</v>
      </c>
      <c r="AV388" s="13" t="s">
        <v>3699</v>
      </c>
      <c r="AW388" s="13" t="s">
        <v>3515</v>
      </c>
      <c r="AX388" s="13" t="s">
        <v>3562</v>
      </c>
      <c r="AY388" s="214" t="s">
        <v>3691</v>
      </c>
    </row>
    <row r="389" spans="2:65" s="1" customFormat="1" ht="16.5" customHeight="1">
      <c r="B389" s="34"/>
      <c r="C389" s="225" t="s">
        <v>4219</v>
      </c>
      <c r="D389" s="225" t="s">
        <v>3806</v>
      </c>
      <c r="E389" s="226" t="s">
        <v>4220</v>
      </c>
      <c r="F389" s="227" t="s">
        <v>4221</v>
      </c>
      <c r="G389" s="228" t="s">
        <v>4097</v>
      </c>
      <c r="H389" s="229">
        <v>23.46</v>
      </c>
      <c r="I389" s="230"/>
      <c r="J389" s="231">
        <f>ROUND(I389*H389,2)</f>
        <v>0</v>
      </c>
      <c r="K389" s="227" t="s">
        <v>3698</v>
      </c>
      <c r="L389" s="232"/>
      <c r="M389" s="233" t="s">
        <v>3501</v>
      </c>
      <c r="N389" s="234" t="s">
        <v>3525</v>
      </c>
      <c r="O389" s="63"/>
      <c r="P389" s="188">
        <f>O389*H389</f>
        <v>0</v>
      </c>
      <c r="Q389" s="188">
        <v>0.028</v>
      </c>
      <c r="R389" s="188">
        <f>Q389*H389</f>
        <v>0.65688</v>
      </c>
      <c r="S389" s="188">
        <v>0</v>
      </c>
      <c r="T389" s="189">
        <f>S389*H389</f>
        <v>0</v>
      </c>
      <c r="AR389" s="190" t="s">
        <v>3732</v>
      </c>
      <c r="AT389" s="190" t="s">
        <v>3806</v>
      </c>
      <c r="AU389" s="190" t="s">
        <v>3565</v>
      </c>
      <c r="AY389" s="17" t="s">
        <v>3691</v>
      </c>
      <c r="BE389" s="191">
        <f>IF(N389="základní",J389,0)</f>
        <v>0</v>
      </c>
      <c r="BF389" s="191">
        <f>IF(N389="snížená",J389,0)</f>
        <v>0</v>
      </c>
      <c r="BG389" s="191">
        <f>IF(N389="zákl. přenesená",J389,0)</f>
        <v>0</v>
      </c>
      <c r="BH389" s="191">
        <f>IF(N389="sníž. přenesená",J389,0)</f>
        <v>0</v>
      </c>
      <c r="BI389" s="191">
        <f>IF(N389="nulová",J389,0)</f>
        <v>0</v>
      </c>
      <c r="BJ389" s="17" t="s">
        <v>3562</v>
      </c>
      <c r="BK389" s="191">
        <f>ROUND(I389*H389,2)</f>
        <v>0</v>
      </c>
      <c r="BL389" s="17" t="s">
        <v>3699</v>
      </c>
      <c r="BM389" s="190" t="s">
        <v>4222</v>
      </c>
    </row>
    <row r="390" spans="2:51" s="12" customFormat="1" ht="12">
      <c r="B390" s="192"/>
      <c r="C390" s="193"/>
      <c r="D390" s="194" t="s">
        <v>3710</v>
      </c>
      <c r="E390" s="195" t="s">
        <v>3501</v>
      </c>
      <c r="F390" s="196" t="s">
        <v>4223</v>
      </c>
      <c r="G390" s="193"/>
      <c r="H390" s="197">
        <v>23</v>
      </c>
      <c r="I390" s="198"/>
      <c r="J390" s="193"/>
      <c r="K390" s="193"/>
      <c r="L390" s="199"/>
      <c r="M390" s="200"/>
      <c r="N390" s="201"/>
      <c r="O390" s="201"/>
      <c r="P390" s="201"/>
      <c r="Q390" s="201"/>
      <c r="R390" s="201"/>
      <c r="S390" s="201"/>
      <c r="T390" s="202"/>
      <c r="AT390" s="203" t="s">
        <v>3710</v>
      </c>
      <c r="AU390" s="203" t="s">
        <v>3565</v>
      </c>
      <c r="AV390" s="12" t="s">
        <v>3565</v>
      </c>
      <c r="AW390" s="12" t="s">
        <v>3515</v>
      </c>
      <c r="AX390" s="12" t="s">
        <v>3554</v>
      </c>
      <c r="AY390" s="203" t="s">
        <v>3691</v>
      </c>
    </row>
    <row r="391" spans="2:51" s="13" customFormat="1" ht="12">
      <c r="B391" s="204"/>
      <c r="C391" s="205"/>
      <c r="D391" s="194" t="s">
        <v>3710</v>
      </c>
      <c r="E391" s="206" t="s">
        <v>3501</v>
      </c>
      <c r="F391" s="207" t="s">
        <v>3712</v>
      </c>
      <c r="G391" s="205"/>
      <c r="H391" s="208">
        <v>23</v>
      </c>
      <c r="I391" s="209"/>
      <c r="J391" s="205"/>
      <c r="K391" s="205"/>
      <c r="L391" s="210"/>
      <c r="M391" s="211"/>
      <c r="N391" s="212"/>
      <c r="O391" s="212"/>
      <c r="P391" s="212"/>
      <c r="Q391" s="212"/>
      <c r="R391" s="212"/>
      <c r="S391" s="212"/>
      <c r="T391" s="213"/>
      <c r="AT391" s="214" t="s">
        <v>3710</v>
      </c>
      <c r="AU391" s="214" t="s">
        <v>3565</v>
      </c>
      <c r="AV391" s="13" t="s">
        <v>3699</v>
      </c>
      <c r="AW391" s="13" t="s">
        <v>3515</v>
      </c>
      <c r="AX391" s="13" t="s">
        <v>3554</v>
      </c>
      <c r="AY391" s="214" t="s">
        <v>3691</v>
      </c>
    </row>
    <row r="392" spans="2:51" s="12" customFormat="1" ht="12">
      <c r="B392" s="192"/>
      <c r="C392" s="193"/>
      <c r="D392" s="194" t="s">
        <v>3710</v>
      </c>
      <c r="E392" s="195" t="s">
        <v>3501</v>
      </c>
      <c r="F392" s="196" t="s">
        <v>4224</v>
      </c>
      <c r="G392" s="193"/>
      <c r="H392" s="197">
        <v>23.46</v>
      </c>
      <c r="I392" s="198"/>
      <c r="J392" s="193"/>
      <c r="K392" s="193"/>
      <c r="L392" s="199"/>
      <c r="M392" s="200"/>
      <c r="N392" s="201"/>
      <c r="O392" s="201"/>
      <c r="P392" s="201"/>
      <c r="Q392" s="201"/>
      <c r="R392" s="201"/>
      <c r="S392" s="201"/>
      <c r="T392" s="202"/>
      <c r="AT392" s="203" t="s">
        <v>3710</v>
      </c>
      <c r="AU392" s="203" t="s">
        <v>3565</v>
      </c>
      <c r="AV392" s="12" t="s">
        <v>3565</v>
      </c>
      <c r="AW392" s="12" t="s">
        <v>3515</v>
      </c>
      <c r="AX392" s="12" t="s">
        <v>3562</v>
      </c>
      <c r="AY392" s="203" t="s">
        <v>3691</v>
      </c>
    </row>
    <row r="393" spans="2:63" s="11" customFormat="1" ht="22.9" customHeight="1">
      <c r="B393" s="163"/>
      <c r="C393" s="164"/>
      <c r="D393" s="165" t="s">
        <v>3553</v>
      </c>
      <c r="E393" s="177" t="s">
        <v>3952</v>
      </c>
      <c r="F393" s="177" t="s">
        <v>4225</v>
      </c>
      <c r="G393" s="164"/>
      <c r="H393" s="164"/>
      <c r="I393" s="167"/>
      <c r="J393" s="178">
        <f>BK393</f>
        <v>0</v>
      </c>
      <c r="K393" s="164"/>
      <c r="L393" s="169"/>
      <c r="M393" s="170"/>
      <c r="N393" s="171"/>
      <c r="O393" s="171"/>
      <c r="P393" s="172">
        <f>SUM(P394:P400)</f>
        <v>0</v>
      </c>
      <c r="Q393" s="171"/>
      <c r="R393" s="172">
        <f>SUM(R394:R400)</f>
        <v>46.1208939</v>
      </c>
      <c r="S393" s="171"/>
      <c r="T393" s="173">
        <f>SUM(T394:T400)</f>
        <v>0</v>
      </c>
      <c r="AR393" s="174" t="s">
        <v>3562</v>
      </c>
      <c r="AT393" s="175" t="s">
        <v>3553</v>
      </c>
      <c r="AU393" s="175" t="s">
        <v>3562</v>
      </c>
      <c r="AY393" s="174" t="s">
        <v>3691</v>
      </c>
      <c r="BK393" s="176">
        <f>SUM(BK394:BK400)</f>
        <v>0</v>
      </c>
    </row>
    <row r="394" spans="2:65" s="1" customFormat="1" ht="24" customHeight="1">
      <c r="B394" s="34"/>
      <c r="C394" s="179" t="s">
        <v>4226</v>
      </c>
      <c r="D394" s="179" t="s">
        <v>3694</v>
      </c>
      <c r="E394" s="180" t="s">
        <v>4227</v>
      </c>
      <c r="F394" s="181" t="s">
        <v>4228</v>
      </c>
      <c r="G394" s="182" t="s">
        <v>3800</v>
      </c>
      <c r="H394" s="183">
        <v>72.28</v>
      </c>
      <c r="I394" s="184"/>
      <c r="J394" s="185">
        <f aca="true" t="shared" si="40" ref="J394:J400">ROUND(I394*H394,2)</f>
        <v>0</v>
      </c>
      <c r="K394" s="181" t="s">
        <v>3698</v>
      </c>
      <c r="L394" s="38"/>
      <c r="M394" s="186" t="s">
        <v>3501</v>
      </c>
      <c r="N394" s="187" t="s">
        <v>3525</v>
      </c>
      <c r="O394" s="63"/>
      <c r="P394" s="188">
        <f aca="true" t="shared" si="41" ref="P394:P400">O394*H394</f>
        <v>0</v>
      </c>
      <c r="Q394" s="188">
        <v>0.0136</v>
      </c>
      <c r="R394" s="188">
        <f aca="true" t="shared" si="42" ref="R394:R400">Q394*H394</f>
        <v>0.983008</v>
      </c>
      <c r="S394" s="188">
        <v>0</v>
      </c>
      <c r="T394" s="189">
        <f aca="true" t="shared" si="43" ref="T394:T400">S394*H394</f>
        <v>0</v>
      </c>
      <c r="AR394" s="190" t="s">
        <v>3699</v>
      </c>
      <c r="AT394" s="190" t="s">
        <v>3694</v>
      </c>
      <c r="AU394" s="190" t="s">
        <v>3565</v>
      </c>
      <c r="AY394" s="17" t="s">
        <v>3691</v>
      </c>
      <c r="BE394" s="191">
        <f aca="true" t="shared" si="44" ref="BE394:BE400">IF(N394="základní",J394,0)</f>
        <v>0</v>
      </c>
      <c r="BF394" s="191">
        <f aca="true" t="shared" si="45" ref="BF394:BF400">IF(N394="snížená",J394,0)</f>
        <v>0</v>
      </c>
      <c r="BG394" s="191">
        <f aca="true" t="shared" si="46" ref="BG394:BG400">IF(N394="zákl. přenesená",J394,0)</f>
        <v>0</v>
      </c>
      <c r="BH394" s="191">
        <f aca="true" t="shared" si="47" ref="BH394:BH400">IF(N394="sníž. přenesená",J394,0)</f>
        <v>0</v>
      </c>
      <c r="BI394" s="191">
        <f aca="true" t="shared" si="48" ref="BI394:BI400">IF(N394="nulová",J394,0)</f>
        <v>0</v>
      </c>
      <c r="BJ394" s="17" t="s">
        <v>3562</v>
      </c>
      <c r="BK394" s="191">
        <f aca="true" t="shared" si="49" ref="BK394:BK400">ROUND(I394*H394,2)</f>
        <v>0</v>
      </c>
      <c r="BL394" s="17" t="s">
        <v>3699</v>
      </c>
      <c r="BM394" s="190" t="s">
        <v>4229</v>
      </c>
    </row>
    <row r="395" spans="2:65" s="1" customFormat="1" ht="24" customHeight="1">
      <c r="B395" s="34"/>
      <c r="C395" s="179" t="s">
        <v>4230</v>
      </c>
      <c r="D395" s="179" t="s">
        <v>3694</v>
      </c>
      <c r="E395" s="180" t="s">
        <v>4231</v>
      </c>
      <c r="F395" s="181" t="s">
        <v>4232</v>
      </c>
      <c r="G395" s="182" t="s">
        <v>3800</v>
      </c>
      <c r="H395" s="183">
        <v>500.71</v>
      </c>
      <c r="I395" s="184"/>
      <c r="J395" s="185">
        <f t="shared" si="40"/>
        <v>0</v>
      </c>
      <c r="K395" s="181" t="s">
        <v>3698</v>
      </c>
      <c r="L395" s="38"/>
      <c r="M395" s="186" t="s">
        <v>3501</v>
      </c>
      <c r="N395" s="187" t="s">
        <v>3525</v>
      </c>
      <c r="O395" s="63"/>
      <c r="P395" s="188">
        <f t="shared" si="41"/>
        <v>0</v>
      </c>
      <c r="Q395" s="188">
        <v>0.01628</v>
      </c>
      <c r="R395" s="188">
        <f t="shared" si="42"/>
        <v>8.1515588</v>
      </c>
      <c r="S395" s="188">
        <v>0</v>
      </c>
      <c r="T395" s="189">
        <f t="shared" si="43"/>
        <v>0</v>
      </c>
      <c r="AR395" s="190" t="s">
        <v>3699</v>
      </c>
      <c r="AT395" s="190" t="s">
        <v>3694</v>
      </c>
      <c r="AU395" s="190" t="s">
        <v>3565</v>
      </c>
      <c r="AY395" s="17" t="s">
        <v>3691</v>
      </c>
      <c r="BE395" s="191">
        <f t="shared" si="44"/>
        <v>0</v>
      </c>
      <c r="BF395" s="191">
        <f t="shared" si="45"/>
        <v>0</v>
      </c>
      <c r="BG395" s="191">
        <f t="shared" si="46"/>
        <v>0</v>
      </c>
      <c r="BH395" s="191">
        <f t="shared" si="47"/>
        <v>0</v>
      </c>
      <c r="BI395" s="191">
        <f t="shared" si="48"/>
        <v>0</v>
      </c>
      <c r="BJ395" s="17" t="s">
        <v>3562</v>
      </c>
      <c r="BK395" s="191">
        <f t="shared" si="49"/>
        <v>0</v>
      </c>
      <c r="BL395" s="17" t="s">
        <v>3699</v>
      </c>
      <c r="BM395" s="190" t="s">
        <v>4233</v>
      </c>
    </row>
    <row r="396" spans="2:65" s="1" customFormat="1" ht="16.5" customHeight="1">
      <c r="B396" s="34"/>
      <c r="C396" s="179" t="s">
        <v>4234</v>
      </c>
      <c r="D396" s="179" t="s">
        <v>3694</v>
      </c>
      <c r="E396" s="180" t="s">
        <v>4235</v>
      </c>
      <c r="F396" s="181" t="s">
        <v>4236</v>
      </c>
      <c r="G396" s="182" t="s">
        <v>3800</v>
      </c>
      <c r="H396" s="183">
        <v>1545.77</v>
      </c>
      <c r="I396" s="184"/>
      <c r="J396" s="185">
        <f t="shared" si="40"/>
        <v>0</v>
      </c>
      <c r="K396" s="181" t="s">
        <v>3698</v>
      </c>
      <c r="L396" s="38"/>
      <c r="M396" s="186" t="s">
        <v>3501</v>
      </c>
      <c r="N396" s="187" t="s">
        <v>3525</v>
      </c>
      <c r="O396" s="63"/>
      <c r="P396" s="188">
        <f t="shared" si="41"/>
        <v>0</v>
      </c>
      <c r="Q396" s="188">
        <v>0.00735</v>
      </c>
      <c r="R396" s="188">
        <f t="shared" si="42"/>
        <v>11.361409499999999</v>
      </c>
      <c r="S396" s="188">
        <v>0</v>
      </c>
      <c r="T396" s="189">
        <f t="shared" si="43"/>
        <v>0</v>
      </c>
      <c r="AR396" s="190" t="s">
        <v>3699</v>
      </c>
      <c r="AT396" s="190" t="s">
        <v>3694</v>
      </c>
      <c r="AU396" s="190" t="s">
        <v>3565</v>
      </c>
      <c r="AY396" s="17" t="s">
        <v>3691</v>
      </c>
      <c r="BE396" s="191">
        <f t="shared" si="44"/>
        <v>0</v>
      </c>
      <c r="BF396" s="191">
        <f t="shared" si="45"/>
        <v>0</v>
      </c>
      <c r="BG396" s="191">
        <f t="shared" si="46"/>
        <v>0</v>
      </c>
      <c r="BH396" s="191">
        <f t="shared" si="47"/>
        <v>0</v>
      </c>
      <c r="BI396" s="191">
        <f t="shared" si="48"/>
        <v>0</v>
      </c>
      <c r="BJ396" s="17" t="s">
        <v>3562</v>
      </c>
      <c r="BK396" s="191">
        <f t="shared" si="49"/>
        <v>0</v>
      </c>
      <c r="BL396" s="17" t="s">
        <v>3699</v>
      </c>
      <c r="BM396" s="190" t="s">
        <v>4237</v>
      </c>
    </row>
    <row r="397" spans="2:65" s="1" customFormat="1" ht="24" customHeight="1">
      <c r="B397" s="34"/>
      <c r="C397" s="179" t="s">
        <v>4238</v>
      </c>
      <c r="D397" s="179" t="s">
        <v>3694</v>
      </c>
      <c r="E397" s="180" t="s">
        <v>4239</v>
      </c>
      <c r="F397" s="181" t="s">
        <v>4240</v>
      </c>
      <c r="G397" s="182" t="s">
        <v>3800</v>
      </c>
      <c r="H397" s="183">
        <v>1545.77</v>
      </c>
      <c r="I397" s="184"/>
      <c r="J397" s="185">
        <f t="shared" si="40"/>
        <v>0</v>
      </c>
      <c r="K397" s="181" t="s">
        <v>3698</v>
      </c>
      <c r="L397" s="38"/>
      <c r="M397" s="186" t="s">
        <v>3501</v>
      </c>
      <c r="N397" s="187" t="s">
        <v>3525</v>
      </c>
      <c r="O397" s="63"/>
      <c r="P397" s="188">
        <f t="shared" si="41"/>
        <v>0</v>
      </c>
      <c r="Q397" s="188">
        <v>0.01628</v>
      </c>
      <c r="R397" s="188">
        <f t="shared" si="42"/>
        <v>25.1651356</v>
      </c>
      <c r="S397" s="188">
        <v>0</v>
      </c>
      <c r="T397" s="189">
        <f t="shared" si="43"/>
        <v>0</v>
      </c>
      <c r="AR397" s="190" t="s">
        <v>3699</v>
      </c>
      <c r="AT397" s="190" t="s">
        <v>3694</v>
      </c>
      <c r="AU397" s="190" t="s">
        <v>3565</v>
      </c>
      <c r="AY397" s="17" t="s">
        <v>3691</v>
      </c>
      <c r="BE397" s="191">
        <f t="shared" si="44"/>
        <v>0</v>
      </c>
      <c r="BF397" s="191">
        <f t="shared" si="45"/>
        <v>0</v>
      </c>
      <c r="BG397" s="191">
        <f t="shared" si="46"/>
        <v>0</v>
      </c>
      <c r="BH397" s="191">
        <f t="shared" si="47"/>
        <v>0</v>
      </c>
      <c r="BI397" s="191">
        <f t="shared" si="48"/>
        <v>0</v>
      </c>
      <c r="BJ397" s="17" t="s">
        <v>3562</v>
      </c>
      <c r="BK397" s="191">
        <f t="shared" si="49"/>
        <v>0</v>
      </c>
      <c r="BL397" s="17" t="s">
        <v>3699</v>
      </c>
      <c r="BM397" s="190" t="s">
        <v>4241</v>
      </c>
    </row>
    <row r="398" spans="2:65" s="1" customFormat="1" ht="24" customHeight="1">
      <c r="B398" s="34"/>
      <c r="C398" s="179" t="s">
        <v>4242</v>
      </c>
      <c r="D398" s="179" t="s">
        <v>3694</v>
      </c>
      <c r="E398" s="180" t="s">
        <v>4239</v>
      </c>
      <c r="F398" s="181" t="s">
        <v>4240</v>
      </c>
      <c r="G398" s="182" t="s">
        <v>3800</v>
      </c>
      <c r="H398" s="183">
        <v>23.85</v>
      </c>
      <c r="I398" s="184"/>
      <c r="J398" s="185">
        <f t="shared" si="40"/>
        <v>0</v>
      </c>
      <c r="K398" s="181" t="s">
        <v>3698</v>
      </c>
      <c r="L398" s="38"/>
      <c r="M398" s="186" t="s">
        <v>3501</v>
      </c>
      <c r="N398" s="187" t="s">
        <v>3525</v>
      </c>
      <c r="O398" s="63"/>
      <c r="P398" s="188">
        <f t="shared" si="41"/>
        <v>0</v>
      </c>
      <c r="Q398" s="188">
        <v>0.01628</v>
      </c>
      <c r="R398" s="188">
        <f t="shared" si="42"/>
        <v>0.388278</v>
      </c>
      <c r="S398" s="188">
        <v>0</v>
      </c>
      <c r="T398" s="189">
        <f t="shared" si="43"/>
        <v>0</v>
      </c>
      <c r="AR398" s="190" t="s">
        <v>3699</v>
      </c>
      <c r="AT398" s="190" t="s">
        <v>3694</v>
      </c>
      <c r="AU398" s="190" t="s">
        <v>3565</v>
      </c>
      <c r="AY398" s="17" t="s">
        <v>3691</v>
      </c>
      <c r="BE398" s="191">
        <f t="shared" si="44"/>
        <v>0</v>
      </c>
      <c r="BF398" s="191">
        <f t="shared" si="45"/>
        <v>0</v>
      </c>
      <c r="BG398" s="191">
        <f t="shared" si="46"/>
        <v>0</v>
      </c>
      <c r="BH398" s="191">
        <f t="shared" si="47"/>
        <v>0</v>
      </c>
      <c r="BI398" s="191">
        <f t="shared" si="48"/>
        <v>0</v>
      </c>
      <c r="BJ398" s="17" t="s">
        <v>3562</v>
      </c>
      <c r="BK398" s="191">
        <f t="shared" si="49"/>
        <v>0</v>
      </c>
      <c r="BL398" s="17" t="s">
        <v>3699</v>
      </c>
      <c r="BM398" s="190" t="s">
        <v>4243</v>
      </c>
    </row>
    <row r="399" spans="2:65" s="1" customFormat="1" ht="24" customHeight="1">
      <c r="B399" s="34"/>
      <c r="C399" s="179" t="s">
        <v>4244</v>
      </c>
      <c r="D399" s="179" t="s">
        <v>3694</v>
      </c>
      <c r="E399" s="180" t="s">
        <v>4245</v>
      </c>
      <c r="F399" s="181" t="s">
        <v>4246</v>
      </c>
      <c r="G399" s="182" t="s">
        <v>3800</v>
      </c>
      <c r="H399" s="183">
        <v>8.72</v>
      </c>
      <c r="I399" s="184"/>
      <c r="J399" s="185">
        <f t="shared" si="40"/>
        <v>0</v>
      </c>
      <c r="K399" s="181" t="s">
        <v>3698</v>
      </c>
      <c r="L399" s="38"/>
      <c r="M399" s="186" t="s">
        <v>3501</v>
      </c>
      <c r="N399" s="187" t="s">
        <v>3525</v>
      </c>
      <c r="O399" s="63"/>
      <c r="P399" s="188">
        <f t="shared" si="41"/>
        <v>0</v>
      </c>
      <c r="Q399" s="188">
        <v>0.00085</v>
      </c>
      <c r="R399" s="188">
        <f t="shared" si="42"/>
        <v>0.007412</v>
      </c>
      <c r="S399" s="188">
        <v>0</v>
      </c>
      <c r="T399" s="189">
        <f t="shared" si="43"/>
        <v>0</v>
      </c>
      <c r="AR399" s="190" t="s">
        <v>3699</v>
      </c>
      <c r="AT399" s="190" t="s">
        <v>3694</v>
      </c>
      <c r="AU399" s="190" t="s">
        <v>3565</v>
      </c>
      <c r="AY399" s="17" t="s">
        <v>3691</v>
      </c>
      <c r="BE399" s="191">
        <f t="shared" si="44"/>
        <v>0</v>
      </c>
      <c r="BF399" s="191">
        <f t="shared" si="45"/>
        <v>0</v>
      </c>
      <c r="BG399" s="191">
        <f t="shared" si="46"/>
        <v>0</v>
      </c>
      <c r="BH399" s="191">
        <f t="shared" si="47"/>
        <v>0</v>
      </c>
      <c r="BI399" s="191">
        <f t="shared" si="48"/>
        <v>0</v>
      </c>
      <c r="BJ399" s="17" t="s">
        <v>3562</v>
      </c>
      <c r="BK399" s="191">
        <f t="shared" si="49"/>
        <v>0</v>
      </c>
      <c r="BL399" s="17" t="s">
        <v>3699</v>
      </c>
      <c r="BM399" s="190" t="s">
        <v>4247</v>
      </c>
    </row>
    <row r="400" spans="2:65" s="1" customFormat="1" ht="24" customHeight="1">
      <c r="B400" s="34"/>
      <c r="C400" s="179" t="s">
        <v>4248</v>
      </c>
      <c r="D400" s="179" t="s">
        <v>3694</v>
      </c>
      <c r="E400" s="180" t="s">
        <v>4249</v>
      </c>
      <c r="F400" s="181" t="s">
        <v>4250</v>
      </c>
      <c r="G400" s="182" t="s">
        <v>3800</v>
      </c>
      <c r="H400" s="183">
        <v>8.72</v>
      </c>
      <c r="I400" s="184"/>
      <c r="J400" s="185">
        <f t="shared" si="40"/>
        <v>0</v>
      </c>
      <c r="K400" s="181" t="s">
        <v>3698</v>
      </c>
      <c r="L400" s="38"/>
      <c r="M400" s="186" t="s">
        <v>3501</v>
      </c>
      <c r="N400" s="187" t="s">
        <v>3525</v>
      </c>
      <c r="O400" s="63"/>
      <c r="P400" s="188">
        <f t="shared" si="41"/>
        <v>0</v>
      </c>
      <c r="Q400" s="188">
        <v>0.00735</v>
      </c>
      <c r="R400" s="188">
        <f t="shared" si="42"/>
        <v>0.064092</v>
      </c>
      <c r="S400" s="188">
        <v>0</v>
      </c>
      <c r="T400" s="189">
        <f t="shared" si="43"/>
        <v>0</v>
      </c>
      <c r="AR400" s="190" t="s">
        <v>3699</v>
      </c>
      <c r="AT400" s="190" t="s">
        <v>3694</v>
      </c>
      <c r="AU400" s="190" t="s">
        <v>3565</v>
      </c>
      <c r="AY400" s="17" t="s">
        <v>3691</v>
      </c>
      <c r="BE400" s="191">
        <f t="shared" si="44"/>
        <v>0</v>
      </c>
      <c r="BF400" s="191">
        <f t="shared" si="45"/>
        <v>0</v>
      </c>
      <c r="BG400" s="191">
        <f t="shared" si="46"/>
        <v>0</v>
      </c>
      <c r="BH400" s="191">
        <f t="shared" si="47"/>
        <v>0</v>
      </c>
      <c r="BI400" s="191">
        <f t="shared" si="48"/>
        <v>0</v>
      </c>
      <c r="BJ400" s="17" t="s">
        <v>3562</v>
      </c>
      <c r="BK400" s="191">
        <f t="shared" si="49"/>
        <v>0</v>
      </c>
      <c r="BL400" s="17" t="s">
        <v>3699</v>
      </c>
      <c r="BM400" s="190" t="s">
        <v>4251</v>
      </c>
    </row>
    <row r="401" spans="2:63" s="11" customFormat="1" ht="22.9" customHeight="1">
      <c r="B401" s="163"/>
      <c r="C401" s="164"/>
      <c r="D401" s="165" t="s">
        <v>3553</v>
      </c>
      <c r="E401" s="177" t="s">
        <v>3956</v>
      </c>
      <c r="F401" s="177" t="s">
        <v>4252</v>
      </c>
      <c r="G401" s="164"/>
      <c r="H401" s="164"/>
      <c r="I401" s="167"/>
      <c r="J401" s="178">
        <f>BK401</f>
        <v>0</v>
      </c>
      <c r="K401" s="164"/>
      <c r="L401" s="169"/>
      <c r="M401" s="170"/>
      <c r="N401" s="171"/>
      <c r="O401" s="171"/>
      <c r="P401" s="172">
        <f>SUM(P402:P438)</f>
        <v>0</v>
      </c>
      <c r="Q401" s="171"/>
      <c r="R401" s="172">
        <f>SUM(R402:R438)</f>
        <v>27.46215036</v>
      </c>
      <c r="S401" s="171"/>
      <c r="T401" s="173">
        <f>SUM(T402:T438)</f>
        <v>0</v>
      </c>
      <c r="AR401" s="174" t="s">
        <v>3562</v>
      </c>
      <c r="AT401" s="175" t="s">
        <v>3553</v>
      </c>
      <c r="AU401" s="175" t="s">
        <v>3562</v>
      </c>
      <c r="AY401" s="174" t="s">
        <v>3691</v>
      </c>
      <c r="BK401" s="176">
        <f>SUM(BK402:BK438)</f>
        <v>0</v>
      </c>
    </row>
    <row r="402" spans="2:65" s="1" customFormat="1" ht="24" customHeight="1">
      <c r="B402" s="34"/>
      <c r="C402" s="179" t="s">
        <v>4253</v>
      </c>
      <c r="D402" s="179" t="s">
        <v>3694</v>
      </c>
      <c r="E402" s="180" t="s">
        <v>4254</v>
      </c>
      <c r="F402" s="181" t="s">
        <v>4255</v>
      </c>
      <c r="G402" s="182" t="s">
        <v>3800</v>
      </c>
      <c r="H402" s="183">
        <v>308.29</v>
      </c>
      <c r="I402" s="184"/>
      <c r="J402" s="185">
        <f>ROUND(I402*H402,2)</f>
        <v>0</v>
      </c>
      <c r="K402" s="181" t="s">
        <v>3698</v>
      </c>
      <c r="L402" s="38"/>
      <c r="M402" s="186" t="s">
        <v>3501</v>
      </c>
      <c r="N402" s="187" t="s">
        <v>3525</v>
      </c>
      <c r="O402" s="63"/>
      <c r="P402" s="188">
        <f>O402*H402</f>
        <v>0</v>
      </c>
      <c r="Q402" s="188">
        <v>0.003</v>
      </c>
      <c r="R402" s="188">
        <f>Q402*H402</f>
        <v>0.9248700000000001</v>
      </c>
      <c r="S402" s="188">
        <v>0</v>
      </c>
      <c r="T402" s="189">
        <f>S402*H402</f>
        <v>0</v>
      </c>
      <c r="AR402" s="190" t="s">
        <v>3699</v>
      </c>
      <c r="AT402" s="190" t="s">
        <v>3694</v>
      </c>
      <c r="AU402" s="190" t="s">
        <v>3565</v>
      </c>
      <c r="AY402" s="17" t="s">
        <v>3691</v>
      </c>
      <c r="BE402" s="191">
        <f>IF(N402="základní",J402,0)</f>
        <v>0</v>
      </c>
      <c r="BF402" s="191">
        <f>IF(N402="snížená",J402,0)</f>
        <v>0</v>
      </c>
      <c r="BG402" s="191">
        <f>IF(N402="zákl. přenesená",J402,0)</f>
        <v>0</v>
      </c>
      <c r="BH402" s="191">
        <f>IF(N402="sníž. přenesená",J402,0)</f>
        <v>0</v>
      </c>
      <c r="BI402" s="191">
        <f>IF(N402="nulová",J402,0)</f>
        <v>0</v>
      </c>
      <c r="BJ402" s="17" t="s">
        <v>3562</v>
      </c>
      <c r="BK402" s="191">
        <f>ROUND(I402*H402,2)</f>
        <v>0</v>
      </c>
      <c r="BL402" s="17" t="s">
        <v>3699</v>
      </c>
      <c r="BM402" s="190" t="s">
        <v>4256</v>
      </c>
    </row>
    <row r="403" spans="2:65" s="1" customFormat="1" ht="16.5" customHeight="1">
      <c r="B403" s="34"/>
      <c r="C403" s="225" t="s">
        <v>4257</v>
      </c>
      <c r="D403" s="225" t="s">
        <v>3806</v>
      </c>
      <c r="E403" s="226" t="s">
        <v>4258</v>
      </c>
      <c r="F403" s="227" t="s">
        <v>4259</v>
      </c>
      <c r="G403" s="228" t="s">
        <v>3800</v>
      </c>
      <c r="H403" s="229">
        <v>323.705</v>
      </c>
      <c r="I403" s="230"/>
      <c r="J403" s="231">
        <f>ROUND(I403*H403,2)</f>
        <v>0</v>
      </c>
      <c r="K403" s="227" t="s">
        <v>3698</v>
      </c>
      <c r="L403" s="232"/>
      <c r="M403" s="233" t="s">
        <v>3501</v>
      </c>
      <c r="N403" s="234" t="s">
        <v>3525</v>
      </c>
      <c r="O403" s="63"/>
      <c r="P403" s="188">
        <f>O403*H403</f>
        <v>0</v>
      </c>
      <c r="Q403" s="188">
        <v>0.003</v>
      </c>
      <c r="R403" s="188">
        <f>Q403*H403</f>
        <v>0.971115</v>
      </c>
      <c r="S403" s="188">
        <v>0</v>
      </c>
      <c r="T403" s="189">
        <f>S403*H403</f>
        <v>0</v>
      </c>
      <c r="AR403" s="190" t="s">
        <v>3732</v>
      </c>
      <c r="AT403" s="190" t="s">
        <v>3806</v>
      </c>
      <c r="AU403" s="190" t="s">
        <v>3565</v>
      </c>
      <c r="AY403" s="17" t="s">
        <v>3691</v>
      </c>
      <c r="BE403" s="191">
        <f>IF(N403="základní",J403,0)</f>
        <v>0</v>
      </c>
      <c r="BF403" s="191">
        <f>IF(N403="snížená",J403,0)</f>
        <v>0</v>
      </c>
      <c r="BG403" s="191">
        <f>IF(N403="zákl. přenesená",J403,0)</f>
        <v>0</v>
      </c>
      <c r="BH403" s="191">
        <f>IF(N403="sníž. přenesená",J403,0)</f>
        <v>0</v>
      </c>
      <c r="BI403" s="191">
        <f>IF(N403="nulová",J403,0)</f>
        <v>0</v>
      </c>
      <c r="BJ403" s="17" t="s">
        <v>3562</v>
      </c>
      <c r="BK403" s="191">
        <f>ROUND(I403*H403,2)</f>
        <v>0</v>
      </c>
      <c r="BL403" s="17" t="s">
        <v>3699</v>
      </c>
      <c r="BM403" s="190" t="s">
        <v>4260</v>
      </c>
    </row>
    <row r="404" spans="2:51" s="12" customFormat="1" ht="12">
      <c r="B404" s="192"/>
      <c r="C404" s="193"/>
      <c r="D404" s="194" t="s">
        <v>3710</v>
      </c>
      <c r="E404" s="195" t="s">
        <v>3501</v>
      </c>
      <c r="F404" s="196" t="s">
        <v>4261</v>
      </c>
      <c r="G404" s="193"/>
      <c r="H404" s="197">
        <v>323.705</v>
      </c>
      <c r="I404" s="198"/>
      <c r="J404" s="193"/>
      <c r="K404" s="193"/>
      <c r="L404" s="199"/>
      <c r="M404" s="200"/>
      <c r="N404" s="201"/>
      <c r="O404" s="201"/>
      <c r="P404" s="201"/>
      <c r="Q404" s="201"/>
      <c r="R404" s="201"/>
      <c r="S404" s="201"/>
      <c r="T404" s="202"/>
      <c r="AT404" s="203" t="s">
        <v>3710</v>
      </c>
      <c r="AU404" s="203" t="s">
        <v>3565</v>
      </c>
      <c r="AV404" s="12" t="s">
        <v>3565</v>
      </c>
      <c r="AW404" s="12" t="s">
        <v>3515</v>
      </c>
      <c r="AX404" s="12" t="s">
        <v>3554</v>
      </c>
      <c r="AY404" s="203" t="s">
        <v>3691</v>
      </c>
    </row>
    <row r="405" spans="2:51" s="13" customFormat="1" ht="12">
      <c r="B405" s="204"/>
      <c r="C405" s="205"/>
      <c r="D405" s="194" t="s">
        <v>3710</v>
      </c>
      <c r="E405" s="206" t="s">
        <v>3501</v>
      </c>
      <c r="F405" s="207" t="s">
        <v>3712</v>
      </c>
      <c r="G405" s="205"/>
      <c r="H405" s="208">
        <v>323.705</v>
      </c>
      <c r="I405" s="209"/>
      <c r="J405" s="205"/>
      <c r="K405" s="205"/>
      <c r="L405" s="210"/>
      <c r="M405" s="211"/>
      <c r="N405" s="212"/>
      <c r="O405" s="212"/>
      <c r="P405" s="212"/>
      <c r="Q405" s="212"/>
      <c r="R405" s="212"/>
      <c r="S405" s="212"/>
      <c r="T405" s="213"/>
      <c r="AT405" s="214" t="s">
        <v>3710</v>
      </c>
      <c r="AU405" s="214" t="s">
        <v>3565</v>
      </c>
      <c r="AV405" s="13" t="s">
        <v>3699</v>
      </c>
      <c r="AW405" s="13" t="s">
        <v>3515</v>
      </c>
      <c r="AX405" s="13" t="s">
        <v>3562</v>
      </c>
      <c r="AY405" s="214" t="s">
        <v>3691</v>
      </c>
    </row>
    <row r="406" spans="2:65" s="1" customFormat="1" ht="24" customHeight="1">
      <c r="B406" s="34"/>
      <c r="C406" s="179" t="s">
        <v>4262</v>
      </c>
      <c r="D406" s="179" t="s">
        <v>3694</v>
      </c>
      <c r="E406" s="180" t="s">
        <v>4263</v>
      </c>
      <c r="F406" s="181" t="s">
        <v>4264</v>
      </c>
      <c r="G406" s="182" t="s">
        <v>3800</v>
      </c>
      <c r="H406" s="183">
        <v>7.853</v>
      </c>
      <c r="I406" s="184"/>
      <c r="J406" s="185">
        <f>ROUND(I406*H406,2)</f>
        <v>0</v>
      </c>
      <c r="K406" s="181" t="s">
        <v>3698</v>
      </c>
      <c r="L406" s="38"/>
      <c r="M406" s="186" t="s">
        <v>3501</v>
      </c>
      <c r="N406" s="187" t="s">
        <v>3525</v>
      </c>
      <c r="O406" s="63"/>
      <c r="P406" s="188">
        <f>O406*H406</f>
        <v>0</v>
      </c>
      <c r="Q406" s="188">
        <v>0.00438</v>
      </c>
      <c r="R406" s="188">
        <f>Q406*H406</f>
        <v>0.03439614</v>
      </c>
      <c r="S406" s="188">
        <v>0</v>
      </c>
      <c r="T406" s="189">
        <f>S406*H406</f>
        <v>0</v>
      </c>
      <c r="AR406" s="190" t="s">
        <v>3699</v>
      </c>
      <c r="AT406" s="190" t="s">
        <v>3694</v>
      </c>
      <c r="AU406" s="190" t="s">
        <v>3565</v>
      </c>
      <c r="AY406" s="17" t="s">
        <v>3691</v>
      </c>
      <c r="BE406" s="191">
        <f>IF(N406="základní",J406,0)</f>
        <v>0</v>
      </c>
      <c r="BF406" s="191">
        <f>IF(N406="snížená",J406,0)</f>
        <v>0</v>
      </c>
      <c r="BG406" s="191">
        <f>IF(N406="zákl. přenesená",J406,0)</f>
        <v>0</v>
      </c>
      <c r="BH406" s="191">
        <f>IF(N406="sníž. přenesená",J406,0)</f>
        <v>0</v>
      </c>
      <c r="BI406" s="191">
        <f>IF(N406="nulová",J406,0)</f>
        <v>0</v>
      </c>
      <c r="BJ406" s="17" t="s">
        <v>3562</v>
      </c>
      <c r="BK406" s="191">
        <f>ROUND(I406*H406,2)</f>
        <v>0</v>
      </c>
      <c r="BL406" s="17" t="s">
        <v>3699</v>
      </c>
      <c r="BM406" s="190" t="s">
        <v>4265</v>
      </c>
    </row>
    <row r="407" spans="2:51" s="12" customFormat="1" ht="12">
      <c r="B407" s="192"/>
      <c r="C407" s="193"/>
      <c r="D407" s="194" t="s">
        <v>3710</v>
      </c>
      <c r="E407" s="195" t="s">
        <v>3501</v>
      </c>
      <c r="F407" s="196" t="s">
        <v>4266</v>
      </c>
      <c r="G407" s="193"/>
      <c r="H407" s="197">
        <v>5.981</v>
      </c>
      <c r="I407" s="198"/>
      <c r="J407" s="193"/>
      <c r="K407" s="193"/>
      <c r="L407" s="199"/>
      <c r="M407" s="200"/>
      <c r="N407" s="201"/>
      <c r="O407" s="201"/>
      <c r="P407" s="201"/>
      <c r="Q407" s="201"/>
      <c r="R407" s="201"/>
      <c r="S407" s="201"/>
      <c r="T407" s="202"/>
      <c r="AT407" s="203" t="s">
        <v>3710</v>
      </c>
      <c r="AU407" s="203" t="s">
        <v>3565</v>
      </c>
      <c r="AV407" s="12" t="s">
        <v>3565</v>
      </c>
      <c r="AW407" s="12" t="s">
        <v>3515</v>
      </c>
      <c r="AX407" s="12" t="s">
        <v>3554</v>
      </c>
      <c r="AY407" s="203" t="s">
        <v>3691</v>
      </c>
    </row>
    <row r="408" spans="2:51" s="12" customFormat="1" ht="12">
      <c r="B408" s="192"/>
      <c r="C408" s="193"/>
      <c r="D408" s="194" t="s">
        <v>3710</v>
      </c>
      <c r="E408" s="195" t="s">
        <v>3501</v>
      </c>
      <c r="F408" s="196" t="s">
        <v>4267</v>
      </c>
      <c r="G408" s="193"/>
      <c r="H408" s="197">
        <v>1.872</v>
      </c>
      <c r="I408" s="198"/>
      <c r="J408" s="193"/>
      <c r="K408" s="193"/>
      <c r="L408" s="199"/>
      <c r="M408" s="200"/>
      <c r="N408" s="201"/>
      <c r="O408" s="201"/>
      <c r="P408" s="201"/>
      <c r="Q408" s="201"/>
      <c r="R408" s="201"/>
      <c r="S408" s="201"/>
      <c r="T408" s="202"/>
      <c r="AT408" s="203" t="s">
        <v>3710</v>
      </c>
      <c r="AU408" s="203" t="s">
        <v>3565</v>
      </c>
      <c r="AV408" s="12" t="s">
        <v>3565</v>
      </c>
      <c r="AW408" s="12" t="s">
        <v>3515</v>
      </c>
      <c r="AX408" s="12" t="s">
        <v>3554</v>
      </c>
      <c r="AY408" s="203" t="s">
        <v>3691</v>
      </c>
    </row>
    <row r="409" spans="2:51" s="13" customFormat="1" ht="12">
      <c r="B409" s="204"/>
      <c r="C409" s="205"/>
      <c r="D409" s="194" t="s">
        <v>3710</v>
      </c>
      <c r="E409" s="206" t="s">
        <v>3501</v>
      </c>
      <c r="F409" s="207" t="s">
        <v>3712</v>
      </c>
      <c r="G409" s="205"/>
      <c r="H409" s="208">
        <v>7.853</v>
      </c>
      <c r="I409" s="209"/>
      <c r="J409" s="205"/>
      <c r="K409" s="205"/>
      <c r="L409" s="210"/>
      <c r="M409" s="211"/>
      <c r="N409" s="212"/>
      <c r="O409" s="212"/>
      <c r="P409" s="212"/>
      <c r="Q409" s="212"/>
      <c r="R409" s="212"/>
      <c r="S409" s="212"/>
      <c r="T409" s="213"/>
      <c r="AT409" s="214" t="s">
        <v>3710</v>
      </c>
      <c r="AU409" s="214" t="s">
        <v>3565</v>
      </c>
      <c r="AV409" s="13" t="s">
        <v>3699</v>
      </c>
      <c r="AW409" s="13" t="s">
        <v>3515</v>
      </c>
      <c r="AX409" s="13" t="s">
        <v>3562</v>
      </c>
      <c r="AY409" s="214" t="s">
        <v>3691</v>
      </c>
    </row>
    <row r="410" spans="2:65" s="1" customFormat="1" ht="16.5" customHeight="1">
      <c r="B410" s="34"/>
      <c r="C410" s="179" t="s">
        <v>4268</v>
      </c>
      <c r="D410" s="179" t="s">
        <v>3694</v>
      </c>
      <c r="E410" s="180" t="s">
        <v>4269</v>
      </c>
      <c r="F410" s="181" t="s">
        <v>4270</v>
      </c>
      <c r="G410" s="182" t="s">
        <v>3800</v>
      </c>
      <c r="H410" s="183">
        <v>7.85</v>
      </c>
      <c r="I410" s="184"/>
      <c r="J410" s="185">
        <f>ROUND(I410*H410,2)</f>
        <v>0</v>
      </c>
      <c r="K410" s="181" t="s">
        <v>3698</v>
      </c>
      <c r="L410" s="38"/>
      <c r="M410" s="186" t="s">
        <v>3501</v>
      </c>
      <c r="N410" s="187" t="s">
        <v>3525</v>
      </c>
      <c r="O410" s="63"/>
      <c r="P410" s="188">
        <f>O410*H410</f>
        <v>0</v>
      </c>
      <c r="Q410" s="188">
        <v>0.0315</v>
      </c>
      <c r="R410" s="188">
        <f>Q410*H410</f>
        <v>0.247275</v>
      </c>
      <c r="S410" s="188">
        <v>0</v>
      </c>
      <c r="T410" s="189">
        <f>S410*H410</f>
        <v>0</v>
      </c>
      <c r="AR410" s="190" t="s">
        <v>3699</v>
      </c>
      <c r="AT410" s="190" t="s">
        <v>3694</v>
      </c>
      <c r="AU410" s="190" t="s">
        <v>3565</v>
      </c>
      <c r="AY410" s="17" t="s">
        <v>3691</v>
      </c>
      <c r="BE410" s="191">
        <f>IF(N410="základní",J410,0)</f>
        <v>0</v>
      </c>
      <c r="BF410" s="191">
        <f>IF(N410="snížená",J410,0)</f>
        <v>0</v>
      </c>
      <c r="BG410" s="191">
        <f>IF(N410="zákl. přenesená",J410,0)</f>
        <v>0</v>
      </c>
      <c r="BH410" s="191">
        <f>IF(N410="sníž. přenesená",J410,0)</f>
        <v>0</v>
      </c>
      <c r="BI410" s="191">
        <f>IF(N410="nulová",J410,0)</f>
        <v>0</v>
      </c>
      <c r="BJ410" s="17" t="s">
        <v>3562</v>
      </c>
      <c r="BK410" s="191">
        <f>ROUND(I410*H410,2)</f>
        <v>0</v>
      </c>
      <c r="BL410" s="17" t="s">
        <v>3699</v>
      </c>
      <c r="BM410" s="190" t="s">
        <v>4271</v>
      </c>
    </row>
    <row r="411" spans="2:51" s="14" customFormat="1" ht="12">
      <c r="B411" s="215"/>
      <c r="C411" s="216"/>
      <c r="D411" s="194" t="s">
        <v>3710</v>
      </c>
      <c r="E411" s="217" t="s">
        <v>3501</v>
      </c>
      <c r="F411" s="218" t="s">
        <v>4272</v>
      </c>
      <c r="G411" s="216"/>
      <c r="H411" s="217" t="s">
        <v>3501</v>
      </c>
      <c r="I411" s="219"/>
      <c r="J411" s="216"/>
      <c r="K411" s="216"/>
      <c r="L411" s="220"/>
      <c r="M411" s="221"/>
      <c r="N411" s="222"/>
      <c r="O411" s="222"/>
      <c r="P411" s="222"/>
      <c r="Q411" s="222"/>
      <c r="R411" s="222"/>
      <c r="S411" s="222"/>
      <c r="T411" s="223"/>
      <c r="AT411" s="224" t="s">
        <v>3710</v>
      </c>
      <c r="AU411" s="224" t="s">
        <v>3565</v>
      </c>
      <c r="AV411" s="14" t="s">
        <v>3562</v>
      </c>
      <c r="AW411" s="14" t="s">
        <v>3515</v>
      </c>
      <c r="AX411" s="14" t="s">
        <v>3554</v>
      </c>
      <c r="AY411" s="224" t="s">
        <v>3691</v>
      </c>
    </row>
    <row r="412" spans="2:51" s="12" customFormat="1" ht="12">
      <c r="B412" s="192"/>
      <c r="C412" s="193"/>
      <c r="D412" s="194" t="s">
        <v>3710</v>
      </c>
      <c r="E412" s="195" t="s">
        <v>3501</v>
      </c>
      <c r="F412" s="196" t="s">
        <v>4273</v>
      </c>
      <c r="G412" s="193"/>
      <c r="H412" s="197">
        <v>7.85</v>
      </c>
      <c r="I412" s="198"/>
      <c r="J412" s="193"/>
      <c r="K412" s="193"/>
      <c r="L412" s="199"/>
      <c r="M412" s="200"/>
      <c r="N412" s="201"/>
      <c r="O412" s="201"/>
      <c r="P412" s="201"/>
      <c r="Q412" s="201"/>
      <c r="R412" s="201"/>
      <c r="S412" s="201"/>
      <c r="T412" s="202"/>
      <c r="AT412" s="203" t="s">
        <v>3710</v>
      </c>
      <c r="AU412" s="203" t="s">
        <v>3565</v>
      </c>
      <c r="AV412" s="12" t="s">
        <v>3565</v>
      </c>
      <c r="AW412" s="12" t="s">
        <v>3515</v>
      </c>
      <c r="AX412" s="12" t="s">
        <v>3554</v>
      </c>
      <c r="AY412" s="203" t="s">
        <v>3691</v>
      </c>
    </row>
    <row r="413" spans="2:51" s="13" customFormat="1" ht="12">
      <c r="B413" s="204"/>
      <c r="C413" s="205"/>
      <c r="D413" s="194" t="s">
        <v>3710</v>
      </c>
      <c r="E413" s="206" t="s">
        <v>3501</v>
      </c>
      <c r="F413" s="207" t="s">
        <v>3712</v>
      </c>
      <c r="G413" s="205"/>
      <c r="H413" s="208">
        <v>7.85</v>
      </c>
      <c r="I413" s="209"/>
      <c r="J413" s="205"/>
      <c r="K413" s="205"/>
      <c r="L413" s="210"/>
      <c r="M413" s="211"/>
      <c r="N413" s="212"/>
      <c r="O413" s="212"/>
      <c r="P413" s="212"/>
      <c r="Q413" s="212"/>
      <c r="R413" s="212"/>
      <c r="S413" s="212"/>
      <c r="T413" s="213"/>
      <c r="AT413" s="214" t="s">
        <v>3710</v>
      </c>
      <c r="AU413" s="214" t="s">
        <v>3565</v>
      </c>
      <c r="AV413" s="13" t="s">
        <v>3699</v>
      </c>
      <c r="AW413" s="13" t="s">
        <v>3515</v>
      </c>
      <c r="AX413" s="13" t="s">
        <v>3562</v>
      </c>
      <c r="AY413" s="214" t="s">
        <v>3691</v>
      </c>
    </row>
    <row r="414" spans="2:65" s="1" customFormat="1" ht="16.5" customHeight="1">
      <c r="B414" s="34"/>
      <c r="C414" s="179" t="s">
        <v>4274</v>
      </c>
      <c r="D414" s="179" t="s">
        <v>3694</v>
      </c>
      <c r="E414" s="180" t="s">
        <v>4275</v>
      </c>
      <c r="F414" s="181" t="s">
        <v>4272</v>
      </c>
      <c r="G414" s="182" t="s">
        <v>4097</v>
      </c>
      <c r="H414" s="183">
        <v>10.55</v>
      </c>
      <c r="I414" s="184"/>
      <c r="J414" s="185">
        <f>ROUND(I414*H414,2)</f>
        <v>0</v>
      </c>
      <c r="K414" s="181" t="s">
        <v>3501</v>
      </c>
      <c r="L414" s="38"/>
      <c r="M414" s="186" t="s">
        <v>3501</v>
      </c>
      <c r="N414" s="187" t="s">
        <v>3525</v>
      </c>
      <c r="O414" s="63"/>
      <c r="P414" s="188">
        <f>O414*H414</f>
        <v>0</v>
      </c>
      <c r="Q414" s="188">
        <v>0.0352</v>
      </c>
      <c r="R414" s="188">
        <f>Q414*H414</f>
        <v>0.37136</v>
      </c>
      <c r="S414" s="188">
        <v>0</v>
      </c>
      <c r="T414" s="189">
        <f>S414*H414</f>
        <v>0</v>
      </c>
      <c r="AR414" s="190" t="s">
        <v>3699</v>
      </c>
      <c r="AT414" s="190" t="s">
        <v>3694</v>
      </c>
      <c r="AU414" s="190" t="s">
        <v>3565</v>
      </c>
      <c r="AY414" s="17" t="s">
        <v>3691</v>
      </c>
      <c r="BE414" s="191">
        <f>IF(N414="základní",J414,0)</f>
        <v>0</v>
      </c>
      <c r="BF414" s="191">
        <f>IF(N414="snížená",J414,0)</f>
        <v>0</v>
      </c>
      <c r="BG414" s="191">
        <f>IF(N414="zákl. přenesená",J414,0)</f>
        <v>0</v>
      </c>
      <c r="BH414" s="191">
        <f>IF(N414="sníž. přenesená",J414,0)</f>
        <v>0</v>
      </c>
      <c r="BI414" s="191">
        <f>IF(N414="nulová",J414,0)</f>
        <v>0</v>
      </c>
      <c r="BJ414" s="17" t="s">
        <v>3562</v>
      </c>
      <c r="BK414" s="191">
        <f>ROUND(I414*H414,2)</f>
        <v>0</v>
      </c>
      <c r="BL414" s="17" t="s">
        <v>3699</v>
      </c>
      <c r="BM414" s="190" t="s">
        <v>4276</v>
      </c>
    </row>
    <row r="415" spans="2:65" s="1" customFormat="1" ht="24" customHeight="1">
      <c r="B415" s="34"/>
      <c r="C415" s="179" t="s">
        <v>4277</v>
      </c>
      <c r="D415" s="179" t="s">
        <v>3694</v>
      </c>
      <c r="E415" s="180" t="s">
        <v>4278</v>
      </c>
      <c r="F415" s="181" t="s">
        <v>4279</v>
      </c>
      <c r="G415" s="182" t="s">
        <v>3800</v>
      </c>
      <c r="H415" s="183">
        <v>83.85</v>
      </c>
      <c r="I415" s="184"/>
      <c r="J415" s="185">
        <f>ROUND(I415*H415,2)</f>
        <v>0</v>
      </c>
      <c r="K415" s="181" t="s">
        <v>3698</v>
      </c>
      <c r="L415" s="38"/>
      <c r="M415" s="186" t="s">
        <v>3501</v>
      </c>
      <c r="N415" s="187" t="s">
        <v>3525</v>
      </c>
      <c r="O415" s="63"/>
      <c r="P415" s="188">
        <f>O415*H415</f>
        <v>0</v>
      </c>
      <c r="Q415" s="188">
        <v>0</v>
      </c>
      <c r="R415" s="188">
        <f>Q415*H415</f>
        <v>0</v>
      </c>
      <c r="S415" s="188">
        <v>0</v>
      </c>
      <c r="T415" s="189">
        <f>S415*H415</f>
        <v>0</v>
      </c>
      <c r="AR415" s="190" t="s">
        <v>3699</v>
      </c>
      <c r="AT415" s="190" t="s">
        <v>3694</v>
      </c>
      <c r="AU415" s="190" t="s">
        <v>3565</v>
      </c>
      <c r="AY415" s="17" t="s">
        <v>3691</v>
      </c>
      <c r="BE415" s="191">
        <f>IF(N415="základní",J415,0)</f>
        <v>0</v>
      </c>
      <c r="BF415" s="191">
        <f>IF(N415="snížená",J415,0)</f>
        <v>0</v>
      </c>
      <c r="BG415" s="191">
        <f>IF(N415="zákl. přenesená",J415,0)</f>
        <v>0</v>
      </c>
      <c r="BH415" s="191">
        <f>IF(N415="sníž. přenesená",J415,0)</f>
        <v>0</v>
      </c>
      <c r="BI415" s="191">
        <f>IF(N415="nulová",J415,0)</f>
        <v>0</v>
      </c>
      <c r="BJ415" s="17" t="s">
        <v>3562</v>
      </c>
      <c r="BK415" s="191">
        <f>ROUND(I415*H415,2)</f>
        <v>0</v>
      </c>
      <c r="BL415" s="17" t="s">
        <v>3699</v>
      </c>
      <c r="BM415" s="190" t="s">
        <v>4280</v>
      </c>
    </row>
    <row r="416" spans="2:51" s="12" customFormat="1" ht="12">
      <c r="B416" s="192"/>
      <c r="C416" s="193"/>
      <c r="D416" s="194" t="s">
        <v>3710</v>
      </c>
      <c r="E416" s="195" t="s">
        <v>3501</v>
      </c>
      <c r="F416" s="196" t="s">
        <v>4281</v>
      </c>
      <c r="G416" s="193"/>
      <c r="H416" s="197">
        <v>83.85</v>
      </c>
      <c r="I416" s="198"/>
      <c r="J416" s="193"/>
      <c r="K416" s="193"/>
      <c r="L416" s="199"/>
      <c r="M416" s="200"/>
      <c r="N416" s="201"/>
      <c r="O416" s="201"/>
      <c r="P416" s="201"/>
      <c r="Q416" s="201"/>
      <c r="R416" s="201"/>
      <c r="S416" s="201"/>
      <c r="T416" s="202"/>
      <c r="AT416" s="203" t="s">
        <v>3710</v>
      </c>
      <c r="AU416" s="203" t="s">
        <v>3565</v>
      </c>
      <c r="AV416" s="12" t="s">
        <v>3565</v>
      </c>
      <c r="AW416" s="12" t="s">
        <v>3515</v>
      </c>
      <c r="AX416" s="12" t="s">
        <v>3554</v>
      </c>
      <c r="AY416" s="203" t="s">
        <v>3691</v>
      </c>
    </row>
    <row r="417" spans="2:51" s="13" customFormat="1" ht="12">
      <c r="B417" s="204"/>
      <c r="C417" s="205"/>
      <c r="D417" s="194" t="s">
        <v>3710</v>
      </c>
      <c r="E417" s="206" t="s">
        <v>3501</v>
      </c>
      <c r="F417" s="207" t="s">
        <v>3712</v>
      </c>
      <c r="G417" s="205"/>
      <c r="H417" s="208">
        <v>83.85</v>
      </c>
      <c r="I417" s="209"/>
      <c r="J417" s="205"/>
      <c r="K417" s="205"/>
      <c r="L417" s="210"/>
      <c r="M417" s="211"/>
      <c r="N417" s="212"/>
      <c r="O417" s="212"/>
      <c r="P417" s="212"/>
      <c r="Q417" s="212"/>
      <c r="R417" s="212"/>
      <c r="S417" s="212"/>
      <c r="T417" s="213"/>
      <c r="AT417" s="214" t="s">
        <v>3710</v>
      </c>
      <c r="AU417" s="214" t="s">
        <v>3565</v>
      </c>
      <c r="AV417" s="13" t="s">
        <v>3699</v>
      </c>
      <c r="AW417" s="13" t="s">
        <v>3515</v>
      </c>
      <c r="AX417" s="13" t="s">
        <v>3562</v>
      </c>
      <c r="AY417" s="214" t="s">
        <v>3691</v>
      </c>
    </row>
    <row r="418" spans="2:65" s="1" customFormat="1" ht="16.5" customHeight="1">
      <c r="B418" s="34"/>
      <c r="C418" s="179" t="s">
        <v>4282</v>
      </c>
      <c r="D418" s="179" t="s">
        <v>3694</v>
      </c>
      <c r="E418" s="180" t="s">
        <v>4283</v>
      </c>
      <c r="F418" s="181" t="s">
        <v>4284</v>
      </c>
      <c r="G418" s="182" t="s">
        <v>3800</v>
      </c>
      <c r="H418" s="183">
        <v>402.94</v>
      </c>
      <c r="I418" s="184"/>
      <c r="J418" s="185">
        <f>ROUND(I418*H418,2)</f>
        <v>0</v>
      </c>
      <c r="K418" s="181" t="s">
        <v>3698</v>
      </c>
      <c r="L418" s="38"/>
      <c r="M418" s="186" t="s">
        <v>3501</v>
      </c>
      <c r="N418" s="187" t="s">
        <v>3525</v>
      </c>
      <c r="O418" s="63"/>
      <c r="P418" s="188">
        <f>O418*H418</f>
        <v>0</v>
      </c>
      <c r="Q418" s="188">
        <v>0.00735</v>
      </c>
      <c r="R418" s="188">
        <f>Q418*H418</f>
        <v>2.9616089999999997</v>
      </c>
      <c r="S418" s="188">
        <v>0</v>
      </c>
      <c r="T418" s="189">
        <f>S418*H418</f>
        <v>0</v>
      </c>
      <c r="AR418" s="190" t="s">
        <v>3699</v>
      </c>
      <c r="AT418" s="190" t="s">
        <v>3694</v>
      </c>
      <c r="AU418" s="190" t="s">
        <v>3565</v>
      </c>
      <c r="AY418" s="17" t="s">
        <v>3691</v>
      </c>
      <c r="BE418" s="191">
        <f>IF(N418="základní",J418,0)</f>
        <v>0</v>
      </c>
      <c r="BF418" s="191">
        <f>IF(N418="snížená",J418,0)</f>
        <v>0</v>
      </c>
      <c r="BG418" s="191">
        <f>IF(N418="zákl. přenesená",J418,0)</f>
        <v>0</v>
      </c>
      <c r="BH418" s="191">
        <f>IF(N418="sníž. přenesená",J418,0)</f>
        <v>0</v>
      </c>
      <c r="BI418" s="191">
        <f>IF(N418="nulová",J418,0)</f>
        <v>0</v>
      </c>
      <c r="BJ418" s="17" t="s">
        <v>3562</v>
      </c>
      <c r="BK418" s="191">
        <f>ROUND(I418*H418,2)</f>
        <v>0</v>
      </c>
      <c r="BL418" s="17" t="s">
        <v>3699</v>
      </c>
      <c r="BM418" s="190" t="s">
        <v>4285</v>
      </c>
    </row>
    <row r="419" spans="2:65" s="1" customFormat="1" ht="24" customHeight="1">
      <c r="B419" s="34"/>
      <c r="C419" s="179" t="s">
        <v>4286</v>
      </c>
      <c r="D419" s="179" t="s">
        <v>3694</v>
      </c>
      <c r="E419" s="180" t="s">
        <v>4287</v>
      </c>
      <c r="F419" s="181" t="s">
        <v>4288</v>
      </c>
      <c r="G419" s="182" t="s">
        <v>3800</v>
      </c>
      <c r="H419" s="183">
        <v>402.94</v>
      </c>
      <c r="I419" s="184"/>
      <c r="J419" s="185">
        <f>ROUND(I419*H419,2)</f>
        <v>0</v>
      </c>
      <c r="K419" s="181" t="s">
        <v>3501</v>
      </c>
      <c r="L419" s="38"/>
      <c r="M419" s="186" t="s">
        <v>3501</v>
      </c>
      <c r="N419" s="187" t="s">
        <v>3525</v>
      </c>
      <c r="O419" s="63"/>
      <c r="P419" s="188">
        <f>O419*H419</f>
        <v>0</v>
      </c>
      <c r="Q419" s="188">
        <v>0.05258</v>
      </c>
      <c r="R419" s="188">
        <f>Q419*H419</f>
        <v>21.1865852</v>
      </c>
      <c r="S419" s="188">
        <v>0</v>
      </c>
      <c r="T419" s="189">
        <f>S419*H419</f>
        <v>0</v>
      </c>
      <c r="AR419" s="190" t="s">
        <v>3699</v>
      </c>
      <c r="AT419" s="190" t="s">
        <v>3694</v>
      </c>
      <c r="AU419" s="190" t="s">
        <v>3565</v>
      </c>
      <c r="AY419" s="17" t="s">
        <v>3691</v>
      </c>
      <c r="BE419" s="191">
        <f>IF(N419="základní",J419,0)</f>
        <v>0</v>
      </c>
      <c r="BF419" s="191">
        <f>IF(N419="snížená",J419,0)</f>
        <v>0</v>
      </c>
      <c r="BG419" s="191">
        <f>IF(N419="zákl. přenesená",J419,0)</f>
        <v>0</v>
      </c>
      <c r="BH419" s="191">
        <f>IF(N419="sníž. přenesená",J419,0)</f>
        <v>0</v>
      </c>
      <c r="BI419" s="191">
        <f>IF(N419="nulová",J419,0)</f>
        <v>0</v>
      </c>
      <c r="BJ419" s="17" t="s">
        <v>3562</v>
      </c>
      <c r="BK419" s="191">
        <f>ROUND(I419*H419,2)</f>
        <v>0</v>
      </c>
      <c r="BL419" s="17" t="s">
        <v>3699</v>
      </c>
      <c r="BM419" s="190" t="s">
        <v>4289</v>
      </c>
    </row>
    <row r="420" spans="2:51" s="12" customFormat="1" ht="12">
      <c r="B420" s="192"/>
      <c r="C420" s="193"/>
      <c r="D420" s="194" t="s">
        <v>3710</v>
      </c>
      <c r="E420" s="195" t="s">
        <v>3501</v>
      </c>
      <c r="F420" s="196" t="s">
        <v>4290</v>
      </c>
      <c r="G420" s="193"/>
      <c r="H420" s="197">
        <v>402.94</v>
      </c>
      <c r="I420" s="198"/>
      <c r="J420" s="193"/>
      <c r="K420" s="193"/>
      <c r="L420" s="199"/>
      <c r="M420" s="200"/>
      <c r="N420" s="201"/>
      <c r="O420" s="201"/>
      <c r="P420" s="201"/>
      <c r="Q420" s="201"/>
      <c r="R420" s="201"/>
      <c r="S420" s="201"/>
      <c r="T420" s="202"/>
      <c r="AT420" s="203" t="s">
        <v>3710</v>
      </c>
      <c r="AU420" s="203" t="s">
        <v>3565</v>
      </c>
      <c r="AV420" s="12" t="s">
        <v>3565</v>
      </c>
      <c r="AW420" s="12" t="s">
        <v>3515</v>
      </c>
      <c r="AX420" s="12" t="s">
        <v>3554</v>
      </c>
      <c r="AY420" s="203" t="s">
        <v>3691</v>
      </c>
    </row>
    <row r="421" spans="2:51" s="13" customFormat="1" ht="12">
      <c r="B421" s="204"/>
      <c r="C421" s="205"/>
      <c r="D421" s="194" t="s">
        <v>3710</v>
      </c>
      <c r="E421" s="206" t="s">
        <v>3501</v>
      </c>
      <c r="F421" s="207" t="s">
        <v>3712</v>
      </c>
      <c r="G421" s="205"/>
      <c r="H421" s="208">
        <v>402.94</v>
      </c>
      <c r="I421" s="209"/>
      <c r="J421" s="205"/>
      <c r="K421" s="205"/>
      <c r="L421" s="210"/>
      <c r="M421" s="211"/>
      <c r="N421" s="212"/>
      <c r="O421" s="212"/>
      <c r="P421" s="212"/>
      <c r="Q421" s="212"/>
      <c r="R421" s="212"/>
      <c r="S421" s="212"/>
      <c r="T421" s="213"/>
      <c r="AT421" s="214" t="s">
        <v>3710</v>
      </c>
      <c r="AU421" s="214" t="s">
        <v>3565</v>
      </c>
      <c r="AV421" s="13" t="s">
        <v>3699</v>
      </c>
      <c r="AW421" s="13" t="s">
        <v>3515</v>
      </c>
      <c r="AX421" s="13" t="s">
        <v>3562</v>
      </c>
      <c r="AY421" s="214" t="s">
        <v>3691</v>
      </c>
    </row>
    <row r="422" spans="2:65" s="1" customFormat="1" ht="24" customHeight="1">
      <c r="B422" s="34"/>
      <c r="C422" s="179" t="s">
        <v>4291</v>
      </c>
      <c r="D422" s="179" t="s">
        <v>3694</v>
      </c>
      <c r="E422" s="180" t="s">
        <v>4292</v>
      </c>
      <c r="F422" s="181" t="s">
        <v>4293</v>
      </c>
      <c r="G422" s="182" t="s">
        <v>3800</v>
      </c>
      <c r="H422" s="183">
        <v>402.94</v>
      </c>
      <c r="I422" s="184"/>
      <c r="J422" s="185">
        <f>ROUND(I422*H422,2)</f>
        <v>0</v>
      </c>
      <c r="K422" s="181" t="s">
        <v>3698</v>
      </c>
      <c r="L422" s="38"/>
      <c r="M422" s="186" t="s">
        <v>3501</v>
      </c>
      <c r="N422" s="187" t="s">
        <v>3525</v>
      </c>
      <c r="O422" s="63"/>
      <c r="P422" s="188">
        <f>O422*H422</f>
        <v>0</v>
      </c>
      <c r="Q422" s="188">
        <v>0.00014</v>
      </c>
      <c r="R422" s="188">
        <f>Q422*H422</f>
        <v>0.05641159999999999</v>
      </c>
      <c r="S422" s="188">
        <v>0</v>
      </c>
      <c r="T422" s="189">
        <f>S422*H422</f>
        <v>0</v>
      </c>
      <c r="AR422" s="190" t="s">
        <v>3699</v>
      </c>
      <c r="AT422" s="190" t="s">
        <v>3694</v>
      </c>
      <c r="AU422" s="190" t="s">
        <v>3565</v>
      </c>
      <c r="AY422" s="17" t="s">
        <v>3691</v>
      </c>
      <c r="BE422" s="191">
        <f>IF(N422="základní",J422,0)</f>
        <v>0</v>
      </c>
      <c r="BF422" s="191">
        <f>IF(N422="snížená",J422,0)</f>
        <v>0</v>
      </c>
      <c r="BG422" s="191">
        <f>IF(N422="zákl. přenesená",J422,0)</f>
        <v>0</v>
      </c>
      <c r="BH422" s="191">
        <f>IF(N422="sníž. přenesená",J422,0)</f>
        <v>0</v>
      </c>
      <c r="BI422" s="191">
        <f>IF(N422="nulová",J422,0)</f>
        <v>0</v>
      </c>
      <c r="BJ422" s="17" t="s">
        <v>3562</v>
      </c>
      <c r="BK422" s="191">
        <f>ROUND(I422*H422,2)</f>
        <v>0</v>
      </c>
      <c r="BL422" s="17" t="s">
        <v>3699</v>
      </c>
      <c r="BM422" s="190" t="s">
        <v>4294</v>
      </c>
    </row>
    <row r="423" spans="2:51" s="12" customFormat="1" ht="12">
      <c r="B423" s="192"/>
      <c r="C423" s="193"/>
      <c r="D423" s="194" t="s">
        <v>3710</v>
      </c>
      <c r="E423" s="195" t="s">
        <v>3501</v>
      </c>
      <c r="F423" s="196" t="s">
        <v>4290</v>
      </c>
      <c r="G423" s="193"/>
      <c r="H423" s="197">
        <v>402.94</v>
      </c>
      <c r="I423" s="198"/>
      <c r="J423" s="193"/>
      <c r="K423" s="193"/>
      <c r="L423" s="199"/>
      <c r="M423" s="200"/>
      <c r="N423" s="201"/>
      <c r="O423" s="201"/>
      <c r="P423" s="201"/>
      <c r="Q423" s="201"/>
      <c r="R423" s="201"/>
      <c r="S423" s="201"/>
      <c r="T423" s="202"/>
      <c r="AT423" s="203" t="s">
        <v>3710</v>
      </c>
      <c r="AU423" s="203" t="s">
        <v>3565</v>
      </c>
      <c r="AV423" s="12" t="s">
        <v>3565</v>
      </c>
      <c r="AW423" s="12" t="s">
        <v>3515</v>
      </c>
      <c r="AX423" s="12" t="s">
        <v>3554</v>
      </c>
      <c r="AY423" s="203" t="s">
        <v>3691</v>
      </c>
    </row>
    <row r="424" spans="2:51" s="13" customFormat="1" ht="12">
      <c r="B424" s="204"/>
      <c r="C424" s="205"/>
      <c r="D424" s="194" t="s">
        <v>3710</v>
      </c>
      <c r="E424" s="206" t="s">
        <v>3501</v>
      </c>
      <c r="F424" s="207" t="s">
        <v>3712</v>
      </c>
      <c r="G424" s="205"/>
      <c r="H424" s="208">
        <v>402.94</v>
      </c>
      <c r="I424" s="209"/>
      <c r="J424" s="205"/>
      <c r="K424" s="205"/>
      <c r="L424" s="210"/>
      <c r="M424" s="211"/>
      <c r="N424" s="212"/>
      <c r="O424" s="212"/>
      <c r="P424" s="212"/>
      <c r="Q424" s="212"/>
      <c r="R424" s="212"/>
      <c r="S424" s="212"/>
      <c r="T424" s="213"/>
      <c r="AT424" s="214" t="s">
        <v>3710</v>
      </c>
      <c r="AU424" s="214" t="s">
        <v>3565</v>
      </c>
      <c r="AV424" s="13" t="s">
        <v>3699</v>
      </c>
      <c r="AW424" s="13" t="s">
        <v>3515</v>
      </c>
      <c r="AX424" s="13" t="s">
        <v>3562</v>
      </c>
      <c r="AY424" s="214" t="s">
        <v>3691</v>
      </c>
    </row>
    <row r="425" spans="2:65" s="1" customFormat="1" ht="16.5" customHeight="1">
      <c r="B425" s="34"/>
      <c r="C425" s="179" t="s">
        <v>4295</v>
      </c>
      <c r="D425" s="179" t="s">
        <v>3694</v>
      </c>
      <c r="E425" s="180" t="s">
        <v>4296</v>
      </c>
      <c r="F425" s="181" t="s">
        <v>4297</v>
      </c>
      <c r="G425" s="182" t="s">
        <v>3800</v>
      </c>
      <c r="H425" s="183">
        <v>402.94</v>
      </c>
      <c r="I425" s="184"/>
      <c r="J425" s="185">
        <f>ROUND(I425*H425,2)</f>
        <v>0</v>
      </c>
      <c r="K425" s="181" t="s">
        <v>3698</v>
      </c>
      <c r="L425" s="38"/>
      <c r="M425" s="186" t="s">
        <v>3501</v>
      </c>
      <c r="N425" s="187" t="s">
        <v>3525</v>
      </c>
      <c r="O425" s="63"/>
      <c r="P425" s="188">
        <f>O425*H425</f>
        <v>0</v>
      </c>
      <c r="Q425" s="188">
        <v>0.00098</v>
      </c>
      <c r="R425" s="188">
        <f>Q425*H425</f>
        <v>0.3948812</v>
      </c>
      <c r="S425" s="188">
        <v>0</v>
      </c>
      <c r="T425" s="189">
        <f>S425*H425</f>
        <v>0</v>
      </c>
      <c r="AR425" s="190" t="s">
        <v>3699</v>
      </c>
      <c r="AT425" s="190" t="s">
        <v>3694</v>
      </c>
      <c r="AU425" s="190" t="s">
        <v>3565</v>
      </c>
      <c r="AY425" s="17" t="s">
        <v>3691</v>
      </c>
      <c r="BE425" s="191">
        <f>IF(N425="základní",J425,0)</f>
        <v>0</v>
      </c>
      <c r="BF425" s="191">
        <f>IF(N425="snížená",J425,0)</f>
        <v>0</v>
      </c>
      <c r="BG425" s="191">
        <f>IF(N425="zákl. přenesená",J425,0)</f>
        <v>0</v>
      </c>
      <c r="BH425" s="191">
        <f>IF(N425="sníž. přenesená",J425,0)</f>
        <v>0</v>
      </c>
      <c r="BI425" s="191">
        <f>IF(N425="nulová",J425,0)</f>
        <v>0</v>
      </c>
      <c r="BJ425" s="17" t="s">
        <v>3562</v>
      </c>
      <c r="BK425" s="191">
        <f>ROUND(I425*H425,2)</f>
        <v>0</v>
      </c>
      <c r="BL425" s="17" t="s">
        <v>3699</v>
      </c>
      <c r="BM425" s="190" t="s">
        <v>4298</v>
      </c>
    </row>
    <row r="426" spans="2:51" s="12" customFormat="1" ht="12">
      <c r="B426" s="192"/>
      <c r="C426" s="193"/>
      <c r="D426" s="194" t="s">
        <v>3710</v>
      </c>
      <c r="E426" s="195" t="s">
        <v>3501</v>
      </c>
      <c r="F426" s="196" t="s">
        <v>4290</v>
      </c>
      <c r="G426" s="193"/>
      <c r="H426" s="197">
        <v>402.94</v>
      </c>
      <c r="I426" s="198"/>
      <c r="J426" s="193"/>
      <c r="K426" s="193"/>
      <c r="L426" s="199"/>
      <c r="M426" s="200"/>
      <c r="N426" s="201"/>
      <c r="O426" s="201"/>
      <c r="P426" s="201"/>
      <c r="Q426" s="201"/>
      <c r="R426" s="201"/>
      <c r="S426" s="201"/>
      <c r="T426" s="202"/>
      <c r="AT426" s="203" t="s">
        <v>3710</v>
      </c>
      <c r="AU426" s="203" t="s">
        <v>3565</v>
      </c>
      <c r="AV426" s="12" t="s">
        <v>3565</v>
      </c>
      <c r="AW426" s="12" t="s">
        <v>3515</v>
      </c>
      <c r="AX426" s="12" t="s">
        <v>3554</v>
      </c>
      <c r="AY426" s="203" t="s">
        <v>3691</v>
      </c>
    </row>
    <row r="427" spans="2:51" s="13" customFormat="1" ht="12">
      <c r="B427" s="204"/>
      <c r="C427" s="205"/>
      <c r="D427" s="194" t="s">
        <v>3710</v>
      </c>
      <c r="E427" s="206" t="s">
        <v>3501</v>
      </c>
      <c r="F427" s="207" t="s">
        <v>3712</v>
      </c>
      <c r="G427" s="205"/>
      <c r="H427" s="208">
        <v>402.94</v>
      </c>
      <c r="I427" s="209"/>
      <c r="J427" s="205"/>
      <c r="K427" s="205"/>
      <c r="L427" s="210"/>
      <c r="M427" s="211"/>
      <c r="N427" s="212"/>
      <c r="O427" s="212"/>
      <c r="P427" s="212"/>
      <c r="Q427" s="212"/>
      <c r="R427" s="212"/>
      <c r="S427" s="212"/>
      <c r="T427" s="213"/>
      <c r="AT427" s="214" t="s">
        <v>3710</v>
      </c>
      <c r="AU427" s="214" t="s">
        <v>3565</v>
      </c>
      <c r="AV427" s="13" t="s">
        <v>3699</v>
      </c>
      <c r="AW427" s="13" t="s">
        <v>3515</v>
      </c>
      <c r="AX427" s="13" t="s">
        <v>3562</v>
      </c>
      <c r="AY427" s="214" t="s">
        <v>3691</v>
      </c>
    </row>
    <row r="428" spans="2:65" s="1" customFormat="1" ht="16.5" customHeight="1">
      <c r="B428" s="34"/>
      <c r="C428" s="225" t="s">
        <v>4299</v>
      </c>
      <c r="D428" s="225" t="s">
        <v>3806</v>
      </c>
      <c r="E428" s="226" t="s">
        <v>4300</v>
      </c>
      <c r="F428" s="227" t="s">
        <v>4301</v>
      </c>
      <c r="G428" s="228" t="s">
        <v>3800</v>
      </c>
      <c r="H428" s="229">
        <v>423.087</v>
      </c>
      <c r="I428" s="230"/>
      <c r="J428" s="231">
        <f>ROUND(I428*H428,2)</f>
        <v>0</v>
      </c>
      <c r="K428" s="227" t="s">
        <v>3698</v>
      </c>
      <c r="L428" s="232"/>
      <c r="M428" s="233" t="s">
        <v>3501</v>
      </c>
      <c r="N428" s="234" t="s">
        <v>3525</v>
      </c>
      <c r="O428" s="63"/>
      <c r="P428" s="188">
        <f>O428*H428</f>
        <v>0</v>
      </c>
      <c r="Q428" s="188">
        <v>0.00016</v>
      </c>
      <c r="R428" s="188">
        <f>Q428*H428</f>
        <v>0.06769392</v>
      </c>
      <c r="S428" s="188">
        <v>0</v>
      </c>
      <c r="T428" s="189">
        <f>S428*H428</f>
        <v>0</v>
      </c>
      <c r="AR428" s="190" t="s">
        <v>3732</v>
      </c>
      <c r="AT428" s="190" t="s">
        <v>3806</v>
      </c>
      <c r="AU428" s="190" t="s">
        <v>3565</v>
      </c>
      <c r="AY428" s="17" t="s">
        <v>3691</v>
      </c>
      <c r="BE428" s="191">
        <f>IF(N428="základní",J428,0)</f>
        <v>0</v>
      </c>
      <c r="BF428" s="191">
        <f>IF(N428="snížená",J428,0)</f>
        <v>0</v>
      </c>
      <c r="BG428" s="191">
        <f>IF(N428="zákl. přenesená",J428,0)</f>
        <v>0</v>
      </c>
      <c r="BH428" s="191">
        <f>IF(N428="sníž. přenesená",J428,0)</f>
        <v>0</v>
      </c>
      <c r="BI428" s="191">
        <f>IF(N428="nulová",J428,0)</f>
        <v>0</v>
      </c>
      <c r="BJ428" s="17" t="s">
        <v>3562</v>
      </c>
      <c r="BK428" s="191">
        <f>ROUND(I428*H428,2)</f>
        <v>0</v>
      </c>
      <c r="BL428" s="17" t="s">
        <v>3699</v>
      </c>
      <c r="BM428" s="190" t="s">
        <v>4302</v>
      </c>
    </row>
    <row r="429" spans="2:51" s="12" customFormat="1" ht="12">
      <c r="B429" s="192"/>
      <c r="C429" s="193"/>
      <c r="D429" s="194" t="s">
        <v>3710</v>
      </c>
      <c r="E429" s="195" t="s">
        <v>3501</v>
      </c>
      <c r="F429" s="196" t="s">
        <v>4303</v>
      </c>
      <c r="G429" s="193"/>
      <c r="H429" s="197">
        <v>423.087</v>
      </c>
      <c r="I429" s="198"/>
      <c r="J429" s="193"/>
      <c r="K429" s="193"/>
      <c r="L429" s="199"/>
      <c r="M429" s="200"/>
      <c r="N429" s="201"/>
      <c r="O429" s="201"/>
      <c r="P429" s="201"/>
      <c r="Q429" s="201"/>
      <c r="R429" s="201"/>
      <c r="S429" s="201"/>
      <c r="T429" s="202"/>
      <c r="AT429" s="203" t="s">
        <v>3710</v>
      </c>
      <c r="AU429" s="203" t="s">
        <v>3565</v>
      </c>
      <c r="AV429" s="12" t="s">
        <v>3565</v>
      </c>
      <c r="AW429" s="12" t="s">
        <v>3515</v>
      </c>
      <c r="AX429" s="12" t="s">
        <v>3554</v>
      </c>
      <c r="AY429" s="203" t="s">
        <v>3691</v>
      </c>
    </row>
    <row r="430" spans="2:51" s="13" customFormat="1" ht="12">
      <c r="B430" s="204"/>
      <c r="C430" s="205"/>
      <c r="D430" s="194" t="s">
        <v>3710</v>
      </c>
      <c r="E430" s="206" t="s">
        <v>3501</v>
      </c>
      <c r="F430" s="207" t="s">
        <v>3712</v>
      </c>
      <c r="G430" s="205"/>
      <c r="H430" s="208">
        <v>423.087</v>
      </c>
      <c r="I430" s="209"/>
      <c r="J430" s="205"/>
      <c r="K430" s="205"/>
      <c r="L430" s="210"/>
      <c r="M430" s="211"/>
      <c r="N430" s="212"/>
      <c r="O430" s="212"/>
      <c r="P430" s="212"/>
      <c r="Q430" s="212"/>
      <c r="R430" s="212"/>
      <c r="S430" s="212"/>
      <c r="T430" s="213"/>
      <c r="AT430" s="214" t="s">
        <v>3710</v>
      </c>
      <c r="AU430" s="214" t="s">
        <v>3565</v>
      </c>
      <c r="AV430" s="13" t="s">
        <v>3699</v>
      </c>
      <c r="AW430" s="13" t="s">
        <v>3515</v>
      </c>
      <c r="AX430" s="13" t="s">
        <v>3562</v>
      </c>
      <c r="AY430" s="214" t="s">
        <v>3691</v>
      </c>
    </row>
    <row r="431" spans="2:65" s="1" customFormat="1" ht="16.5" customHeight="1">
      <c r="B431" s="34"/>
      <c r="C431" s="179" t="s">
        <v>4304</v>
      </c>
      <c r="D431" s="179" t="s">
        <v>3694</v>
      </c>
      <c r="E431" s="180" t="s">
        <v>4283</v>
      </c>
      <c r="F431" s="181" t="s">
        <v>4284</v>
      </c>
      <c r="G431" s="182" t="s">
        <v>3800</v>
      </c>
      <c r="H431" s="183">
        <v>20.54</v>
      </c>
      <c r="I431" s="184"/>
      <c r="J431" s="185">
        <f>ROUND(I431*H431,2)</f>
        <v>0</v>
      </c>
      <c r="K431" s="181" t="s">
        <v>3698</v>
      </c>
      <c r="L431" s="38"/>
      <c r="M431" s="186" t="s">
        <v>3501</v>
      </c>
      <c r="N431" s="187" t="s">
        <v>3525</v>
      </c>
      <c r="O431" s="63"/>
      <c r="P431" s="188">
        <f>O431*H431</f>
        <v>0</v>
      </c>
      <c r="Q431" s="188">
        <v>0.00735</v>
      </c>
      <c r="R431" s="188">
        <f>Q431*H431</f>
        <v>0.150969</v>
      </c>
      <c r="S431" s="188">
        <v>0</v>
      </c>
      <c r="T431" s="189">
        <f>S431*H431</f>
        <v>0</v>
      </c>
      <c r="AR431" s="190" t="s">
        <v>3699</v>
      </c>
      <c r="AT431" s="190" t="s">
        <v>3694</v>
      </c>
      <c r="AU431" s="190" t="s">
        <v>3565</v>
      </c>
      <c r="AY431" s="17" t="s">
        <v>3691</v>
      </c>
      <c r="BE431" s="191">
        <f>IF(N431="základní",J431,0)</f>
        <v>0</v>
      </c>
      <c r="BF431" s="191">
        <f>IF(N431="snížená",J431,0)</f>
        <v>0</v>
      </c>
      <c r="BG431" s="191">
        <f>IF(N431="zákl. přenesená",J431,0)</f>
        <v>0</v>
      </c>
      <c r="BH431" s="191">
        <f>IF(N431="sníž. přenesená",J431,0)</f>
        <v>0</v>
      </c>
      <c r="BI431" s="191">
        <f>IF(N431="nulová",J431,0)</f>
        <v>0</v>
      </c>
      <c r="BJ431" s="17" t="s">
        <v>3562</v>
      </c>
      <c r="BK431" s="191">
        <f>ROUND(I431*H431,2)</f>
        <v>0</v>
      </c>
      <c r="BL431" s="17" t="s">
        <v>3699</v>
      </c>
      <c r="BM431" s="190" t="s">
        <v>4305</v>
      </c>
    </row>
    <row r="432" spans="2:65" s="1" customFormat="1" ht="24" customHeight="1">
      <c r="B432" s="34"/>
      <c r="C432" s="179" t="s">
        <v>4306</v>
      </c>
      <c r="D432" s="179" t="s">
        <v>3694</v>
      </c>
      <c r="E432" s="180" t="s">
        <v>4307</v>
      </c>
      <c r="F432" s="181" t="s">
        <v>4308</v>
      </c>
      <c r="G432" s="182" t="s">
        <v>3800</v>
      </c>
      <c r="H432" s="183">
        <v>20.54</v>
      </c>
      <c r="I432" s="184"/>
      <c r="J432" s="185">
        <f>ROUND(I432*H432,2)</f>
        <v>0</v>
      </c>
      <c r="K432" s="181" t="s">
        <v>3698</v>
      </c>
      <c r="L432" s="38"/>
      <c r="M432" s="186" t="s">
        <v>3501</v>
      </c>
      <c r="N432" s="187" t="s">
        <v>3525</v>
      </c>
      <c r="O432" s="63"/>
      <c r="P432" s="188">
        <f>O432*H432</f>
        <v>0</v>
      </c>
      <c r="Q432" s="188">
        <v>0.00348</v>
      </c>
      <c r="R432" s="188">
        <f>Q432*H432</f>
        <v>0.07147919999999999</v>
      </c>
      <c r="S432" s="188">
        <v>0</v>
      </c>
      <c r="T432" s="189">
        <f>S432*H432</f>
        <v>0</v>
      </c>
      <c r="AR432" s="190" t="s">
        <v>3699</v>
      </c>
      <c r="AT432" s="190" t="s">
        <v>3694</v>
      </c>
      <c r="AU432" s="190" t="s">
        <v>3565</v>
      </c>
      <c r="AY432" s="17" t="s">
        <v>3691</v>
      </c>
      <c r="BE432" s="191">
        <f>IF(N432="základní",J432,0)</f>
        <v>0</v>
      </c>
      <c r="BF432" s="191">
        <f>IF(N432="snížená",J432,0)</f>
        <v>0</v>
      </c>
      <c r="BG432" s="191">
        <f>IF(N432="zákl. přenesená",J432,0)</f>
        <v>0</v>
      </c>
      <c r="BH432" s="191">
        <f>IF(N432="sníž. přenesená",J432,0)</f>
        <v>0</v>
      </c>
      <c r="BI432" s="191">
        <f>IF(N432="nulová",J432,0)</f>
        <v>0</v>
      </c>
      <c r="BJ432" s="17" t="s">
        <v>3562</v>
      </c>
      <c r="BK432" s="191">
        <f>ROUND(I432*H432,2)</f>
        <v>0</v>
      </c>
      <c r="BL432" s="17" t="s">
        <v>3699</v>
      </c>
      <c r="BM432" s="190" t="s">
        <v>4309</v>
      </c>
    </row>
    <row r="433" spans="2:51" s="12" customFormat="1" ht="12">
      <c r="B433" s="192"/>
      <c r="C433" s="193"/>
      <c r="D433" s="194" t="s">
        <v>3710</v>
      </c>
      <c r="E433" s="195" t="s">
        <v>3501</v>
      </c>
      <c r="F433" s="196" t="s">
        <v>4310</v>
      </c>
      <c r="G433" s="193"/>
      <c r="H433" s="197">
        <v>20.54</v>
      </c>
      <c r="I433" s="198"/>
      <c r="J433" s="193"/>
      <c r="K433" s="193"/>
      <c r="L433" s="199"/>
      <c r="M433" s="200"/>
      <c r="N433" s="201"/>
      <c r="O433" s="201"/>
      <c r="P433" s="201"/>
      <c r="Q433" s="201"/>
      <c r="R433" s="201"/>
      <c r="S433" s="201"/>
      <c r="T433" s="202"/>
      <c r="AT433" s="203" t="s">
        <v>3710</v>
      </c>
      <c r="AU433" s="203" t="s">
        <v>3565</v>
      </c>
      <c r="AV433" s="12" t="s">
        <v>3565</v>
      </c>
      <c r="AW433" s="12" t="s">
        <v>3515</v>
      </c>
      <c r="AX433" s="12" t="s">
        <v>3554</v>
      </c>
      <c r="AY433" s="203" t="s">
        <v>3691</v>
      </c>
    </row>
    <row r="434" spans="2:51" s="13" customFormat="1" ht="12">
      <c r="B434" s="204"/>
      <c r="C434" s="205"/>
      <c r="D434" s="194" t="s">
        <v>3710</v>
      </c>
      <c r="E434" s="206" t="s">
        <v>3501</v>
      </c>
      <c r="F434" s="207" t="s">
        <v>3712</v>
      </c>
      <c r="G434" s="205"/>
      <c r="H434" s="208">
        <v>20.54</v>
      </c>
      <c r="I434" s="209"/>
      <c r="J434" s="205"/>
      <c r="K434" s="205"/>
      <c r="L434" s="210"/>
      <c r="M434" s="211"/>
      <c r="N434" s="212"/>
      <c r="O434" s="212"/>
      <c r="P434" s="212"/>
      <c r="Q434" s="212"/>
      <c r="R434" s="212"/>
      <c r="S434" s="212"/>
      <c r="T434" s="213"/>
      <c r="AT434" s="214" t="s">
        <v>3710</v>
      </c>
      <c r="AU434" s="214" t="s">
        <v>3565</v>
      </c>
      <c r="AV434" s="13" t="s">
        <v>3699</v>
      </c>
      <c r="AW434" s="13" t="s">
        <v>3515</v>
      </c>
      <c r="AX434" s="13" t="s">
        <v>3562</v>
      </c>
      <c r="AY434" s="214" t="s">
        <v>3691</v>
      </c>
    </row>
    <row r="435" spans="2:65" s="1" customFormat="1" ht="16.5" customHeight="1">
      <c r="B435" s="34"/>
      <c r="C435" s="179" t="s">
        <v>4311</v>
      </c>
      <c r="D435" s="179" t="s">
        <v>3694</v>
      </c>
      <c r="E435" s="180" t="s">
        <v>4296</v>
      </c>
      <c r="F435" s="181" t="s">
        <v>4297</v>
      </c>
      <c r="G435" s="182" t="s">
        <v>3800</v>
      </c>
      <c r="H435" s="183">
        <v>20.54</v>
      </c>
      <c r="I435" s="184"/>
      <c r="J435" s="185">
        <f>ROUND(I435*H435,2)</f>
        <v>0</v>
      </c>
      <c r="K435" s="181" t="s">
        <v>3698</v>
      </c>
      <c r="L435" s="38"/>
      <c r="M435" s="186" t="s">
        <v>3501</v>
      </c>
      <c r="N435" s="187" t="s">
        <v>3525</v>
      </c>
      <c r="O435" s="63"/>
      <c r="P435" s="188">
        <f>O435*H435</f>
        <v>0</v>
      </c>
      <c r="Q435" s="188">
        <v>0.00098</v>
      </c>
      <c r="R435" s="188">
        <f>Q435*H435</f>
        <v>0.0201292</v>
      </c>
      <c r="S435" s="188">
        <v>0</v>
      </c>
      <c r="T435" s="189">
        <f>S435*H435</f>
        <v>0</v>
      </c>
      <c r="AR435" s="190" t="s">
        <v>3699</v>
      </c>
      <c r="AT435" s="190" t="s">
        <v>3694</v>
      </c>
      <c r="AU435" s="190" t="s">
        <v>3565</v>
      </c>
      <c r="AY435" s="17" t="s">
        <v>3691</v>
      </c>
      <c r="BE435" s="191">
        <f>IF(N435="základní",J435,0)</f>
        <v>0</v>
      </c>
      <c r="BF435" s="191">
        <f>IF(N435="snížená",J435,0)</f>
        <v>0</v>
      </c>
      <c r="BG435" s="191">
        <f>IF(N435="zákl. přenesená",J435,0)</f>
        <v>0</v>
      </c>
      <c r="BH435" s="191">
        <f>IF(N435="sníž. přenesená",J435,0)</f>
        <v>0</v>
      </c>
      <c r="BI435" s="191">
        <f>IF(N435="nulová",J435,0)</f>
        <v>0</v>
      </c>
      <c r="BJ435" s="17" t="s">
        <v>3562</v>
      </c>
      <c r="BK435" s="191">
        <f>ROUND(I435*H435,2)</f>
        <v>0</v>
      </c>
      <c r="BL435" s="17" t="s">
        <v>3699</v>
      </c>
      <c r="BM435" s="190" t="s">
        <v>4312</v>
      </c>
    </row>
    <row r="436" spans="2:51" s="12" customFormat="1" ht="12">
      <c r="B436" s="192"/>
      <c r="C436" s="193"/>
      <c r="D436" s="194" t="s">
        <v>3710</v>
      </c>
      <c r="E436" s="195" t="s">
        <v>3501</v>
      </c>
      <c r="F436" s="196" t="s">
        <v>4310</v>
      </c>
      <c r="G436" s="193"/>
      <c r="H436" s="197">
        <v>20.54</v>
      </c>
      <c r="I436" s="198"/>
      <c r="J436" s="193"/>
      <c r="K436" s="193"/>
      <c r="L436" s="199"/>
      <c r="M436" s="200"/>
      <c r="N436" s="201"/>
      <c r="O436" s="201"/>
      <c r="P436" s="201"/>
      <c r="Q436" s="201"/>
      <c r="R436" s="201"/>
      <c r="S436" s="201"/>
      <c r="T436" s="202"/>
      <c r="AT436" s="203" t="s">
        <v>3710</v>
      </c>
      <c r="AU436" s="203" t="s">
        <v>3565</v>
      </c>
      <c r="AV436" s="12" t="s">
        <v>3565</v>
      </c>
      <c r="AW436" s="12" t="s">
        <v>3515</v>
      </c>
      <c r="AX436" s="12" t="s">
        <v>3554</v>
      </c>
      <c r="AY436" s="203" t="s">
        <v>3691</v>
      </c>
    </row>
    <row r="437" spans="2:51" s="13" customFormat="1" ht="12">
      <c r="B437" s="204"/>
      <c r="C437" s="205"/>
      <c r="D437" s="194" t="s">
        <v>3710</v>
      </c>
      <c r="E437" s="206" t="s">
        <v>3501</v>
      </c>
      <c r="F437" s="207" t="s">
        <v>3712</v>
      </c>
      <c r="G437" s="205"/>
      <c r="H437" s="208">
        <v>20.54</v>
      </c>
      <c r="I437" s="209"/>
      <c r="J437" s="205"/>
      <c r="K437" s="205"/>
      <c r="L437" s="210"/>
      <c r="M437" s="211"/>
      <c r="N437" s="212"/>
      <c r="O437" s="212"/>
      <c r="P437" s="212"/>
      <c r="Q437" s="212"/>
      <c r="R437" s="212"/>
      <c r="S437" s="212"/>
      <c r="T437" s="213"/>
      <c r="AT437" s="214" t="s">
        <v>3710</v>
      </c>
      <c r="AU437" s="214" t="s">
        <v>3565</v>
      </c>
      <c r="AV437" s="13" t="s">
        <v>3699</v>
      </c>
      <c r="AW437" s="13" t="s">
        <v>3515</v>
      </c>
      <c r="AX437" s="13" t="s">
        <v>3562</v>
      </c>
      <c r="AY437" s="214" t="s">
        <v>3691</v>
      </c>
    </row>
    <row r="438" spans="2:65" s="1" customFormat="1" ht="16.5" customHeight="1">
      <c r="B438" s="34"/>
      <c r="C438" s="179" t="s">
        <v>4313</v>
      </c>
      <c r="D438" s="179" t="s">
        <v>3694</v>
      </c>
      <c r="E438" s="180" t="s">
        <v>4314</v>
      </c>
      <c r="F438" s="181" t="s">
        <v>4315</v>
      </c>
      <c r="G438" s="182" t="s">
        <v>3800</v>
      </c>
      <c r="H438" s="183">
        <v>3.63</v>
      </c>
      <c r="I438" s="184"/>
      <c r="J438" s="185">
        <f>ROUND(I438*H438,2)</f>
        <v>0</v>
      </c>
      <c r="K438" s="181" t="s">
        <v>3501</v>
      </c>
      <c r="L438" s="38"/>
      <c r="M438" s="186" t="s">
        <v>3501</v>
      </c>
      <c r="N438" s="187" t="s">
        <v>3525</v>
      </c>
      <c r="O438" s="63"/>
      <c r="P438" s="188">
        <f>O438*H438</f>
        <v>0</v>
      </c>
      <c r="Q438" s="188">
        <v>0.00093</v>
      </c>
      <c r="R438" s="188">
        <f>Q438*H438</f>
        <v>0.0033759000000000003</v>
      </c>
      <c r="S438" s="188">
        <v>0</v>
      </c>
      <c r="T438" s="189">
        <f>S438*H438</f>
        <v>0</v>
      </c>
      <c r="AR438" s="190" t="s">
        <v>3699</v>
      </c>
      <c r="AT438" s="190" t="s">
        <v>3694</v>
      </c>
      <c r="AU438" s="190" t="s">
        <v>3565</v>
      </c>
      <c r="AY438" s="17" t="s">
        <v>3691</v>
      </c>
      <c r="BE438" s="191">
        <f>IF(N438="základní",J438,0)</f>
        <v>0</v>
      </c>
      <c r="BF438" s="191">
        <f>IF(N438="snížená",J438,0)</f>
        <v>0</v>
      </c>
      <c r="BG438" s="191">
        <f>IF(N438="zákl. přenesená",J438,0)</f>
        <v>0</v>
      </c>
      <c r="BH438" s="191">
        <f>IF(N438="sníž. přenesená",J438,0)</f>
        <v>0</v>
      </c>
      <c r="BI438" s="191">
        <f>IF(N438="nulová",J438,0)</f>
        <v>0</v>
      </c>
      <c r="BJ438" s="17" t="s">
        <v>3562</v>
      </c>
      <c r="BK438" s="191">
        <f>ROUND(I438*H438,2)</f>
        <v>0</v>
      </c>
      <c r="BL438" s="17" t="s">
        <v>3699</v>
      </c>
      <c r="BM438" s="190" t="s">
        <v>4316</v>
      </c>
    </row>
    <row r="439" spans="2:63" s="11" customFormat="1" ht="22.9" customHeight="1">
      <c r="B439" s="163"/>
      <c r="C439" s="164"/>
      <c r="D439" s="165" t="s">
        <v>3553</v>
      </c>
      <c r="E439" s="177" t="s">
        <v>3961</v>
      </c>
      <c r="F439" s="177" t="s">
        <v>4317</v>
      </c>
      <c r="G439" s="164"/>
      <c r="H439" s="164"/>
      <c r="I439" s="167"/>
      <c r="J439" s="178">
        <f>BK439</f>
        <v>0</v>
      </c>
      <c r="K439" s="164"/>
      <c r="L439" s="169"/>
      <c r="M439" s="170"/>
      <c r="N439" s="171"/>
      <c r="O439" s="171"/>
      <c r="P439" s="172">
        <f>SUM(P440:P458)</f>
        <v>0</v>
      </c>
      <c r="Q439" s="171"/>
      <c r="R439" s="172">
        <f>SUM(R440:R458)</f>
        <v>106.18841964999999</v>
      </c>
      <c r="S439" s="171"/>
      <c r="T439" s="173">
        <f>SUM(T440:T458)</f>
        <v>0</v>
      </c>
      <c r="AR439" s="174" t="s">
        <v>3562</v>
      </c>
      <c r="AT439" s="175" t="s">
        <v>3553</v>
      </c>
      <c r="AU439" s="175" t="s">
        <v>3562</v>
      </c>
      <c r="AY439" s="174" t="s">
        <v>3691</v>
      </c>
      <c r="BK439" s="176">
        <f>SUM(BK440:BK458)</f>
        <v>0</v>
      </c>
    </row>
    <row r="440" spans="2:65" s="1" customFormat="1" ht="16.5" customHeight="1">
      <c r="B440" s="34"/>
      <c r="C440" s="179" t="s">
        <v>4318</v>
      </c>
      <c r="D440" s="179" t="s">
        <v>3694</v>
      </c>
      <c r="E440" s="180" t="s">
        <v>4319</v>
      </c>
      <c r="F440" s="181" t="s">
        <v>4320</v>
      </c>
      <c r="G440" s="182" t="s">
        <v>3697</v>
      </c>
      <c r="H440" s="183">
        <v>29.579</v>
      </c>
      <c r="I440" s="184"/>
      <c r="J440" s="185">
        <f>ROUND(I440*H440,2)</f>
        <v>0</v>
      </c>
      <c r="K440" s="181" t="s">
        <v>3698</v>
      </c>
      <c r="L440" s="38"/>
      <c r="M440" s="186" t="s">
        <v>3501</v>
      </c>
      <c r="N440" s="187" t="s">
        <v>3525</v>
      </c>
      <c r="O440" s="63"/>
      <c r="P440" s="188">
        <f>O440*H440</f>
        <v>0</v>
      </c>
      <c r="Q440" s="188">
        <v>2.25634</v>
      </c>
      <c r="R440" s="188">
        <f>Q440*H440</f>
        <v>66.74028086</v>
      </c>
      <c r="S440" s="188">
        <v>0</v>
      </c>
      <c r="T440" s="189">
        <f>S440*H440</f>
        <v>0</v>
      </c>
      <c r="AR440" s="190" t="s">
        <v>3699</v>
      </c>
      <c r="AT440" s="190" t="s">
        <v>3694</v>
      </c>
      <c r="AU440" s="190" t="s">
        <v>3565</v>
      </c>
      <c r="AY440" s="17" t="s">
        <v>3691</v>
      </c>
      <c r="BE440" s="191">
        <f>IF(N440="základní",J440,0)</f>
        <v>0</v>
      </c>
      <c r="BF440" s="191">
        <f>IF(N440="snížená",J440,0)</f>
        <v>0</v>
      </c>
      <c r="BG440" s="191">
        <f>IF(N440="zákl. přenesená",J440,0)</f>
        <v>0</v>
      </c>
      <c r="BH440" s="191">
        <f>IF(N440="sníž. přenesená",J440,0)</f>
        <v>0</v>
      </c>
      <c r="BI440" s="191">
        <f>IF(N440="nulová",J440,0)</f>
        <v>0</v>
      </c>
      <c r="BJ440" s="17" t="s">
        <v>3562</v>
      </c>
      <c r="BK440" s="191">
        <f>ROUND(I440*H440,2)</f>
        <v>0</v>
      </c>
      <c r="BL440" s="17" t="s">
        <v>3699</v>
      </c>
      <c r="BM440" s="190" t="s">
        <v>4321</v>
      </c>
    </row>
    <row r="441" spans="2:65" s="1" customFormat="1" ht="16.5" customHeight="1">
      <c r="B441" s="34"/>
      <c r="C441" s="179" t="s">
        <v>4322</v>
      </c>
      <c r="D441" s="179" t="s">
        <v>3694</v>
      </c>
      <c r="E441" s="180" t="s">
        <v>4323</v>
      </c>
      <c r="F441" s="181" t="s">
        <v>4324</v>
      </c>
      <c r="G441" s="182" t="s">
        <v>3792</v>
      </c>
      <c r="H441" s="183">
        <v>1.467</v>
      </c>
      <c r="I441" s="184"/>
      <c r="J441" s="185">
        <f>ROUND(I441*H441,2)</f>
        <v>0</v>
      </c>
      <c r="K441" s="181" t="s">
        <v>3698</v>
      </c>
      <c r="L441" s="38"/>
      <c r="M441" s="186" t="s">
        <v>3501</v>
      </c>
      <c r="N441" s="187" t="s">
        <v>3525</v>
      </c>
      <c r="O441" s="63"/>
      <c r="P441" s="188">
        <f>O441*H441</f>
        <v>0</v>
      </c>
      <c r="Q441" s="188">
        <v>1.06277</v>
      </c>
      <c r="R441" s="188">
        <f>Q441*H441</f>
        <v>1.5590835900000002</v>
      </c>
      <c r="S441" s="188">
        <v>0</v>
      </c>
      <c r="T441" s="189">
        <f>S441*H441</f>
        <v>0</v>
      </c>
      <c r="AR441" s="190" t="s">
        <v>3699</v>
      </c>
      <c r="AT441" s="190" t="s">
        <v>3694</v>
      </c>
      <c r="AU441" s="190" t="s">
        <v>3565</v>
      </c>
      <c r="AY441" s="17" t="s">
        <v>3691</v>
      </c>
      <c r="BE441" s="191">
        <f>IF(N441="základní",J441,0)</f>
        <v>0</v>
      </c>
      <c r="BF441" s="191">
        <f>IF(N441="snížená",J441,0)</f>
        <v>0</v>
      </c>
      <c r="BG441" s="191">
        <f>IF(N441="zákl. přenesená",J441,0)</f>
        <v>0</v>
      </c>
      <c r="BH441" s="191">
        <f>IF(N441="sníž. přenesená",J441,0)</f>
        <v>0</v>
      </c>
      <c r="BI441" s="191">
        <f>IF(N441="nulová",J441,0)</f>
        <v>0</v>
      </c>
      <c r="BJ441" s="17" t="s">
        <v>3562</v>
      </c>
      <c r="BK441" s="191">
        <f>ROUND(I441*H441,2)</f>
        <v>0</v>
      </c>
      <c r="BL441" s="17" t="s">
        <v>3699</v>
      </c>
      <c r="BM441" s="190" t="s">
        <v>4325</v>
      </c>
    </row>
    <row r="442" spans="2:51" s="12" customFormat="1" ht="12">
      <c r="B442" s="192"/>
      <c r="C442" s="193"/>
      <c r="D442" s="194" t="s">
        <v>3710</v>
      </c>
      <c r="E442" s="195" t="s">
        <v>3501</v>
      </c>
      <c r="F442" s="196" t="s">
        <v>4326</v>
      </c>
      <c r="G442" s="193"/>
      <c r="H442" s="197">
        <v>1.467</v>
      </c>
      <c r="I442" s="198"/>
      <c r="J442" s="193"/>
      <c r="K442" s="193"/>
      <c r="L442" s="199"/>
      <c r="M442" s="200"/>
      <c r="N442" s="201"/>
      <c r="O442" s="201"/>
      <c r="P442" s="201"/>
      <c r="Q442" s="201"/>
      <c r="R442" s="201"/>
      <c r="S442" s="201"/>
      <c r="T442" s="202"/>
      <c r="AT442" s="203" t="s">
        <v>3710</v>
      </c>
      <c r="AU442" s="203" t="s">
        <v>3565</v>
      </c>
      <c r="AV442" s="12" t="s">
        <v>3565</v>
      </c>
      <c r="AW442" s="12" t="s">
        <v>3515</v>
      </c>
      <c r="AX442" s="12" t="s">
        <v>3554</v>
      </c>
      <c r="AY442" s="203" t="s">
        <v>3691</v>
      </c>
    </row>
    <row r="443" spans="2:51" s="13" customFormat="1" ht="12">
      <c r="B443" s="204"/>
      <c r="C443" s="205"/>
      <c r="D443" s="194" t="s">
        <v>3710</v>
      </c>
      <c r="E443" s="206" t="s">
        <v>3501</v>
      </c>
      <c r="F443" s="207" t="s">
        <v>3712</v>
      </c>
      <c r="G443" s="205"/>
      <c r="H443" s="208">
        <v>1.467</v>
      </c>
      <c r="I443" s="209"/>
      <c r="J443" s="205"/>
      <c r="K443" s="205"/>
      <c r="L443" s="210"/>
      <c r="M443" s="211"/>
      <c r="N443" s="212"/>
      <c r="O443" s="212"/>
      <c r="P443" s="212"/>
      <c r="Q443" s="212"/>
      <c r="R443" s="212"/>
      <c r="S443" s="212"/>
      <c r="T443" s="213"/>
      <c r="AT443" s="214" t="s">
        <v>3710</v>
      </c>
      <c r="AU443" s="214" t="s">
        <v>3565</v>
      </c>
      <c r="AV443" s="13" t="s">
        <v>3699</v>
      </c>
      <c r="AW443" s="13" t="s">
        <v>3515</v>
      </c>
      <c r="AX443" s="13" t="s">
        <v>3562</v>
      </c>
      <c r="AY443" s="214" t="s">
        <v>3691</v>
      </c>
    </row>
    <row r="444" spans="2:65" s="1" customFormat="1" ht="16.5" customHeight="1">
      <c r="B444" s="34"/>
      <c r="C444" s="179" t="s">
        <v>4327</v>
      </c>
      <c r="D444" s="179" t="s">
        <v>3694</v>
      </c>
      <c r="E444" s="180" t="s">
        <v>4328</v>
      </c>
      <c r="F444" s="181" t="s">
        <v>4329</v>
      </c>
      <c r="G444" s="182" t="s">
        <v>3800</v>
      </c>
      <c r="H444" s="183">
        <v>168.66</v>
      </c>
      <c r="I444" s="184"/>
      <c r="J444" s="185">
        <f>ROUND(I444*H444,2)</f>
        <v>0</v>
      </c>
      <c r="K444" s="181" t="s">
        <v>3698</v>
      </c>
      <c r="L444" s="38"/>
      <c r="M444" s="186" t="s">
        <v>3501</v>
      </c>
      <c r="N444" s="187" t="s">
        <v>3525</v>
      </c>
      <c r="O444" s="63"/>
      <c r="P444" s="188">
        <f>O444*H444</f>
        <v>0</v>
      </c>
      <c r="Q444" s="188">
        <v>0.00025</v>
      </c>
      <c r="R444" s="188">
        <f>Q444*H444</f>
        <v>0.042165</v>
      </c>
      <c r="S444" s="188">
        <v>0</v>
      </c>
      <c r="T444" s="189">
        <f>S444*H444</f>
        <v>0</v>
      </c>
      <c r="AR444" s="190" t="s">
        <v>3699</v>
      </c>
      <c r="AT444" s="190" t="s">
        <v>3694</v>
      </c>
      <c r="AU444" s="190" t="s">
        <v>3565</v>
      </c>
      <c r="AY444" s="17" t="s">
        <v>3691</v>
      </c>
      <c r="BE444" s="191">
        <f>IF(N444="základní",J444,0)</f>
        <v>0</v>
      </c>
      <c r="BF444" s="191">
        <f>IF(N444="snížená",J444,0)</f>
        <v>0</v>
      </c>
      <c r="BG444" s="191">
        <f>IF(N444="zákl. přenesená",J444,0)</f>
        <v>0</v>
      </c>
      <c r="BH444" s="191">
        <f>IF(N444="sníž. přenesená",J444,0)</f>
        <v>0</v>
      </c>
      <c r="BI444" s="191">
        <f>IF(N444="nulová",J444,0)</f>
        <v>0</v>
      </c>
      <c r="BJ444" s="17" t="s">
        <v>3562</v>
      </c>
      <c r="BK444" s="191">
        <f>ROUND(I444*H444,2)</f>
        <v>0</v>
      </c>
      <c r="BL444" s="17" t="s">
        <v>3699</v>
      </c>
      <c r="BM444" s="190" t="s">
        <v>4330</v>
      </c>
    </row>
    <row r="445" spans="2:65" s="1" customFormat="1" ht="16.5" customHeight="1">
      <c r="B445" s="34"/>
      <c r="C445" s="179" t="s">
        <v>4331</v>
      </c>
      <c r="D445" s="179" t="s">
        <v>3694</v>
      </c>
      <c r="E445" s="180" t="s">
        <v>4332</v>
      </c>
      <c r="F445" s="181" t="s">
        <v>4333</v>
      </c>
      <c r="G445" s="182" t="s">
        <v>3800</v>
      </c>
      <c r="H445" s="183">
        <v>168.66</v>
      </c>
      <c r="I445" s="184"/>
      <c r="J445" s="185">
        <f>ROUND(I445*H445,2)</f>
        <v>0</v>
      </c>
      <c r="K445" s="181" t="s">
        <v>3698</v>
      </c>
      <c r="L445" s="38"/>
      <c r="M445" s="186" t="s">
        <v>3501</v>
      </c>
      <c r="N445" s="187" t="s">
        <v>3525</v>
      </c>
      <c r="O445" s="63"/>
      <c r="P445" s="188">
        <f>O445*H445</f>
        <v>0</v>
      </c>
      <c r="Q445" s="188">
        <v>0.0077</v>
      </c>
      <c r="R445" s="188">
        <f>Q445*H445</f>
        <v>1.2986820000000001</v>
      </c>
      <c r="S445" s="188">
        <v>0</v>
      </c>
      <c r="T445" s="189">
        <f>S445*H445</f>
        <v>0</v>
      </c>
      <c r="AR445" s="190" t="s">
        <v>3699</v>
      </c>
      <c r="AT445" s="190" t="s">
        <v>3694</v>
      </c>
      <c r="AU445" s="190" t="s">
        <v>3565</v>
      </c>
      <c r="AY445" s="17" t="s">
        <v>3691</v>
      </c>
      <c r="BE445" s="191">
        <f>IF(N445="základní",J445,0)</f>
        <v>0</v>
      </c>
      <c r="BF445" s="191">
        <f>IF(N445="snížená",J445,0)</f>
        <v>0</v>
      </c>
      <c r="BG445" s="191">
        <f>IF(N445="zákl. přenesená",J445,0)</f>
        <v>0</v>
      </c>
      <c r="BH445" s="191">
        <f>IF(N445="sníž. přenesená",J445,0)</f>
        <v>0</v>
      </c>
      <c r="BI445" s="191">
        <f>IF(N445="nulová",J445,0)</f>
        <v>0</v>
      </c>
      <c r="BJ445" s="17" t="s">
        <v>3562</v>
      </c>
      <c r="BK445" s="191">
        <f>ROUND(I445*H445,2)</f>
        <v>0</v>
      </c>
      <c r="BL445" s="17" t="s">
        <v>3699</v>
      </c>
      <c r="BM445" s="190" t="s">
        <v>4334</v>
      </c>
    </row>
    <row r="446" spans="2:65" s="1" customFormat="1" ht="24" customHeight="1">
      <c r="B446" s="34"/>
      <c r="C446" s="179" t="s">
        <v>4335</v>
      </c>
      <c r="D446" s="179" t="s">
        <v>3694</v>
      </c>
      <c r="E446" s="180" t="s">
        <v>4336</v>
      </c>
      <c r="F446" s="181" t="s">
        <v>4337</v>
      </c>
      <c r="G446" s="182" t="s">
        <v>3800</v>
      </c>
      <c r="H446" s="183">
        <v>337.32</v>
      </c>
      <c r="I446" s="184"/>
      <c r="J446" s="185">
        <f>ROUND(I446*H446,2)</f>
        <v>0</v>
      </c>
      <c r="K446" s="181" t="s">
        <v>3698</v>
      </c>
      <c r="L446" s="38"/>
      <c r="M446" s="186" t="s">
        <v>3501</v>
      </c>
      <c r="N446" s="187" t="s">
        <v>3525</v>
      </c>
      <c r="O446" s="63"/>
      <c r="P446" s="188">
        <f>O446*H446</f>
        <v>0</v>
      </c>
      <c r="Q446" s="188">
        <v>0.00193</v>
      </c>
      <c r="R446" s="188">
        <f>Q446*H446</f>
        <v>0.6510276</v>
      </c>
      <c r="S446" s="188">
        <v>0</v>
      </c>
      <c r="T446" s="189">
        <f>S446*H446</f>
        <v>0</v>
      </c>
      <c r="AR446" s="190" t="s">
        <v>3699</v>
      </c>
      <c r="AT446" s="190" t="s">
        <v>3694</v>
      </c>
      <c r="AU446" s="190" t="s">
        <v>3565</v>
      </c>
      <c r="AY446" s="17" t="s">
        <v>3691</v>
      </c>
      <c r="BE446" s="191">
        <f>IF(N446="základní",J446,0)</f>
        <v>0</v>
      </c>
      <c r="BF446" s="191">
        <f>IF(N446="snížená",J446,0)</f>
        <v>0</v>
      </c>
      <c r="BG446" s="191">
        <f>IF(N446="zákl. přenesená",J446,0)</f>
        <v>0</v>
      </c>
      <c r="BH446" s="191">
        <f>IF(N446="sníž. přenesená",J446,0)</f>
        <v>0</v>
      </c>
      <c r="BI446" s="191">
        <f>IF(N446="nulová",J446,0)</f>
        <v>0</v>
      </c>
      <c r="BJ446" s="17" t="s">
        <v>3562</v>
      </c>
      <c r="BK446" s="191">
        <f>ROUND(I446*H446,2)</f>
        <v>0</v>
      </c>
      <c r="BL446" s="17" t="s">
        <v>3699</v>
      </c>
      <c r="BM446" s="190" t="s">
        <v>4338</v>
      </c>
    </row>
    <row r="447" spans="2:51" s="12" customFormat="1" ht="12">
      <c r="B447" s="192"/>
      <c r="C447" s="193"/>
      <c r="D447" s="194" t="s">
        <v>3710</v>
      </c>
      <c r="E447" s="195" t="s">
        <v>3501</v>
      </c>
      <c r="F447" s="196" t="s">
        <v>4339</v>
      </c>
      <c r="G447" s="193"/>
      <c r="H447" s="197">
        <v>337.32</v>
      </c>
      <c r="I447" s="198"/>
      <c r="J447" s="193"/>
      <c r="K447" s="193"/>
      <c r="L447" s="199"/>
      <c r="M447" s="200"/>
      <c r="N447" s="201"/>
      <c r="O447" s="201"/>
      <c r="P447" s="201"/>
      <c r="Q447" s="201"/>
      <c r="R447" s="201"/>
      <c r="S447" s="201"/>
      <c r="T447" s="202"/>
      <c r="AT447" s="203" t="s">
        <v>3710</v>
      </c>
      <c r="AU447" s="203" t="s">
        <v>3565</v>
      </c>
      <c r="AV447" s="12" t="s">
        <v>3565</v>
      </c>
      <c r="AW447" s="12" t="s">
        <v>3515</v>
      </c>
      <c r="AX447" s="12" t="s">
        <v>3562</v>
      </c>
      <c r="AY447" s="203" t="s">
        <v>3691</v>
      </c>
    </row>
    <row r="448" spans="2:65" s="1" customFormat="1" ht="16.5" customHeight="1">
      <c r="B448" s="34"/>
      <c r="C448" s="179" t="s">
        <v>4340</v>
      </c>
      <c r="D448" s="179" t="s">
        <v>3694</v>
      </c>
      <c r="E448" s="180" t="s">
        <v>4319</v>
      </c>
      <c r="F448" s="181" t="s">
        <v>4320</v>
      </c>
      <c r="G448" s="182" t="s">
        <v>3697</v>
      </c>
      <c r="H448" s="183">
        <v>12.58</v>
      </c>
      <c r="I448" s="184"/>
      <c r="J448" s="185">
        <f>ROUND(I448*H448,2)</f>
        <v>0</v>
      </c>
      <c r="K448" s="181" t="s">
        <v>3698</v>
      </c>
      <c r="L448" s="38"/>
      <c r="M448" s="186" t="s">
        <v>3501</v>
      </c>
      <c r="N448" s="187" t="s">
        <v>3525</v>
      </c>
      <c r="O448" s="63"/>
      <c r="P448" s="188">
        <f>O448*H448</f>
        <v>0</v>
      </c>
      <c r="Q448" s="188">
        <v>2.25634</v>
      </c>
      <c r="R448" s="188">
        <f>Q448*H448</f>
        <v>28.3847572</v>
      </c>
      <c r="S448" s="188">
        <v>0</v>
      </c>
      <c r="T448" s="189">
        <f>S448*H448</f>
        <v>0</v>
      </c>
      <c r="AR448" s="190" t="s">
        <v>3699</v>
      </c>
      <c r="AT448" s="190" t="s">
        <v>3694</v>
      </c>
      <c r="AU448" s="190" t="s">
        <v>3565</v>
      </c>
      <c r="AY448" s="17" t="s">
        <v>3691</v>
      </c>
      <c r="BE448" s="191">
        <f>IF(N448="základní",J448,0)</f>
        <v>0</v>
      </c>
      <c r="BF448" s="191">
        <f>IF(N448="snížená",J448,0)</f>
        <v>0</v>
      </c>
      <c r="BG448" s="191">
        <f>IF(N448="zákl. přenesená",J448,0)</f>
        <v>0</v>
      </c>
      <c r="BH448" s="191">
        <f>IF(N448="sníž. přenesená",J448,0)</f>
        <v>0</v>
      </c>
      <c r="BI448" s="191">
        <f>IF(N448="nulová",J448,0)</f>
        <v>0</v>
      </c>
      <c r="BJ448" s="17" t="s">
        <v>3562</v>
      </c>
      <c r="BK448" s="191">
        <f>ROUND(I448*H448,2)</f>
        <v>0</v>
      </c>
      <c r="BL448" s="17" t="s">
        <v>3699</v>
      </c>
      <c r="BM448" s="190" t="s">
        <v>4341</v>
      </c>
    </row>
    <row r="449" spans="2:65" s="1" customFormat="1" ht="16.5" customHeight="1">
      <c r="B449" s="34"/>
      <c r="C449" s="179" t="s">
        <v>4342</v>
      </c>
      <c r="D449" s="179" t="s">
        <v>3694</v>
      </c>
      <c r="E449" s="180" t="s">
        <v>4323</v>
      </c>
      <c r="F449" s="181" t="s">
        <v>4324</v>
      </c>
      <c r="G449" s="182" t="s">
        <v>3792</v>
      </c>
      <c r="H449" s="183">
        <v>0.47</v>
      </c>
      <c r="I449" s="184"/>
      <c r="J449" s="185">
        <f>ROUND(I449*H449,2)</f>
        <v>0</v>
      </c>
      <c r="K449" s="181" t="s">
        <v>3698</v>
      </c>
      <c r="L449" s="38"/>
      <c r="M449" s="186" t="s">
        <v>3501</v>
      </c>
      <c r="N449" s="187" t="s">
        <v>3525</v>
      </c>
      <c r="O449" s="63"/>
      <c r="P449" s="188">
        <f>O449*H449</f>
        <v>0</v>
      </c>
      <c r="Q449" s="188">
        <v>1.06277</v>
      </c>
      <c r="R449" s="188">
        <f>Q449*H449</f>
        <v>0.49950189999999994</v>
      </c>
      <c r="S449" s="188">
        <v>0</v>
      </c>
      <c r="T449" s="189">
        <f>S449*H449</f>
        <v>0</v>
      </c>
      <c r="AR449" s="190" t="s">
        <v>3699</v>
      </c>
      <c r="AT449" s="190" t="s">
        <v>3694</v>
      </c>
      <c r="AU449" s="190" t="s">
        <v>3565</v>
      </c>
      <c r="AY449" s="17" t="s">
        <v>3691</v>
      </c>
      <c r="BE449" s="191">
        <f>IF(N449="základní",J449,0)</f>
        <v>0</v>
      </c>
      <c r="BF449" s="191">
        <f>IF(N449="snížená",J449,0)</f>
        <v>0</v>
      </c>
      <c r="BG449" s="191">
        <f>IF(N449="zákl. přenesená",J449,0)</f>
        <v>0</v>
      </c>
      <c r="BH449" s="191">
        <f>IF(N449="sníž. přenesená",J449,0)</f>
        <v>0</v>
      </c>
      <c r="BI449" s="191">
        <f>IF(N449="nulová",J449,0)</f>
        <v>0</v>
      </c>
      <c r="BJ449" s="17" t="s">
        <v>3562</v>
      </c>
      <c r="BK449" s="191">
        <f>ROUND(I449*H449,2)</f>
        <v>0</v>
      </c>
      <c r="BL449" s="17" t="s">
        <v>3699</v>
      </c>
      <c r="BM449" s="190" t="s">
        <v>4343</v>
      </c>
    </row>
    <row r="450" spans="2:65" s="1" customFormat="1" ht="16.5" customHeight="1">
      <c r="B450" s="34"/>
      <c r="C450" s="179" t="s">
        <v>4344</v>
      </c>
      <c r="D450" s="179" t="s">
        <v>3694</v>
      </c>
      <c r="E450" s="180" t="s">
        <v>4345</v>
      </c>
      <c r="F450" s="181" t="s">
        <v>4333</v>
      </c>
      <c r="G450" s="182" t="s">
        <v>3800</v>
      </c>
      <c r="H450" s="183">
        <v>126.67</v>
      </c>
      <c r="I450" s="184"/>
      <c r="J450" s="185">
        <f>ROUND(I450*H450,2)</f>
        <v>0</v>
      </c>
      <c r="K450" s="181" t="s">
        <v>3698</v>
      </c>
      <c r="L450" s="38"/>
      <c r="M450" s="186" t="s">
        <v>3501</v>
      </c>
      <c r="N450" s="187" t="s">
        <v>3525</v>
      </c>
      <c r="O450" s="63"/>
      <c r="P450" s="188">
        <f>O450*H450</f>
        <v>0</v>
      </c>
      <c r="Q450" s="188">
        <v>0.0077</v>
      </c>
      <c r="R450" s="188">
        <f>Q450*H450</f>
        <v>0.9753590000000001</v>
      </c>
      <c r="S450" s="188">
        <v>0</v>
      </c>
      <c r="T450" s="189">
        <f>S450*H450</f>
        <v>0</v>
      </c>
      <c r="AR450" s="190" t="s">
        <v>3699</v>
      </c>
      <c r="AT450" s="190" t="s">
        <v>3694</v>
      </c>
      <c r="AU450" s="190" t="s">
        <v>3565</v>
      </c>
      <c r="AY450" s="17" t="s">
        <v>3691</v>
      </c>
      <c r="BE450" s="191">
        <f>IF(N450="základní",J450,0)</f>
        <v>0</v>
      </c>
      <c r="BF450" s="191">
        <f>IF(N450="snížená",J450,0)</f>
        <v>0</v>
      </c>
      <c r="BG450" s="191">
        <f>IF(N450="zákl. přenesená",J450,0)</f>
        <v>0</v>
      </c>
      <c r="BH450" s="191">
        <f>IF(N450="sníž. přenesená",J450,0)</f>
        <v>0</v>
      </c>
      <c r="BI450" s="191">
        <f>IF(N450="nulová",J450,0)</f>
        <v>0</v>
      </c>
      <c r="BJ450" s="17" t="s">
        <v>3562</v>
      </c>
      <c r="BK450" s="191">
        <f>ROUND(I450*H450,2)</f>
        <v>0</v>
      </c>
      <c r="BL450" s="17" t="s">
        <v>3699</v>
      </c>
      <c r="BM450" s="190" t="s">
        <v>4346</v>
      </c>
    </row>
    <row r="451" spans="2:65" s="1" customFormat="1" ht="24" customHeight="1">
      <c r="B451" s="34"/>
      <c r="C451" s="179" t="s">
        <v>4347</v>
      </c>
      <c r="D451" s="179" t="s">
        <v>3694</v>
      </c>
      <c r="E451" s="180" t="s">
        <v>4336</v>
      </c>
      <c r="F451" s="181" t="s">
        <v>4337</v>
      </c>
      <c r="G451" s="182" t="s">
        <v>3800</v>
      </c>
      <c r="H451" s="183">
        <v>253.34</v>
      </c>
      <c r="I451" s="184"/>
      <c r="J451" s="185">
        <f>ROUND(I451*H451,2)</f>
        <v>0</v>
      </c>
      <c r="K451" s="181" t="s">
        <v>3698</v>
      </c>
      <c r="L451" s="38"/>
      <c r="M451" s="186" t="s">
        <v>3501</v>
      </c>
      <c r="N451" s="187" t="s">
        <v>3525</v>
      </c>
      <c r="O451" s="63"/>
      <c r="P451" s="188">
        <f>O451*H451</f>
        <v>0</v>
      </c>
      <c r="Q451" s="188">
        <v>0.00193</v>
      </c>
      <c r="R451" s="188">
        <f>Q451*H451</f>
        <v>0.48894620000000005</v>
      </c>
      <c r="S451" s="188">
        <v>0</v>
      </c>
      <c r="T451" s="189">
        <f>S451*H451</f>
        <v>0</v>
      </c>
      <c r="AR451" s="190" t="s">
        <v>3699</v>
      </c>
      <c r="AT451" s="190" t="s">
        <v>3694</v>
      </c>
      <c r="AU451" s="190" t="s">
        <v>3565</v>
      </c>
      <c r="AY451" s="17" t="s">
        <v>3691</v>
      </c>
      <c r="BE451" s="191">
        <f>IF(N451="základní",J451,0)</f>
        <v>0</v>
      </c>
      <c r="BF451" s="191">
        <f>IF(N451="snížená",J451,0)</f>
        <v>0</v>
      </c>
      <c r="BG451" s="191">
        <f>IF(N451="zákl. přenesená",J451,0)</f>
        <v>0</v>
      </c>
      <c r="BH451" s="191">
        <f>IF(N451="sníž. přenesená",J451,0)</f>
        <v>0</v>
      </c>
      <c r="BI451" s="191">
        <f>IF(N451="nulová",J451,0)</f>
        <v>0</v>
      </c>
      <c r="BJ451" s="17" t="s">
        <v>3562</v>
      </c>
      <c r="BK451" s="191">
        <f>ROUND(I451*H451,2)</f>
        <v>0</v>
      </c>
      <c r="BL451" s="17" t="s">
        <v>3699</v>
      </c>
      <c r="BM451" s="190" t="s">
        <v>4348</v>
      </c>
    </row>
    <row r="452" spans="2:51" s="12" customFormat="1" ht="12">
      <c r="B452" s="192"/>
      <c r="C452" s="193"/>
      <c r="D452" s="194" t="s">
        <v>3710</v>
      </c>
      <c r="E452" s="195" t="s">
        <v>3501</v>
      </c>
      <c r="F452" s="196" t="s">
        <v>4349</v>
      </c>
      <c r="G452" s="193"/>
      <c r="H452" s="197">
        <v>253.34</v>
      </c>
      <c r="I452" s="198"/>
      <c r="J452" s="193"/>
      <c r="K452" s="193"/>
      <c r="L452" s="199"/>
      <c r="M452" s="200"/>
      <c r="N452" s="201"/>
      <c r="O452" s="201"/>
      <c r="P452" s="201"/>
      <c r="Q452" s="201"/>
      <c r="R452" s="201"/>
      <c r="S452" s="201"/>
      <c r="T452" s="202"/>
      <c r="AT452" s="203" t="s">
        <v>3710</v>
      </c>
      <c r="AU452" s="203" t="s">
        <v>3565</v>
      </c>
      <c r="AV452" s="12" t="s">
        <v>3565</v>
      </c>
      <c r="AW452" s="12" t="s">
        <v>3515</v>
      </c>
      <c r="AX452" s="12" t="s">
        <v>3562</v>
      </c>
      <c r="AY452" s="203" t="s">
        <v>3691</v>
      </c>
    </row>
    <row r="453" spans="2:65" s="1" customFormat="1" ht="16.5" customHeight="1">
      <c r="B453" s="34"/>
      <c r="C453" s="179" t="s">
        <v>4350</v>
      </c>
      <c r="D453" s="179" t="s">
        <v>3694</v>
      </c>
      <c r="E453" s="180" t="s">
        <v>4351</v>
      </c>
      <c r="F453" s="181" t="s">
        <v>4333</v>
      </c>
      <c r="G453" s="182" t="s">
        <v>3800</v>
      </c>
      <c r="H453" s="183">
        <v>18.9</v>
      </c>
      <c r="I453" s="184"/>
      <c r="J453" s="185">
        <f>ROUND(I453*H453,2)</f>
        <v>0</v>
      </c>
      <c r="K453" s="181" t="s">
        <v>3698</v>
      </c>
      <c r="L453" s="38"/>
      <c r="M453" s="186" t="s">
        <v>3501</v>
      </c>
      <c r="N453" s="187" t="s">
        <v>3525</v>
      </c>
      <c r="O453" s="63"/>
      <c r="P453" s="188">
        <f>O453*H453</f>
        <v>0</v>
      </c>
      <c r="Q453" s="188">
        <v>0.0077</v>
      </c>
      <c r="R453" s="188">
        <f>Q453*H453</f>
        <v>0.14553</v>
      </c>
      <c r="S453" s="188">
        <v>0</v>
      </c>
      <c r="T453" s="189">
        <f>S453*H453</f>
        <v>0</v>
      </c>
      <c r="AR453" s="190" t="s">
        <v>3699</v>
      </c>
      <c r="AT453" s="190" t="s">
        <v>3694</v>
      </c>
      <c r="AU453" s="190" t="s">
        <v>3565</v>
      </c>
      <c r="AY453" s="17" t="s">
        <v>3691</v>
      </c>
      <c r="BE453" s="191">
        <f>IF(N453="základní",J453,0)</f>
        <v>0</v>
      </c>
      <c r="BF453" s="191">
        <f>IF(N453="snížená",J453,0)</f>
        <v>0</v>
      </c>
      <c r="BG453" s="191">
        <f>IF(N453="zákl. přenesená",J453,0)</f>
        <v>0</v>
      </c>
      <c r="BH453" s="191">
        <f>IF(N453="sníž. přenesená",J453,0)</f>
        <v>0</v>
      </c>
      <c r="BI453" s="191">
        <f>IF(N453="nulová",J453,0)</f>
        <v>0</v>
      </c>
      <c r="BJ453" s="17" t="s">
        <v>3562</v>
      </c>
      <c r="BK453" s="191">
        <f>ROUND(I453*H453,2)</f>
        <v>0</v>
      </c>
      <c r="BL453" s="17" t="s">
        <v>3699</v>
      </c>
      <c r="BM453" s="190" t="s">
        <v>4352</v>
      </c>
    </row>
    <row r="454" spans="2:65" s="1" customFormat="1" ht="16.5" customHeight="1">
      <c r="B454" s="34"/>
      <c r="C454" s="179" t="s">
        <v>4353</v>
      </c>
      <c r="D454" s="179" t="s">
        <v>3694</v>
      </c>
      <c r="E454" s="180" t="s">
        <v>4354</v>
      </c>
      <c r="F454" s="181" t="s">
        <v>4355</v>
      </c>
      <c r="G454" s="182" t="s">
        <v>3697</v>
      </c>
      <c r="H454" s="183">
        <v>1.43</v>
      </c>
      <c r="I454" s="184"/>
      <c r="J454" s="185">
        <f>ROUND(I454*H454,2)</f>
        <v>0</v>
      </c>
      <c r="K454" s="181" t="s">
        <v>3698</v>
      </c>
      <c r="L454" s="38"/>
      <c r="M454" s="186" t="s">
        <v>3501</v>
      </c>
      <c r="N454" s="187" t="s">
        <v>3525</v>
      </c>
      <c r="O454" s="63"/>
      <c r="P454" s="188">
        <f>O454*H454</f>
        <v>0</v>
      </c>
      <c r="Q454" s="188">
        <v>2.25634</v>
      </c>
      <c r="R454" s="188">
        <f>Q454*H454</f>
        <v>3.2265661999999997</v>
      </c>
      <c r="S454" s="188">
        <v>0</v>
      </c>
      <c r="T454" s="189">
        <f>S454*H454</f>
        <v>0</v>
      </c>
      <c r="AR454" s="190" t="s">
        <v>3699</v>
      </c>
      <c r="AT454" s="190" t="s">
        <v>3694</v>
      </c>
      <c r="AU454" s="190" t="s">
        <v>3565</v>
      </c>
      <c r="AY454" s="17" t="s">
        <v>3691</v>
      </c>
      <c r="BE454" s="191">
        <f>IF(N454="základní",J454,0)</f>
        <v>0</v>
      </c>
      <c r="BF454" s="191">
        <f>IF(N454="snížená",J454,0)</f>
        <v>0</v>
      </c>
      <c r="BG454" s="191">
        <f>IF(N454="zákl. přenesená",J454,0)</f>
        <v>0</v>
      </c>
      <c r="BH454" s="191">
        <f>IF(N454="sníž. přenesená",J454,0)</f>
        <v>0</v>
      </c>
      <c r="BI454" s="191">
        <f>IF(N454="nulová",J454,0)</f>
        <v>0</v>
      </c>
      <c r="BJ454" s="17" t="s">
        <v>3562</v>
      </c>
      <c r="BK454" s="191">
        <f>ROUND(I454*H454,2)</f>
        <v>0</v>
      </c>
      <c r="BL454" s="17" t="s">
        <v>3699</v>
      </c>
      <c r="BM454" s="190" t="s">
        <v>4356</v>
      </c>
    </row>
    <row r="455" spans="2:65" s="1" customFormat="1" ht="16.5" customHeight="1">
      <c r="B455" s="34"/>
      <c r="C455" s="179" t="s">
        <v>4357</v>
      </c>
      <c r="D455" s="179" t="s">
        <v>3694</v>
      </c>
      <c r="E455" s="180" t="s">
        <v>4358</v>
      </c>
      <c r="F455" s="181" t="s">
        <v>4324</v>
      </c>
      <c r="G455" s="182" t="s">
        <v>3792</v>
      </c>
      <c r="H455" s="183">
        <v>0.03</v>
      </c>
      <c r="I455" s="184"/>
      <c r="J455" s="185">
        <f>ROUND(I455*H455,2)</f>
        <v>0</v>
      </c>
      <c r="K455" s="181" t="s">
        <v>3698</v>
      </c>
      <c r="L455" s="38"/>
      <c r="M455" s="186" t="s">
        <v>3501</v>
      </c>
      <c r="N455" s="187" t="s">
        <v>3525</v>
      </c>
      <c r="O455" s="63"/>
      <c r="P455" s="188">
        <f>O455*H455</f>
        <v>0</v>
      </c>
      <c r="Q455" s="188">
        <v>1.06277</v>
      </c>
      <c r="R455" s="188">
        <f>Q455*H455</f>
        <v>0.0318831</v>
      </c>
      <c r="S455" s="188">
        <v>0</v>
      </c>
      <c r="T455" s="189">
        <f>S455*H455</f>
        <v>0</v>
      </c>
      <c r="AR455" s="190" t="s">
        <v>3699</v>
      </c>
      <c r="AT455" s="190" t="s">
        <v>3694</v>
      </c>
      <c r="AU455" s="190" t="s">
        <v>3565</v>
      </c>
      <c r="AY455" s="17" t="s">
        <v>3691</v>
      </c>
      <c r="BE455" s="191">
        <f>IF(N455="základní",J455,0)</f>
        <v>0</v>
      </c>
      <c r="BF455" s="191">
        <f>IF(N455="snížená",J455,0)</f>
        <v>0</v>
      </c>
      <c r="BG455" s="191">
        <f>IF(N455="zákl. přenesená",J455,0)</f>
        <v>0</v>
      </c>
      <c r="BH455" s="191">
        <f>IF(N455="sníž. přenesená",J455,0)</f>
        <v>0</v>
      </c>
      <c r="BI455" s="191">
        <f>IF(N455="nulová",J455,0)</f>
        <v>0</v>
      </c>
      <c r="BJ455" s="17" t="s">
        <v>3562</v>
      </c>
      <c r="BK455" s="191">
        <f>ROUND(I455*H455,2)</f>
        <v>0</v>
      </c>
      <c r="BL455" s="17" t="s">
        <v>3699</v>
      </c>
      <c r="BM455" s="190" t="s">
        <v>4359</v>
      </c>
    </row>
    <row r="456" spans="2:65" s="1" customFormat="1" ht="16.5" customHeight="1">
      <c r="B456" s="34"/>
      <c r="C456" s="179" t="s">
        <v>4360</v>
      </c>
      <c r="D456" s="179" t="s">
        <v>3694</v>
      </c>
      <c r="E456" s="180" t="s">
        <v>4361</v>
      </c>
      <c r="F456" s="181" t="s">
        <v>4362</v>
      </c>
      <c r="G456" s="182" t="s">
        <v>3800</v>
      </c>
      <c r="H456" s="183">
        <v>216.63</v>
      </c>
      <c r="I456" s="184"/>
      <c r="J456" s="185">
        <f>ROUND(I456*H456,2)</f>
        <v>0</v>
      </c>
      <c r="K456" s="181" t="s">
        <v>3698</v>
      </c>
      <c r="L456" s="38"/>
      <c r="M456" s="186" t="s">
        <v>3501</v>
      </c>
      <c r="N456" s="187" t="s">
        <v>3525</v>
      </c>
      <c r="O456" s="63"/>
      <c r="P456" s="188">
        <f>O456*H456</f>
        <v>0</v>
      </c>
      <c r="Q456" s="188">
        <v>0.00792</v>
      </c>
      <c r="R456" s="188">
        <f>Q456*H456</f>
        <v>1.7157096</v>
      </c>
      <c r="S456" s="188">
        <v>0</v>
      </c>
      <c r="T456" s="189">
        <f>S456*H456</f>
        <v>0</v>
      </c>
      <c r="AR456" s="190" t="s">
        <v>3699</v>
      </c>
      <c r="AT456" s="190" t="s">
        <v>3694</v>
      </c>
      <c r="AU456" s="190" t="s">
        <v>3565</v>
      </c>
      <c r="AY456" s="17" t="s">
        <v>3691</v>
      </c>
      <c r="BE456" s="191">
        <f>IF(N456="základní",J456,0)</f>
        <v>0</v>
      </c>
      <c r="BF456" s="191">
        <f>IF(N456="snížená",J456,0)</f>
        <v>0</v>
      </c>
      <c r="BG456" s="191">
        <f>IF(N456="zákl. přenesená",J456,0)</f>
        <v>0</v>
      </c>
      <c r="BH456" s="191">
        <f>IF(N456="sníž. přenesená",J456,0)</f>
        <v>0</v>
      </c>
      <c r="BI456" s="191">
        <f>IF(N456="nulová",J456,0)</f>
        <v>0</v>
      </c>
      <c r="BJ456" s="17" t="s">
        <v>3562</v>
      </c>
      <c r="BK456" s="191">
        <f>ROUND(I456*H456,2)</f>
        <v>0</v>
      </c>
      <c r="BL456" s="17" t="s">
        <v>3699</v>
      </c>
      <c r="BM456" s="190" t="s">
        <v>4363</v>
      </c>
    </row>
    <row r="457" spans="2:65" s="1" customFormat="1" ht="24" customHeight="1">
      <c r="B457" s="34"/>
      <c r="C457" s="179" t="s">
        <v>4364</v>
      </c>
      <c r="D457" s="179" t="s">
        <v>3694</v>
      </c>
      <c r="E457" s="180" t="s">
        <v>4365</v>
      </c>
      <c r="F457" s="181" t="s">
        <v>4366</v>
      </c>
      <c r="G457" s="182" t="s">
        <v>3800</v>
      </c>
      <c r="H457" s="183">
        <v>216.63</v>
      </c>
      <c r="I457" s="184"/>
      <c r="J457" s="185">
        <f>ROUND(I457*H457,2)</f>
        <v>0</v>
      </c>
      <c r="K457" s="181" t="s">
        <v>3698</v>
      </c>
      <c r="L457" s="38"/>
      <c r="M457" s="186" t="s">
        <v>3501</v>
      </c>
      <c r="N457" s="187" t="s">
        <v>3525</v>
      </c>
      <c r="O457" s="63"/>
      <c r="P457" s="188">
        <f>O457*H457</f>
        <v>0</v>
      </c>
      <c r="Q457" s="188">
        <v>0.00198</v>
      </c>
      <c r="R457" s="188">
        <f>Q457*H457</f>
        <v>0.4289274</v>
      </c>
      <c r="S457" s="188">
        <v>0</v>
      </c>
      <c r="T457" s="189">
        <f>S457*H457</f>
        <v>0</v>
      </c>
      <c r="AR457" s="190" t="s">
        <v>3699</v>
      </c>
      <c r="AT457" s="190" t="s">
        <v>3694</v>
      </c>
      <c r="AU457" s="190" t="s">
        <v>3565</v>
      </c>
      <c r="AY457" s="17" t="s">
        <v>3691</v>
      </c>
      <c r="BE457" s="191">
        <f>IF(N457="základní",J457,0)</f>
        <v>0</v>
      </c>
      <c r="BF457" s="191">
        <f>IF(N457="snížená",J457,0)</f>
        <v>0</v>
      </c>
      <c r="BG457" s="191">
        <f>IF(N457="zákl. přenesená",J457,0)</f>
        <v>0</v>
      </c>
      <c r="BH457" s="191">
        <f>IF(N457="sníž. přenesená",J457,0)</f>
        <v>0</v>
      </c>
      <c r="BI457" s="191">
        <f>IF(N457="nulová",J457,0)</f>
        <v>0</v>
      </c>
      <c r="BJ457" s="17" t="s">
        <v>3562</v>
      </c>
      <c r="BK457" s="191">
        <f>ROUND(I457*H457,2)</f>
        <v>0</v>
      </c>
      <c r="BL457" s="17" t="s">
        <v>3699</v>
      </c>
      <c r="BM457" s="190" t="s">
        <v>4367</v>
      </c>
    </row>
    <row r="458" spans="2:51" s="12" customFormat="1" ht="12">
      <c r="B458" s="192"/>
      <c r="C458" s="193"/>
      <c r="D458" s="194" t="s">
        <v>3710</v>
      </c>
      <c r="E458" s="195" t="s">
        <v>3501</v>
      </c>
      <c r="F458" s="196" t="s">
        <v>4368</v>
      </c>
      <c r="G458" s="193"/>
      <c r="H458" s="197">
        <v>216.63</v>
      </c>
      <c r="I458" s="198"/>
      <c r="J458" s="193"/>
      <c r="K458" s="193"/>
      <c r="L458" s="199"/>
      <c r="M458" s="200"/>
      <c r="N458" s="201"/>
      <c r="O458" s="201"/>
      <c r="P458" s="201"/>
      <c r="Q458" s="201"/>
      <c r="R458" s="201"/>
      <c r="S458" s="201"/>
      <c r="T458" s="202"/>
      <c r="AT458" s="203" t="s">
        <v>3710</v>
      </c>
      <c r="AU458" s="203" t="s">
        <v>3565</v>
      </c>
      <c r="AV458" s="12" t="s">
        <v>3565</v>
      </c>
      <c r="AW458" s="12" t="s">
        <v>3515</v>
      </c>
      <c r="AX458" s="12" t="s">
        <v>3562</v>
      </c>
      <c r="AY458" s="203" t="s">
        <v>3691</v>
      </c>
    </row>
    <row r="459" spans="2:63" s="11" customFormat="1" ht="22.9" customHeight="1">
      <c r="B459" s="163"/>
      <c r="C459" s="164"/>
      <c r="D459" s="165" t="s">
        <v>3553</v>
      </c>
      <c r="E459" s="177" t="s">
        <v>3965</v>
      </c>
      <c r="F459" s="177" t="s">
        <v>4369</v>
      </c>
      <c r="G459" s="164"/>
      <c r="H459" s="164"/>
      <c r="I459" s="167"/>
      <c r="J459" s="178">
        <f>BK459</f>
        <v>0</v>
      </c>
      <c r="K459" s="164"/>
      <c r="L459" s="169"/>
      <c r="M459" s="170"/>
      <c r="N459" s="171"/>
      <c r="O459" s="171"/>
      <c r="P459" s="172">
        <f>SUM(P460:P465)</f>
        <v>0</v>
      </c>
      <c r="Q459" s="171"/>
      <c r="R459" s="172">
        <f>SUM(R460:R465)</f>
        <v>1.60458</v>
      </c>
      <c r="S459" s="171"/>
      <c r="T459" s="173">
        <f>SUM(T460:T465)</f>
        <v>0</v>
      </c>
      <c r="AR459" s="174" t="s">
        <v>3562</v>
      </c>
      <c r="AT459" s="175" t="s">
        <v>3553</v>
      </c>
      <c r="AU459" s="175" t="s">
        <v>3562</v>
      </c>
      <c r="AY459" s="174" t="s">
        <v>3691</v>
      </c>
      <c r="BK459" s="176">
        <f>SUM(BK460:BK465)</f>
        <v>0</v>
      </c>
    </row>
    <row r="460" spans="2:65" s="1" customFormat="1" ht="24" customHeight="1">
      <c r="B460" s="34"/>
      <c r="C460" s="179" t="s">
        <v>4370</v>
      </c>
      <c r="D460" s="179" t="s">
        <v>3694</v>
      </c>
      <c r="E460" s="180" t="s">
        <v>4371</v>
      </c>
      <c r="F460" s="181" t="s">
        <v>4372</v>
      </c>
      <c r="G460" s="182" t="s">
        <v>3834</v>
      </c>
      <c r="H460" s="183">
        <v>46</v>
      </c>
      <c r="I460" s="184"/>
      <c r="J460" s="185">
        <f aca="true" t="shared" si="50" ref="J460:J465">ROUND(I460*H460,2)</f>
        <v>0</v>
      </c>
      <c r="K460" s="181" t="s">
        <v>3698</v>
      </c>
      <c r="L460" s="38"/>
      <c r="M460" s="186" t="s">
        <v>3501</v>
      </c>
      <c r="N460" s="187" t="s">
        <v>3525</v>
      </c>
      <c r="O460" s="63"/>
      <c r="P460" s="188">
        <f aca="true" t="shared" si="51" ref="P460:P465">O460*H460</f>
        <v>0</v>
      </c>
      <c r="Q460" s="188">
        <v>0.01698</v>
      </c>
      <c r="R460" s="188">
        <f aca="true" t="shared" si="52" ref="R460:R465">Q460*H460</f>
        <v>0.7810799999999999</v>
      </c>
      <c r="S460" s="188">
        <v>0</v>
      </c>
      <c r="T460" s="189">
        <f aca="true" t="shared" si="53" ref="T460:T465">S460*H460</f>
        <v>0</v>
      </c>
      <c r="AR460" s="190" t="s">
        <v>3699</v>
      </c>
      <c r="AT460" s="190" t="s">
        <v>3694</v>
      </c>
      <c r="AU460" s="190" t="s">
        <v>3565</v>
      </c>
      <c r="AY460" s="17" t="s">
        <v>3691</v>
      </c>
      <c r="BE460" s="191">
        <f aca="true" t="shared" si="54" ref="BE460:BE465">IF(N460="základní",J460,0)</f>
        <v>0</v>
      </c>
      <c r="BF460" s="191">
        <f aca="true" t="shared" si="55" ref="BF460:BF465">IF(N460="snížená",J460,0)</f>
        <v>0</v>
      </c>
      <c r="BG460" s="191">
        <f aca="true" t="shared" si="56" ref="BG460:BG465">IF(N460="zákl. přenesená",J460,0)</f>
        <v>0</v>
      </c>
      <c r="BH460" s="191">
        <f aca="true" t="shared" si="57" ref="BH460:BH465">IF(N460="sníž. přenesená",J460,0)</f>
        <v>0</v>
      </c>
      <c r="BI460" s="191">
        <f aca="true" t="shared" si="58" ref="BI460:BI465">IF(N460="nulová",J460,0)</f>
        <v>0</v>
      </c>
      <c r="BJ460" s="17" t="s">
        <v>3562</v>
      </c>
      <c r="BK460" s="191">
        <f aca="true" t="shared" si="59" ref="BK460:BK465">ROUND(I460*H460,2)</f>
        <v>0</v>
      </c>
      <c r="BL460" s="17" t="s">
        <v>3699</v>
      </c>
      <c r="BM460" s="190" t="s">
        <v>4373</v>
      </c>
    </row>
    <row r="461" spans="2:65" s="1" customFormat="1" ht="16.5" customHeight="1">
      <c r="B461" s="34"/>
      <c r="C461" s="225" t="s">
        <v>4374</v>
      </c>
      <c r="D461" s="225" t="s">
        <v>3806</v>
      </c>
      <c r="E461" s="226" t="s">
        <v>4375</v>
      </c>
      <c r="F461" s="227" t="s">
        <v>4376</v>
      </c>
      <c r="G461" s="228" t="s">
        <v>3834</v>
      </c>
      <c r="H461" s="229">
        <v>10</v>
      </c>
      <c r="I461" s="230"/>
      <c r="J461" s="231">
        <f t="shared" si="50"/>
        <v>0</v>
      </c>
      <c r="K461" s="227" t="s">
        <v>3501</v>
      </c>
      <c r="L461" s="232"/>
      <c r="M461" s="233" t="s">
        <v>3501</v>
      </c>
      <c r="N461" s="234" t="s">
        <v>3525</v>
      </c>
      <c r="O461" s="63"/>
      <c r="P461" s="188">
        <f t="shared" si="51"/>
        <v>0</v>
      </c>
      <c r="Q461" s="188">
        <v>0.0183</v>
      </c>
      <c r="R461" s="188">
        <f t="shared" si="52"/>
        <v>0.183</v>
      </c>
      <c r="S461" s="188">
        <v>0</v>
      </c>
      <c r="T461" s="189">
        <f t="shared" si="53"/>
        <v>0</v>
      </c>
      <c r="AR461" s="190" t="s">
        <v>3732</v>
      </c>
      <c r="AT461" s="190" t="s">
        <v>3806</v>
      </c>
      <c r="AU461" s="190" t="s">
        <v>3565</v>
      </c>
      <c r="AY461" s="17" t="s">
        <v>3691</v>
      </c>
      <c r="BE461" s="191">
        <f t="shared" si="54"/>
        <v>0</v>
      </c>
      <c r="BF461" s="191">
        <f t="shared" si="55"/>
        <v>0</v>
      </c>
      <c r="BG461" s="191">
        <f t="shared" si="56"/>
        <v>0</v>
      </c>
      <c r="BH461" s="191">
        <f t="shared" si="57"/>
        <v>0</v>
      </c>
      <c r="BI461" s="191">
        <f t="shared" si="58"/>
        <v>0</v>
      </c>
      <c r="BJ461" s="17" t="s">
        <v>3562</v>
      </c>
      <c r="BK461" s="191">
        <f t="shared" si="59"/>
        <v>0</v>
      </c>
      <c r="BL461" s="17" t="s">
        <v>3699</v>
      </c>
      <c r="BM461" s="190" t="s">
        <v>4377</v>
      </c>
    </row>
    <row r="462" spans="2:65" s="1" customFormat="1" ht="16.5" customHeight="1">
      <c r="B462" s="34"/>
      <c r="C462" s="225" t="s">
        <v>4378</v>
      </c>
      <c r="D462" s="225" t="s">
        <v>3806</v>
      </c>
      <c r="E462" s="226" t="s">
        <v>4379</v>
      </c>
      <c r="F462" s="227" t="s">
        <v>4380</v>
      </c>
      <c r="G462" s="228" t="s">
        <v>3834</v>
      </c>
      <c r="H462" s="229">
        <v>10</v>
      </c>
      <c r="I462" s="230"/>
      <c r="J462" s="231">
        <f t="shared" si="50"/>
        <v>0</v>
      </c>
      <c r="K462" s="227" t="s">
        <v>3501</v>
      </c>
      <c r="L462" s="232"/>
      <c r="M462" s="233" t="s">
        <v>3501</v>
      </c>
      <c r="N462" s="234" t="s">
        <v>3525</v>
      </c>
      <c r="O462" s="63"/>
      <c r="P462" s="188">
        <f t="shared" si="51"/>
        <v>0</v>
      </c>
      <c r="Q462" s="188">
        <v>0.0183</v>
      </c>
      <c r="R462" s="188">
        <f t="shared" si="52"/>
        <v>0.183</v>
      </c>
      <c r="S462" s="188">
        <v>0</v>
      </c>
      <c r="T462" s="189">
        <f t="shared" si="53"/>
        <v>0</v>
      </c>
      <c r="AR462" s="190" t="s">
        <v>3732</v>
      </c>
      <c r="AT462" s="190" t="s">
        <v>3806</v>
      </c>
      <c r="AU462" s="190" t="s">
        <v>3565</v>
      </c>
      <c r="AY462" s="17" t="s">
        <v>3691</v>
      </c>
      <c r="BE462" s="191">
        <f t="shared" si="54"/>
        <v>0</v>
      </c>
      <c r="BF462" s="191">
        <f t="shared" si="55"/>
        <v>0</v>
      </c>
      <c r="BG462" s="191">
        <f t="shared" si="56"/>
        <v>0</v>
      </c>
      <c r="BH462" s="191">
        <f t="shared" si="57"/>
        <v>0</v>
      </c>
      <c r="BI462" s="191">
        <f t="shared" si="58"/>
        <v>0</v>
      </c>
      <c r="BJ462" s="17" t="s">
        <v>3562</v>
      </c>
      <c r="BK462" s="191">
        <f t="shared" si="59"/>
        <v>0</v>
      </c>
      <c r="BL462" s="17" t="s">
        <v>3699</v>
      </c>
      <c r="BM462" s="190" t="s">
        <v>4381</v>
      </c>
    </row>
    <row r="463" spans="2:65" s="1" customFormat="1" ht="16.5" customHeight="1">
      <c r="B463" s="34"/>
      <c r="C463" s="225" t="s">
        <v>4382</v>
      </c>
      <c r="D463" s="225" t="s">
        <v>3806</v>
      </c>
      <c r="E463" s="226" t="s">
        <v>4383</v>
      </c>
      <c r="F463" s="227" t="s">
        <v>4384</v>
      </c>
      <c r="G463" s="228" t="s">
        <v>3834</v>
      </c>
      <c r="H463" s="229">
        <v>14</v>
      </c>
      <c r="I463" s="230"/>
      <c r="J463" s="231">
        <f t="shared" si="50"/>
        <v>0</v>
      </c>
      <c r="K463" s="227" t="s">
        <v>3501</v>
      </c>
      <c r="L463" s="232"/>
      <c r="M463" s="233" t="s">
        <v>3501</v>
      </c>
      <c r="N463" s="234" t="s">
        <v>3525</v>
      </c>
      <c r="O463" s="63"/>
      <c r="P463" s="188">
        <f t="shared" si="51"/>
        <v>0</v>
      </c>
      <c r="Q463" s="188">
        <v>0.0183</v>
      </c>
      <c r="R463" s="188">
        <f t="shared" si="52"/>
        <v>0.2562</v>
      </c>
      <c r="S463" s="188">
        <v>0</v>
      </c>
      <c r="T463" s="189">
        <f t="shared" si="53"/>
        <v>0</v>
      </c>
      <c r="AR463" s="190" t="s">
        <v>3732</v>
      </c>
      <c r="AT463" s="190" t="s">
        <v>3806</v>
      </c>
      <c r="AU463" s="190" t="s">
        <v>3565</v>
      </c>
      <c r="AY463" s="17" t="s">
        <v>3691</v>
      </c>
      <c r="BE463" s="191">
        <f t="shared" si="54"/>
        <v>0</v>
      </c>
      <c r="BF463" s="191">
        <f t="shared" si="55"/>
        <v>0</v>
      </c>
      <c r="BG463" s="191">
        <f t="shared" si="56"/>
        <v>0</v>
      </c>
      <c r="BH463" s="191">
        <f t="shared" si="57"/>
        <v>0</v>
      </c>
      <c r="BI463" s="191">
        <f t="shared" si="58"/>
        <v>0</v>
      </c>
      <c r="BJ463" s="17" t="s">
        <v>3562</v>
      </c>
      <c r="BK463" s="191">
        <f t="shared" si="59"/>
        <v>0</v>
      </c>
      <c r="BL463" s="17" t="s">
        <v>3699</v>
      </c>
      <c r="BM463" s="190" t="s">
        <v>4385</v>
      </c>
    </row>
    <row r="464" spans="2:65" s="1" customFormat="1" ht="16.5" customHeight="1">
      <c r="B464" s="34"/>
      <c r="C464" s="225" t="s">
        <v>4386</v>
      </c>
      <c r="D464" s="225" t="s">
        <v>3806</v>
      </c>
      <c r="E464" s="226" t="s">
        <v>4387</v>
      </c>
      <c r="F464" s="227" t="s">
        <v>4388</v>
      </c>
      <c r="G464" s="228" t="s">
        <v>3834</v>
      </c>
      <c r="H464" s="229">
        <v>8</v>
      </c>
      <c r="I464" s="230"/>
      <c r="J464" s="231">
        <f t="shared" si="50"/>
        <v>0</v>
      </c>
      <c r="K464" s="227" t="s">
        <v>3501</v>
      </c>
      <c r="L464" s="232"/>
      <c r="M464" s="233" t="s">
        <v>3501</v>
      </c>
      <c r="N464" s="234" t="s">
        <v>3525</v>
      </c>
      <c r="O464" s="63"/>
      <c r="P464" s="188">
        <f t="shared" si="51"/>
        <v>0</v>
      </c>
      <c r="Q464" s="188">
        <v>0.0183</v>
      </c>
      <c r="R464" s="188">
        <f t="shared" si="52"/>
        <v>0.1464</v>
      </c>
      <c r="S464" s="188">
        <v>0</v>
      </c>
      <c r="T464" s="189">
        <f t="shared" si="53"/>
        <v>0</v>
      </c>
      <c r="AR464" s="190" t="s">
        <v>3732</v>
      </c>
      <c r="AT464" s="190" t="s">
        <v>3806</v>
      </c>
      <c r="AU464" s="190" t="s">
        <v>3565</v>
      </c>
      <c r="AY464" s="17" t="s">
        <v>3691</v>
      </c>
      <c r="BE464" s="191">
        <f t="shared" si="54"/>
        <v>0</v>
      </c>
      <c r="BF464" s="191">
        <f t="shared" si="55"/>
        <v>0</v>
      </c>
      <c r="BG464" s="191">
        <f t="shared" si="56"/>
        <v>0</v>
      </c>
      <c r="BH464" s="191">
        <f t="shared" si="57"/>
        <v>0</v>
      </c>
      <c r="BI464" s="191">
        <f t="shared" si="58"/>
        <v>0</v>
      </c>
      <c r="BJ464" s="17" t="s">
        <v>3562</v>
      </c>
      <c r="BK464" s="191">
        <f t="shared" si="59"/>
        <v>0</v>
      </c>
      <c r="BL464" s="17" t="s">
        <v>3699</v>
      </c>
      <c r="BM464" s="190" t="s">
        <v>4389</v>
      </c>
    </row>
    <row r="465" spans="2:65" s="1" customFormat="1" ht="16.5" customHeight="1">
      <c r="B465" s="34"/>
      <c r="C465" s="225" t="s">
        <v>4390</v>
      </c>
      <c r="D465" s="225" t="s">
        <v>3806</v>
      </c>
      <c r="E465" s="226" t="s">
        <v>4391</v>
      </c>
      <c r="F465" s="227" t="s">
        <v>4392</v>
      </c>
      <c r="G465" s="228" t="s">
        <v>3834</v>
      </c>
      <c r="H465" s="229">
        <v>3</v>
      </c>
      <c r="I465" s="230"/>
      <c r="J465" s="231">
        <f t="shared" si="50"/>
        <v>0</v>
      </c>
      <c r="K465" s="227" t="s">
        <v>3501</v>
      </c>
      <c r="L465" s="232"/>
      <c r="M465" s="233" t="s">
        <v>3501</v>
      </c>
      <c r="N465" s="234" t="s">
        <v>3525</v>
      </c>
      <c r="O465" s="63"/>
      <c r="P465" s="188">
        <f t="shared" si="51"/>
        <v>0</v>
      </c>
      <c r="Q465" s="188">
        <v>0.0183</v>
      </c>
      <c r="R465" s="188">
        <f t="shared" si="52"/>
        <v>0.054900000000000004</v>
      </c>
      <c r="S465" s="188">
        <v>0</v>
      </c>
      <c r="T465" s="189">
        <f t="shared" si="53"/>
        <v>0</v>
      </c>
      <c r="AR465" s="190" t="s">
        <v>3732</v>
      </c>
      <c r="AT465" s="190" t="s">
        <v>3806</v>
      </c>
      <c r="AU465" s="190" t="s">
        <v>3565</v>
      </c>
      <c r="AY465" s="17" t="s">
        <v>3691</v>
      </c>
      <c r="BE465" s="191">
        <f t="shared" si="54"/>
        <v>0</v>
      </c>
      <c r="BF465" s="191">
        <f t="shared" si="55"/>
        <v>0</v>
      </c>
      <c r="BG465" s="191">
        <f t="shared" si="56"/>
        <v>0</v>
      </c>
      <c r="BH465" s="191">
        <f t="shared" si="57"/>
        <v>0</v>
      </c>
      <c r="BI465" s="191">
        <f t="shared" si="58"/>
        <v>0</v>
      </c>
      <c r="BJ465" s="17" t="s">
        <v>3562</v>
      </c>
      <c r="BK465" s="191">
        <f t="shared" si="59"/>
        <v>0</v>
      </c>
      <c r="BL465" s="17" t="s">
        <v>3699</v>
      </c>
      <c r="BM465" s="190" t="s">
        <v>4393</v>
      </c>
    </row>
    <row r="466" spans="2:63" s="11" customFormat="1" ht="22.9" customHeight="1">
      <c r="B466" s="163"/>
      <c r="C466" s="164"/>
      <c r="D466" s="165" t="s">
        <v>3553</v>
      </c>
      <c r="E466" s="177" t="s">
        <v>4394</v>
      </c>
      <c r="F466" s="177" t="s">
        <v>4395</v>
      </c>
      <c r="G466" s="164"/>
      <c r="H466" s="164"/>
      <c r="I466" s="167"/>
      <c r="J466" s="178">
        <f>BK466</f>
        <v>0</v>
      </c>
      <c r="K466" s="164"/>
      <c r="L466" s="169"/>
      <c r="M466" s="170"/>
      <c r="N466" s="171"/>
      <c r="O466" s="171"/>
      <c r="P466" s="172">
        <f>SUM(P467:P494)</f>
        <v>0</v>
      </c>
      <c r="Q466" s="171"/>
      <c r="R466" s="172">
        <f>SUM(R467:R494)</f>
        <v>6.8405470600000005</v>
      </c>
      <c r="S466" s="171"/>
      <c r="T466" s="173">
        <f>SUM(T467:T494)</f>
        <v>0</v>
      </c>
      <c r="AR466" s="174" t="s">
        <v>3565</v>
      </c>
      <c r="AT466" s="175" t="s">
        <v>3553</v>
      </c>
      <c r="AU466" s="175" t="s">
        <v>3562</v>
      </c>
      <c r="AY466" s="174" t="s">
        <v>3691</v>
      </c>
      <c r="BK466" s="176">
        <f>SUM(BK467:BK494)</f>
        <v>0</v>
      </c>
    </row>
    <row r="467" spans="2:65" s="1" customFormat="1" ht="16.5" customHeight="1">
      <c r="B467" s="34"/>
      <c r="C467" s="179" t="s">
        <v>4396</v>
      </c>
      <c r="D467" s="179" t="s">
        <v>3694</v>
      </c>
      <c r="E467" s="180" t="s">
        <v>4397</v>
      </c>
      <c r="F467" s="181" t="s">
        <v>4398</v>
      </c>
      <c r="G467" s="182" t="s">
        <v>3800</v>
      </c>
      <c r="H467" s="183">
        <v>455.05</v>
      </c>
      <c r="I467" s="184"/>
      <c r="J467" s="185">
        <f>ROUND(I467*H467,2)</f>
        <v>0</v>
      </c>
      <c r="K467" s="181" t="s">
        <v>3501</v>
      </c>
      <c r="L467" s="38"/>
      <c r="M467" s="186" t="s">
        <v>3501</v>
      </c>
      <c r="N467" s="187" t="s">
        <v>3525</v>
      </c>
      <c r="O467" s="63"/>
      <c r="P467" s="188">
        <f>O467*H467</f>
        <v>0</v>
      </c>
      <c r="Q467" s="188">
        <v>0</v>
      </c>
      <c r="R467" s="188">
        <f>Q467*H467</f>
        <v>0</v>
      </c>
      <c r="S467" s="188">
        <v>0</v>
      </c>
      <c r="T467" s="189">
        <f>S467*H467</f>
        <v>0</v>
      </c>
      <c r="AR467" s="190" t="s">
        <v>3761</v>
      </c>
      <c r="AT467" s="190" t="s">
        <v>3694</v>
      </c>
      <c r="AU467" s="190" t="s">
        <v>3565</v>
      </c>
      <c r="AY467" s="17" t="s">
        <v>3691</v>
      </c>
      <c r="BE467" s="191">
        <f>IF(N467="základní",J467,0)</f>
        <v>0</v>
      </c>
      <c r="BF467" s="191">
        <f>IF(N467="snížená",J467,0)</f>
        <v>0</v>
      </c>
      <c r="BG467" s="191">
        <f>IF(N467="zákl. přenesená",J467,0)</f>
        <v>0</v>
      </c>
      <c r="BH467" s="191">
        <f>IF(N467="sníž. přenesená",J467,0)</f>
        <v>0</v>
      </c>
      <c r="BI467" s="191">
        <f>IF(N467="nulová",J467,0)</f>
        <v>0</v>
      </c>
      <c r="BJ467" s="17" t="s">
        <v>3562</v>
      </c>
      <c r="BK467" s="191">
        <f>ROUND(I467*H467,2)</f>
        <v>0</v>
      </c>
      <c r="BL467" s="17" t="s">
        <v>3761</v>
      </c>
      <c r="BM467" s="190" t="s">
        <v>4399</v>
      </c>
    </row>
    <row r="468" spans="2:65" s="1" customFormat="1" ht="16.5" customHeight="1">
      <c r="B468" s="34"/>
      <c r="C468" s="179" t="s">
        <v>4400</v>
      </c>
      <c r="D468" s="179" t="s">
        <v>3694</v>
      </c>
      <c r="E468" s="180" t="s">
        <v>4401</v>
      </c>
      <c r="F468" s="181" t="s">
        <v>4402</v>
      </c>
      <c r="G468" s="182" t="s">
        <v>3800</v>
      </c>
      <c r="H468" s="183">
        <v>307.63</v>
      </c>
      <c r="I468" s="184"/>
      <c r="J468" s="185">
        <f>ROUND(I468*H468,2)</f>
        <v>0</v>
      </c>
      <c r="K468" s="181" t="s">
        <v>3698</v>
      </c>
      <c r="L468" s="38"/>
      <c r="M468" s="186" t="s">
        <v>3501</v>
      </c>
      <c r="N468" s="187" t="s">
        <v>3525</v>
      </c>
      <c r="O468" s="63"/>
      <c r="P468" s="188">
        <f>O468*H468</f>
        <v>0</v>
      </c>
      <c r="Q468" s="188">
        <v>0</v>
      </c>
      <c r="R468" s="188">
        <f>Q468*H468</f>
        <v>0</v>
      </c>
      <c r="S468" s="188">
        <v>0</v>
      </c>
      <c r="T468" s="189">
        <f>S468*H468</f>
        <v>0</v>
      </c>
      <c r="AR468" s="190" t="s">
        <v>3761</v>
      </c>
      <c r="AT468" s="190" t="s">
        <v>3694</v>
      </c>
      <c r="AU468" s="190" t="s">
        <v>3565</v>
      </c>
      <c r="AY468" s="17" t="s">
        <v>3691</v>
      </c>
      <c r="BE468" s="191">
        <f>IF(N468="základní",J468,0)</f>
        <v>0</v>
      </c>
      <c r="BF468" s="191">
        <f>IF(N468="snížená",J468,0)</f>
        <v>0</v>
      </c>
      <c r="BG468" s="191">
        <f>IF(N468="zákl. přenesená",J468,0)</f>
        <v>0</v>
      </c>
      <c r="BH468" s="191">
        <f>IF(N468="sníž. přenesená",J468,0)</f>
        <v>0</v>
      </c>
      <c r="BI468" s="191">
        <f>IF(N468="nulová",J468,0)</f>
        <v>0</v>
      </c>
      <c r="BJ468" s="17" t="s">
        <v>3562</v>
      </c>
      <c r="BK468" s="191">
        <f>ROUND(I468*H468,2)</f>
        <v>0</v>
      </c>
      <c r="BL468" s="17" t="s">
        <v>3761</v>
      </c>
      <c r="BM468" s="190" t="s">
        <v>4403</v>
      </c>
    </row>
    <row r="469" spans="2:65" s="1" customFormat="1" ht="16.5" customHeight="1">
      <c r="B469" s="34"/>
      <c r="C469" s="225" t="s">
        <v>4404</v>
      </c>
      <c r="D469" s="225" t="s">
        <v>3806</v>
      </c>
      <c r="E469" s="226" t="s">
        <v>4405</v>
      </c>
      <c r="F469" s="227" t="s">
        <v>4406</v>
      </c>
      <c r="G469" s="228" t="s">
        <v>3792</v>
      </c>
      <c r="H469" s="229">
        <v>3.051</v>
      </c>
      <c r="I469" s="230"/>
      <c r="J469" s="231">
        <f>ROUND(I469*H469,2)</f>
        <v>0</v>
      </c>
      <c r="K469" s="227" t="s">
        <v>3698</v>
      </c>
      <c r="L469" s="232"/>
      <c r="M469" s="233" t="s">
        <v>3501</v>
      </c>
      <c r="N469" s="234" t="s">
        <v>3525</v>
      </c>
      <c r="O469" s="63"/>
      <c r="P469" s="188">
        <f>O469*H469</f>
        <v>0</v>
      </c>
      <c r="Q469" s="188">
        <v>1</v>
      </c>
      <c r="R469" s="188">
        <f>Q469*H469</f>
        <v>3.051</v>
      </c>
      <c r="S469" s="188">
        <v>0</v>
      </c>
      <c r="T469" s="189">
        <f>S469*H469</f>
        <v>0</v>
      </c>
      <c r="AR469" s="190" t="s">
        <v>3842</v>
      </c>
      <c r="AT469" s="190" t="s">
        <v>3806</v>
      </c>
      <c r="AU469" s="190" t="s">
        <v>3565</v>
      </c>
      <c r="AY469" s="17" t="s">
        <v>3691</v>
      </c>
      <c r="BE469" s="191">
        <f>IF(N469="základní",J469,0)</f>
        <v>0</v>
      </c>
      <c r="BF469" s="191">
        <f>IF(N469="snížená",J469,0)</f>
        <v>0</v>
      </c>
      <c r="BG469" s="191">
        <f>IF(N469="zákl. přenesená",J469,0)</f>
        <v>0</v>
      </c>
      <c r="BH469" s="191">
        <f>IF(N469="sníž. přenesená",J469,0)</f>
        <v>0</v>
      </c>
      <c r="BI469" s="191">
        <f>IF(N469="nulová",J469,0)</f>
        <v>0</v>
      </c>
      <c r="BJ469" s="17" t="s">
        <v>3562</v>
      </c>
      <c r="BK469" s="191">
        <f>ROUND(I469*H469,2)</f>
        <v>0</v>
      </c>
      <c r="BL469" s="17" t="s">
        <v>3761</v>
      </c>
      <c r="BM469" s="190" t="s">
        <v>4407</v>
      </c>
    </row>
    <row r="470" spans="2:47" s="1" customFormat="1" ht="19.5">
      <c r="B470" s="34"/>
      <c r="C470" s="35"/>
      <c r="D470" s="194" t="s">
        <v>4408</v>
      </c>
      <c r="E470" s="35"/>
      <c r="F470" s="235" t="s">
        <v>4409</v>
      </c>
      <c r="G470" s="35"/>
      <c r="H470" s="35"/>
      <c r="I470" s="106"/>
      <c r="J470" s="35"/>
      <c r="K470" s="35"/>
      <c r="L470" s="38"/>
      <c r="M470" s="236"/>
      <c r="N470" s="63"/>
      <c r="O470" s="63"/>
      <c r="P470" s="63"/>
      <c r="Q470" s="63"/>
      <c r="R470" s="63"/>
      <c r="S470" s="63"/>
      <c r="T470" s="64"/>
      <c r="AT470" s="17" t="s">
        <v>4408</v>
      </c>
      <c r="AU470" s="17" t="s">
        <v>3565</v>
      </c>
    </row>
    <row r="471" spans="2:51" s="12" customFormat="1" ht="12">
      <c r="B471" s="192"/>
      <c r="C471" s="193"/>
      <c r="D471" s="194" t="s">
        <v>3710</v>
      </c>
      <c r="E471" s="195" t="s">
        <v>3501</v>
      </c>
      <c r="F471" s="196" t="s">
        <v>4410</v>
      </c>
      <c r="G471" s="193"/>
      <c r="H471" s="197">
        <v>3.051</v>
      </c>
      <c r="I471" s="198"/>
      <c r="J471" s="193"/>
      <c r="K471" s="193"/>
      <c r="L471" s="199"/>
      <c r="M471" s="200"/>
      <c r="N471" s="201"/>
      <c r="O471" s="201"/>
      <c r="P471" s="201"/>
      <c r="Q471" s="201"/>
      <c r="R471" s="201"/>
      <c r="S471" s="201"/>
      <c r="T471" s="202"/>
      <c r="AT471" s="203" t="s">
        <v>3710</v>
      </c>
      <c r="AU471" s="203" t="s">
        <v>3565</v>
      </c>
      <c r="AV471" s="12" t="s">
        <v>3565</v>
      </c>
      <c r="AW471" s="12" t="s">
        <v>3515</v>
      </c>
      <c r="AX471" s="12" t="s">
        <v>3554</v>
      </c>
      <c r="AY471" s="203" t="s">
        <v>3691</v>
      </c>
    </row>
    <row r="472" spans="2:51" s="13" customFormat="1" ht="12">
      <c r="B472" s="204"/>
      <c r="C472" s="205"/>
      <c r="D472" s="194" t="s">
        <v>3710</v>
      </c>
      <c r="E472" s="206" t="s">
        <v>3501</v>
      </c>
      <c r="F472" s="207" t="s">
        <v>3712</v>
      </c>
      <c r="G472" s="205"/>
      <c r="H472" s="208">
        <v>3.051</v>
      </c>
      <c r="I472" s="209"/>
      <c r="J472" s="205"/>
      <c r="K472" s="205"/>
      <c r="L472" s="210"/>
      <c r="M472" s="211"/>
      <c r="N472" s="212"/>
      <c r="O472" s="212"/>
      <c r="P472" s="212"/>
      <c r="Q472" s="212"/>
      <c r="R472" s="212"/>
      <c r="S472" s="212"/>
      <c r="T472" s="213"/>
      <c r="AT472" s="214" t="s">
        <v>3710</v>
      </c>
      <c r="AU472" s="214" t="s">
        <v>3565</v>
      </c>
      <c r="AV472" s="13" t="s">
        <v>3699</v>
      </c>
      <c r="AW472" s="13" t="s">
        <v>3515</v>
      </c>
      <c r="AX472" s="13" t="s">
        <v>3562</v>
      </c>
      <c r="AY472" s="214" t="s">
        <v>3691</v>
      </c>
    </row>
    <row r="473" spans="2:65" s="1" customFormat="1" ht="16.5" customHeight="1">
      <c r="B473" s="34"/>
      <c r="C473" s="179" t="s">
        <v>4411</v>
      </c>
      <c r="D473" s="179" t="s">
        <v>3694</v>
      </c>
      <c r="E473" s="180" t="s">
        <v>4412</v>
      </c>
      <c r="F473" s="181" t="s">
        <v>4413</v>
      </c>
      <c r="G473" s="182" t="s">
        <v>3800</v>
      </c>
      <c r="H473" s="183">
        <v>455.05</v>
      </c>
      <c r="I473" s="184"/>
      <c r="J473" s="185">
        <f>ROUND(I473*H473,2)</f>
        <v>0</v>
      </c>
      <c r="K473" s="181" t="s">
        <v>3501</v>
      </c>
      <c r="L473" s="38"/>
      <c r="M473" s="186" t="s">
        <v>3501</v>
      </c>
      <c r="N473" s="187" t="s">
        <v>3525</v>
      </c>
      <c r="O473" s="63"/>
      <c r="P473" s="188">
        <f>O473*H473</f>
        <v>0</v>
      </c>
      <c r="Q473" s="188">
        <v>0.00041</v>
      </c>
      <c r="R473" s="188">
        <f>Q473*H473</f>
        <v>0.1865705</v>
      </c>
      <c r="S473" s="188">
        <v>0</v>
      </c>
      <c r="T473" s="189">
        <f>S473*H473</f>
        <v>0</v>
      </c>
      <c r="AR473" s="190" t="s">
        <v>3761</v>
      </c>
      <c r="AT473" s="190" t="s">
        <v>3694</v>
      </c>
      <c r="AU473" s="190" t="s">
        <v>3565</v>
      </c>
      <c r="AY473" s="17" t="s">
        <v>3691</v>
      </c>
      <c r="BE473" s="191">
        <f>IF(N473="základní",J473,0)</f>
        <v>0</v>
      </c>
      <c r="BF473" s="191">
        <f>IF(N473="snížená",J473,0)</f>
        <v>0</v>
      </c>
      <c r="BG473" s="191">
        <f>IF(N473="zákl. přenesená",J473,0)</f>
        <v>0</v>
      </c>
      <c r="BH473" s="191">
        <f>IF(N473="sníž. přenesená",J473,0)</f>
        <v>0</v>
      </c>
      <c r="BI473" s="191">
        <f>IF(N473="nulová",J473,0)</f>
        <v>0</v>
      </c>
      <c r="BJ473" s="17" t="s">
        <v>3562</v>
      </c>
      <c r="BK473" s="191">
        <f>ROUND(I473*H473,2)</f>
        <v>0</v>
      </c>
      <c r="BL473" s="17" t="s">
        <v>3761</v>
      </c>
      <c r="BM473" s="190" t="s">
        <v>4414</v>
      </c>
    </row>
    <row r="474" spans="2:65" s="1" customFormat="1" ht="16.5" customHeight="1">
      <c r="B474" s="34"/>
      <c r="C474" s="179" t="s">
        <v>4415</v>
      </c>
      <c r="D474" s="179" t="s">
        <v>3694</v>
      </c>
      <c r="E474" s="180" t="s">
        <v>4416</v>
      </c>
      <c r="F474" s="181" t="s">
        <v>4417</v>
      </c>
      <c r="G474" s="182" t="s">
        <v>3800</v>
      </c>
      <c r="H474" s="183">
        <v>318.07</v>
      </c>
      <c r="I474" s="184"/>
      <c r="J474" s="185">
        <f>ROUND(I474*H474,2)</f>
        <v>0</v>
      </c>
      <c r="K474" s="181" t="s">
        <v>3698</v>
      </c>
      <c r="L474" s="38"/>
      <c r="M474" s="186" t="s">
        <v>3501</v>
      </c>
      <c r="N474" s="187" t="s">
        <v>3525</v>
      </c>
      <c r="O474" s="63"/>
      <c r="P474" s="188">
        <f>O474*H474</f>
        <v>0</v>
      </c>
      <c r="Q474" s="188">
        <v>0.0004</v>
      </c>
      <c r="R474" s="188">
        <f>Q474*H474</f>
        <v>0.127228</v>
      </c>
      <c r="S474" s="188">
        <v>0</v>
      </c>
      <c r="T474" s="189">
        <f>S474*H474</f>
        <v>0</v>
      </c>
      <c r="AR474" s="190" t="s">
        <v>3761</v>
      </c>
      <c r="AT474" s="190" t="s">
        <v>3694</v>
      </c>
      <c r="AU474" s="190" t="s">
        <v>3565</v>
      </c>
      <c r="AY474" s="17" t="s">
        <v>3691</v>
      </c>
      <c r="BE474" s="191">
        <f>IF(N474="základní",J474,0)</f>
        <v>0</v>
      </c>
      <c r="BF474" s="191">
        <f>IF(N474="snížená",J474,0)</f>
        <v>0</v>
      </c>
      <c r="BG474" s="191">
        <f>IF(N474="zákl. přenesená",J474,0)</f>
        <v>0</v>
      </c>
      <c r="BH474" s="191">
        <f>IF(N474="sníž. přenesená",J474,0)</f>
        <v>0</v>
      </c>
      <c r="BI474" s="191">
        <f>IF(N474="nulová",J474,0)</f>
        <v>0</v>
      </c>
      <c r="BJ474" s="17" t="s">
        <v>3562</v>
      </c>
      <c r="BK474" s="191">
        <f>ROUND(I474*H474,2)</f>
        <v>0</v>
      </c>
      <c r="BL474" s="17" t="s">
        <v>3761</v>
      </c>
      <c r="BM474" s="190" t="s">
        <v>4418</v>
      </c>
    </row>
    <row r="475" spans="2:65" s="1" customFormat="1" ht="24" customHeight="1">
      <c r="B475" s="34"/>
      <c r="C475" s="179" t="s">
        <v>4419</v>
      </c>
      <c r="D475" s="179" t="s">
        <v>3694</v>
      </c>
      <c r="E475" s="180" t="s">
        <v>4420</v>
      </c>
      <c r="F475" s="181" t="s">
        <v>2449</v>
      </c>
      <c r="G475" s="182" t="s">
        <v>3800</v>
      </c>
      <c r="H475" s="183">
        <v>782.374</v>
      </c>
      <c r="I475" s="184"/>
      <c r="J475" s="185">
        <f>ROUND(I475*H475,2)</f>
        <v>0</v>
      </c>
      <c r="K475" s="181" t="s">
        <v>3698</v>
      </c>
      <c r="L475" s="38"/>
      <c r="M475" s="186" t="s">
        <v>3501</v>
      </c>
      <c r="N475" s="187" t="s">
        <v>3525</v>
      </c>
      <c r="O475" s="63"/>
      <c r="P475" s="188">
        <f>O475*H475</f>
        <v>0</v>
      </c>
      <c r="Q475" s="188">
        <v>0</v>
      </c>
      <c r="R475" s="188">
        <f>Q475*H475</f>
        <v>0</v>
      </c>
      <c r="S475" s="188">
        <v>0</v>
      </c>
      <c r="T475" s="189">
        <f>S475*H475</f>
        <v>0</v>
      </c>
      <c r="AR475" s="190" t="s">
        <v>3761</v>
      </c>
      <c r="AT475" s="190" t="s">
        <v>3694</v>
      </c>
      <c r="AU475" s="190" t="s">
        <v>3565</v>
      </c>
      <c r="AY475" s="17" t="s">
        <v>3691</v>
      </c>
      <c r="BE475" s="191">
        <f>IF(N475="základní",J475,0)</f>
        <v>0</v>
      </c>
      <c r="BF475" s="191">
        <f>IF(N475="snížená",J475,0)</f>
        <v>0</v>
      </c>
      <c r="BG475" s="191">
        <f>IF(N475="zákl. přenesená",J475,0)</f>
        <v>0</v>
      </c>
      <c r="BH475" s="191">
        <f>IF(N475="sníž. přenesená",J475,0)</f>
        <v>0</v>
      </c>
      <c r="BI475" s="191">
        <f>IF(N475="nulová",J475,0)</f>
        <v>0</v>
      </c>
      <c r="BJ475" s="17" t="s">
        <v>3562</v>
      </c>
      <c r="BK475" s="191">
        <f>ROUND(I475*H475,2)</f>
        <v>0</v>
      </c>
      <c r="BL475" s="17" t="s">
        <v>3761</v>
      </c>
      <c r="BM475" s="190" t="s">
        <v>2450</v>
      </c>
    </row>
    <row r="476" spans="2:65" s="1" customFormat="1" ht="16.5" customHeight="1">
      <c r="B476" s="34"/>
      <c r="C476" s="225" t="s">
        <v>2451</v>
      </c>
      <c r="D476" s="225" t="s">
        <v>3806</v>
      </c>
      <c r="E476" s="226" t="s">
        <v>2452</v>
      </c>
      <c r="F476" s="227" t="s">
        <v>2453</v>
      </c>
      <c r="G476" s="228" t="s">
        <v>3800</v>
      </c>
      <c r="H476" s="229">
        <v>899.73</v>
      </c>
      <c r="I476" s="230"/>
      <c r="J476" s="231">
        <f>ROUND(I476*H476,2)</f>
        <v>0</v>
      </c>
      <c r="K476" s="227" t="s">
        <v>3698</v>
      </c>
      <c r="L476" s="232"/>
      <c r="M476" s="233" t="s">
        <v>3501</v>
      </c>
      <c r="N476" s="234" t="s">
        <v>3525</v>
      </c>
      <c r="O476" s="63"/>
      <c r="P476" s="188">
        <f>O476*H476</f>
        <v>0</v>
      </c>
      <c r="Q476" s="188">
        <v>0.0004</v>
      </c>
      <c r="R476" s="188">
        <f>Q476*H476</f>
        <v>0.35989200000000005</v>
      </c>
      <c r="S476" s="188">
        <v>0</v>
      </c>
      <c r="T476" s="189">
        <f>S476*H476</f>
        <v>0</v>
      </c>
      <c r="AR476" s="190" t="s">
        <v>3842</v>
      </c>
      <c r="AT476" s="190" t="s">
        <v>3806</v>
      </c>
      <c r="AU476" s="190" t="s">
        <v>3565</v>
      </c>
      <c r="AY476" s="17" t="s">
        <v>3691</v>
      </c>
      <c r="BE476" s="191">
        <f>IF(N476="základní",J476,0)</f>
        <v>0</v>
      </c>
      <c r="BF476" s="191">
        <f>IF(N476="snížená",J476,0)</f>
        <v>0</v>
      </c>
      <c r="BG476" s="191">
        <f>IF(N476="zákl. přenesená",J476,0)</f>
        <v>0</v>
      </c>
      <c r="BH476" s="191">
        <f>IF(N476="sníž. přenesená",J476,0)</f>
        <v>0</v>
      </c>
      <c r="BI476" s="191">
        <f>IF(N476="nulová",J476,0)</f>
        <v>0</v>
      </c>
      <c r="BJ476" s="17" t="s">
        <v>3562</v>
      </c>
      <c r="BK476" s="191">
        <f>ROUND(I476*H476,2)</f>
        <v>0</v>
      </c>
      <c r="BL476" s="17" t="s">
        <v>3761</v>
      </c>
      <c r="BM476" s="190" t="s">
        <v>2454</v>
      </c>
    </row>
    <row r="477" spans="2:51" s="12" customFormat="1" ht="12">
      <c r="B477" s="192"/>
      <c r="C477" s="193"/>
      <c r="D477" s="194" t="s">
        <v>3710</v>
      </c>
      <c r="E477" s="195" t="s">
        <v>3501</v>
      </c>
      <c r="F477" s="196" t="s">
        <v>2455</v>
      </c>
      <c r="G477" s="193"/>
      <c r="H477" s="197">
        <v>194.324</v>
      </c>
      <c r="I477" s="198"/>
      <c r="J477" s="193"/>
      <c r="K477" s="193"/>
      <c r="L477" s="199"/>
      <c r="M477" s="200"/>
      <c r="N477" s="201"/>
      <c r="O477" s="201"/>
      <c r="P477" s="201"/>
      <c r="Q477" s="201"/>
      <c r="R477" s="201"/>
      <c r="S477" s="201"/>
      <c r="T477" s="202"/>
      <c r="AT477" s="203" t="s">
        <v>3710</v>
      </c>
      <c r="AU477" s="203" t="s">
        <v>3565</v>
      </c>
      <c r="AV477" s="12" t="s">
        <v>3565</v>
      </c>
      <c r="AW477" s="12" t="s">
        <v>3515</v>
      </c>
      <c r="AX477" s="12" t="s">
        <v>3554</v>
      </c>
      <c r="AY477" s="203" t="s">
        <v>3691</v>
      </c>
    </row>
    <row r="478" spans="2:51" s="12" customFormat="1" ht="12">
      <c r="B478" s="192"/>
      <c r="C478" s="193"/>
      <c r="D478" s="194" t="s">
        <v>3710</v>
      </c>
      <c r="E478" s="195" t="s">
        <v>3501</v>
      </c>
      <c r="F478" s="196" t="s">
        <v>2456</v>
      </c>
      <c r="G478" s="193"/>
      <c r="H478" s="197">
        <v>133</v>
      </c>
      <c r="I478" s="198"/>
      <c r="J478" s="193"/>
      <c r="K478" s="193"/>
      <c r="L478" s="199"/>
      <c r="M478" s="200"/>
      <c r="N478" s="201"/>
      <c r="O478" s="201"/>
      <c r="P478" s="201"/>
      <c r="Q478" s="201"/>
      <c r="R478" s="201"/>
      <c r="S478" s="201"/>
      <c r="T478" s="202"/>
      <c r="AT478" s="203" t="s">
        <v>3710</v>
      </c>
      <c r="AU478" s="203" t="s">
        <v>3565</v>
      </c>
      <c r="AV478" s="12" t="s">
        <v>3565</v>
      </c>
      <c r="AW478" s="12" t="s">
        <v>3515</v>
      </c>
      <c r="AX478" s="12" t="s">
        <v>3554</v>
      </c>
      <c r="AY478" s="203" t="s">
        <v>3691</v>
      </c>
    </row>
    <row r="479" spans="2:51" s="12" customFormat="1" ht="12">
      <c r="B479" s="192"/>
      <c r="C479" s="193"/>
      <c r="D479" s="194" t="s">
        <v>3710</v>
      </c>
      <c r="E479" s="195" t="s">
        <v>3501</v>
      </c>
      <c r="F479" s="196" t="s">
        <v>2457</v>
      </c>
      <c r="G479" s="193"/>
      <c r="H479" s="197">
        <v>455.05</v>
      </c>
      <c r="I479" s="198"/>
      <c r="J479" s="193"/>
      <c r="K479" s="193"/>
      <c r="L479" s="199"/>
      <c r="M479" s="200"/>
      <c r="N479" s="201"/>
      <c r="O479" s="201"/>
      <c r="P479" s="201"/>
      <c r="Q479" s="201"/>
      <c r="R479" s="201"/>
      <c r="S479" s="201"/>
      <c r="T479" s="202"/>
      <c r="AT479" s="203" t="s">
        <v>3710</v>
      </c>
      <c r="AU479" s="203" t="s">
        <v>3565</v>
      </c>
      <c r="AV479" s="12" t="s">
        <v>3565</v>
      </c>
      <c r="AW479" s="12" t="s">
        <v>3515</v>
      </c>
      <c r="AX479" s="12" t="s">
        <v>3554</v>
      </c>
      <c r="AY479" s="203" t="s">
        <v>3691</v>
      </c>
    </row>
    <row r="480" spans="2:51" s="13" customFormat="1" ht="12">
      <c r="B480" s="204"/>
      <c r="C480" s="205"/>
      <c r="D480" s="194" t="s">
        <v>3710</v>
      </c>
      <c r="E480" s="206" t="s">
        <v>3501</v>
      </c>
      <c r="F480" s="207" t="s">
        <v>3712</v>
      </c>
      <c r="G480" s="205"/>
      <c r="H480" s="208">
        <v>782.374</v>
      </c>
      <c r="I480" s="209"/>
      <c r="J480" s="205"/>
      <c r="K480" s="205"/>
      <c r="L480" s="210"/>
      <c r="M480" s="211"/>
      <c r="N480" s="212"/>
      <c r="O480" s="212"/>
      <c r="P480" s="212"/>
      <c r="Q480" s="212"/>
      <c r="R480" s="212"/>
      <c r="S480" s="212"/>
      <c r="T480" s="213"/>
      <c r="AT480" s="214" t="s">
        <v>3710</v>
      </c>
      <c r="AU480" s="214" t="s">
        <v>3565</v>
      </c>
      <c r="AV480" s="13" t="s">
        <v>3699</v>
      </c>
      <c r="AW480" s="13" t="s">
        <v>3515</v>
      </c>
      <c r="AX480" s="13" t="s">
        <v>3554</v>
      </c>
      <c r="AY480" s="214" t="s">
        <v>3691</v>
      </c>
    </row>
    <row r="481" spans="2:51" s="12" customFormat="1" ht="12">
      <c r="B481" s="192"/>
      <c r="C481" s="193"/>
      <c r="D481" s="194" t="s">
        <v>3710</v>
      </c>
      <c r="E481" s="195" t="s">
        <v>3501</v>
      </c>
      <c r="F481" s="196" t="s">
        <v>2458</v>
      </c>
      <c r="G481" s="193"/>
      <c r="H481" s="197">
        <v>899.73</v>
      </c>
      <c r="I481" s="198"/>
      <c r="J481" s="193"/>
      <c r="K481" s="193"/>
      <c r="L481" s="199"/>
      <c r="M481" s="200"/>
      <c r="N481" s="201"/>
      <c r="O481" s="201"/>
      <c r="P481" s="201"/>
      <c r="Q481" s="201"/>
      <c r="R481" s="201"/>
      <c r="S481" s="201"/>
      <c r="T481" s="202"/>
      <c r="AT481" s="203" t="s">
        <v>3710</v>
      </c>
      <c r="AU481" s="203" t="s">
        <v>3565</v>
      </c>
      <c r="AV481" s="12" t="s">
        <v>3565</v>
      </c>
      <c r="AW481" s="12" t="s">
        <v>3515</v>
      </c>
      <c r="AX481" s="12" t="s">
        <v>3562</v>
      </c>
      <c r="AY481" s="203" t="s">
        <v>3691</v>
      </c>
    </row>
    <row r="482" spans="2:65" s="1" customFormat="1" ht="16.5" customHeight="1">
      <c r="B482" s="34"/>
      <c r="C482" s="225" t="s">
        <v>2459</v>
      </c>
      <c r="D482" s="225" t="s">
        <v>3806</v>
      </c>
      <c r="E482" s="226" t="s">
        <v>2460</v>
      </c>
      <c r="F482" s="227" t="s">
        <v>2461</v>
      </c>
      <c r="G482" s="228" t="s">
        <v>3800</v>
      </c>
      <c r="H482" s="229">
        <v>811.776</v>
      </c>
      <c r="I482" s="230"/>
      <c r="J482" s="231">
        <f>ROUND(I482*H482,2)</f>
        <v>0</v>
      </c>
      <c r="K482" s="227" t="s">
        <v>3698</v>
      </c>
      <c r="L482" s="232"/>
      <c r="M482" s="233" t="s">
        <v>3501</v>
      </c>
      <c r="N482" s="234" t="s">
        <v>3525</v>
      </c>
      <c r="O482" s="63"/>
      <c r="P482" s="188">
        <f>O482*H482</f>
        <v>0</v>
      </c>
      <c r="Q482" s="188">
        <v>0.0035</v>
      </c>
      <c r="R482" s="188">
        <f>Q482*H482</f>
        <v>2.8412159999999997</v>
      </c>
      <c r="S482" s="188">
        <v>0</v>
      </c>
      <c r="T482" s="189">
        <f>S482*H482</f>
        <v>0</v>
      </c>
      <c r="AR482" s="190" t="s">
        <v>3842</v>
      </c>
      <c r="AT482" s="190" t="s">
        <v>3806</v>
      </c>
      <c r="AU482" s="190" t="s">
        <v>3565</v>
      </c>
      <c r="AY482" s="17" t="s">
        <v>3691</v>
      </c>
      <c r="BE482" s="191">
        <f>IF(N482="základní",J482,0)</f>
        <v>0</v>
      </c>
      <c r="BF482" s="191">
        <f>IF(N482="snížená",J482,0)</f>
        <v>0</v>
      </c>
      <c r="BG482" s="191">
        <f>IF(N482="zákl. přenesená",J482,0)</f>
        <v>0</v>
      </c>
      <c r="BH482" s="191">
        <f>IF(N482="sníž. přenesená",J482,0)</f>
        <v>0</v>
      </c>
      <c r="BI482" s="191">
        <f>IF(N482="nulová",J482,0)</f>
        <v>0</v>
      </c>
      <c r="BJ482" s="17" t="s">
        <v>3562</v>
      </c>
      <c r="BK482" s="191">
        <f>ROUND(I482*H482,2)</f>
        <v>0</v>
      </c>
      <c r="BL482" s="17" t="s">
        <v>3761</v>
      </c>
      <c r="BM482" s="190" t="s">
        <v>2462</v>
      </c>
    </row>
    <row r="483" spans="2:51" s="12" customFormat="1" ht="12">
      <c r="B483" s="192"/>
      <c r="C483" s="193"/>
      <c r="D483" s="194" t="s">
        <v>3710</v>
      </c>
      <c r="E483" s="195" t="s">
        <v>3501</v>
      </c>
      <c r="F483" s="196" t="s">
        <v>2463</v>
      </c>
      <c r="G483" s="193"/>
      <c r="H483" s="197">
        <v>811.776</v>
      </c>
      <c r="I483" s="198"/>
      <c r="J483" s="193"/>
      <c r="K483" s="193"/>
      <c r="L483" s="199"/>
      <c r="M483" s="200"/>
      <c r="N483" s="201"/>
      <c r="O483" s="201"/>
      <c r="P483" s="201"/>
      <c r="Q483" s="201"/>
      <c r="R483" s="201"/>
      <c r="S483" s="201"/>
      <c r="T483" s="202"/>
      <c r="AT483" s="203" t="s">
        <v>3710</v>
      </c>
      <c r="AU483" s="203" t="s">
        <v>3565</v>
      </c>
      <c r="AV483" s="12" t="s">
        <v>3565</v>
      </c>
      <c r="AW483" s="12" t="s">
        <v>3515</v>
      </c>
      <c r="AX483" s="12" t="s">
        <v>3554</v>
      </c>
      <c r="AY483" s="203" t="s">
        <v>3691</v>
      </c>
    </row>
    <row r="484" spans="2:51" s="13" customFormat="1" ht="12">
      <c r="B484" s="204"/>
      <c r="C484" s="205"/>
      <c r="D484" s="194" t="s">
        <v>3710</v>
      </c>
      <c r="E484" s="206" t="s">
        <v>3501</v>
      </c>
      <c r="F484" s="207" t="s">
        <v>3712</v>
      </c>
      <c r="G484" s="205"/>
      <c r="H484" s="208">
        <v>811.776</v>
      </c>
      <c r="I484" s="209"/>
      <c r="J484" s="205"/>
      <c r="K484" s="205"/>
      <c r="L484" s="210"/>
      <c r="M484" s="211"/>
      <c r="N484" s="212"/>
      <c r="O484" s="212"/>
      <c r="P484" s="212"/>
      <c r="Q484" s="212"/>
      <c r="R484" s="212"/>
      <c r="S484" s="212"/>
      <c r="T484" s="213"/>
      <c r="AT484" s="214" t="s">
        <v>3710</v>
      </c>
      <c r="AU484" s="214" t="s">
        <v>3565</v>
      </c>
      <c r="AV484" s="13" t="s">
        <v>3699</v>
      </c>
      <c r="AW484" s="13" t="s">
        <v>3515</v>
      </c>
      <c r="AX484" s="13" t="s">
        <v>3562</v>
      </c>
      <c r="AY484" s="214" t="s">
        <v>3691</v>
      </c>
    </row>
    <row r="485" spans="2:65" s="1" customFormat="1" ht="16.5" customHeight="1">
      <c r="B485" s="34"/>
      <c r="C485" s="179" t="s">
        <v>2464</v>
      </c>
      <c r="D485" s="179" t="s">
        <v>3694</v>
      </c>
      <c r="E485" s="180" t="s">
        <v>2465</v>
      </c>
      <c r="F485" s="181" t="s">
        <v>2466</v>
      </c>
      <c r="G485" s="182" t="s">
        <v>3800</v>
      </c>
      <c r="H485" s="183">
        <v>1.7</v>
      </c>
      <c r="I485" s="184"/>
      <c r="J485" s="185">
        <f>ROUND(I485*H485,2)</f>
        <v>0</v>
      </c>
      <c r="K485" s="181" t="s">
        <v>3501</v>
      </c>
      <c r="L485" s="38"/>
      <c r="M485" s="186" t="s">
        <v>3501</v>
      </c>
      <c r="N485" s="187" t="s">
        <v>3525</v>
      </c>
      <c r="O485" s="63"/>
      <c r="P485" s="188">
        <f>O485*H485</f>
        <v>0</v>
      </c>
      <c r="Q485" s="188">
        <v>0.0012</v>
      </c>
      <c r="R485" s="188">
        <f>Q485*H485</f>
        <v>0.0020399999999999997</v>
      </c>
      <c r="S485" s="188">
        <v>0</v>
      </c>
      <c r="T485" s="189">
        <f>S485*H485</f>
        <v>0</v>
      </c>
      <c r="AR485" s="190" t="s">
        <v>3761</v>
      </c>
      <c r="AT485" s="190" t="s">
        <v>3694</v>
      </c>
      <c r="AU485" s="190" t="s">
        <v>3565</v>
      </c>
      <c r="AY485" s="17" t="s">
        <v>3691</v>
      </c>
      <c r="BE485" s="191">
        <f>IF(N485="základní",J485,0)</f>
        <v>0</v>
      </c>
      <c r="BF485" s="191">
        <f>IF(N485="snížená",J485,0)</f>
        <v>0</v>
      </c>
      <c r="BG485" s="191">
        <f>IF(N485="zákl. přenesená",J485,0)</f>
        <v>0</v>
      </c>
      <c r="BH485" s="191">
        <f>IF(N485="sníž. přenesená",J485,0)</f>
        <v>0</v>
      </c>
      <c r="BI485" s="191">
        <f>IF(N485="nulová",J485,0)</f>
        <v>0</v>
      </c>
      <c r="BJ485" s="17" t="s">
        <v>3562</v>
      </c>
      <c r="BK485" s="191">
        <f>ROUND(I485*H485,2)</f>
        <v>0</v>
      </c>
      <c r="BL485" s="17" t="s">
        <v>3761</v>
      </c>
      <c r="BM485" s="190" t="s">
        <v>2467</v>
      </c>
    </row>
    <row r="486" spans="2:51" s="12" customFormat="1" ht="12">
      <c r="B486" s="192"/>
      <c r="C486" s="193"/>
      <c r="D486" s="194" t="s">
        <v>3710</v>
      </c>
      <c r="E486" s="195" t="s">
        <v>3501</v>
      </c>
      <c r="F486" s="196" t="s">
        <v>2468</v>
      </c>
      <c r="G486" s="193"/>
      <c r="H486" s="197">
        <v>1.7</v>
      </c>
      <c r="I486" s="198"/>
      <c r="J486" s="193"/>
      <c r="K486" s="193"/>
      <c r="L486" s="199"/>
      <c r="M486" s="200"/>
      <c r="N486" s="201"/>
      <c r="O486" s="201"/>
      <c r="P486" s="201"/>
      <c r="Q486" s="201"/>
      <c r="R486" s="201"/>
      <c r="S486" s="201"/>
      <c r="T486" s="202"/>
      <c r="AT486" s="203" t="s">
        <v>3710</v>
      </c>
      <c r="AU486" s="203" t="s">
        <v>3565</v>
      </c>
      <c r="AV486" s="12" t="s">
        <v>3565</v>
      </c>
      <c r="AW486" s="12" t="s">
        <v>3515</v>
      </c>
      <c r="AX486" s="12" t="s">
        <v>3554</v>
      </c>
      <c r="AY486" s="203" t="s">
        <v>3691</v>
      </c>
    </row>
    <row r="487" spans="2:51" s="13" customFormat="1" ht="12">
      <c r="B487" s="204"/>
      <c r="C487" s="205"/>
      <c r="D487" s="194" t="s">
        <v>3710</v>
      </c>
      <c r="E487" s="206" t="s">
        <v>3501</v>
      </c>
      <c r="F487" s="207" t="s">
        <v>3712</v>
      </c>
      <c r="G487" s="205"/>
      <c r="H487" s="208">
        <v>1.7</v>
      </c>
      <c r="I487" s="209"/>
      <c r="J487" s="205"/>
      <c r="K487" s="205"/>
      <c r="L487" s="210"/>
      <c r="M487" s="211"/>
      <c r="N487" s="212"/>
      <c r="O487" s="212"/>
      <c r="P487" s="212"/>
      <c r="Q487" s="212"/>
      <c r="R487" s="212"/>
      <c r="S487" s="212"/>
      <c r="T487" s="213"/>
      <c r="AT487" s="214" t="s">
        <v>3710</v>
      </c>
      <c r="AU487" s="214" t="s">
        <v>3565</v>
      </c>
      <c r="AV487" s="13" t="s">
        <v>3699</v>
      </c>
      <c r="AW487" s="13" t="s">
        <v>3515</v>
      </c>
      <c r="AX487" s="13" t="s">
        <v>3562</v>
      </c>
      <c r="AY487" s="214" t="s">
        <v>3691</v>
      </c>
    </row>
    <row r="488" spans="2:65" s="1" customFormat="1" ht="24" customHeight="1">
      <c r="B488" s="34"/>
      <c r="C488" s="179" t="s">
        <v>2469</v>
      </c>
      <c r="D488" s="179" t="s">
        <v>3694</v>
      </c>
      <c r="E488" s="180" t="s">
        <v>2470</v>
      </c>
      <c r="F488" s="181" t="s">
        <v>2471</v>
      </c>
      <c r="G488" s="182" t="s">
        <v>3800</v>
      </c>
      <c r="H488" s="183">
        <v>308.83</v>
      </c>
      <c r="I488" s="184"/>
      <c r="J488" s="185">
        <f>ROUND(I488*H488,2)</f>
        <v>0</v>
      </c>
      <c r="K488" s="181" t="s">
        <v>3698</v>
      </c>
      <c r="L488" s="38"/>
      <c r="M488" s="186" t="s">
        <v>3501</v>
      </c>
      <c r="N488" s="187" t="s">
        <v>3525</v>
      </c>
      <c r="O488" s="63"/>
      <c r="P488" s="188">
        <f>O488*H488</f>
        <v>0</v>
      </c>
      <c r="Q488" s="188">
        <v>0.00079</v>
      </c>
      <c r="R488" s="188">
        <f>Q488*H488</f>
        <v>0.2439757</v>
      </c>
      <c r="S488" s="188">
        <v>0</v>
      </c>
      <c r="T488" s="189">
        <f>S488*H488</f>
        <v>0</v>
      </c>
      <c r="AR488" s="190" t="s">
        <v>3761</v>
      </c>
      <c r="AT488" s="190" t="s">
        <v>3694</v>
      </c>
      <c r="AU488" s="190" t="s">
        <v>3565</v>
      </c>
      <c r="AY488" s="17" t="s">
        <v>3691</v>
      </c>
      <c r="BE488" s="191">
        <f>IF(N488="základní",J488,0)</f>
        <v>0</v>
      </c>
      <c r="BF488" s="191">
        <f>IF(N488="snížená",J488,0)</f>
        <v>0</v>
      </c>
      <c r="BG488" s="191">
        <f>IF(N488="zákl. přenesená",J488,0)</f>
        <v>0</v>
      </c>
      <c r="BH488" s="191">
        <f>IF(N488="sníž. přenesená",J488,0)</f>
        <v>0</v>
      </c>
      <c r="BI488" s="191">
        <f>IF(N488="nulová",J488,0)</f>
        <v>0</v>
      </c>
      <c r="BJ488" s="17" t="s">
        <v>3562</v>
      </c>
      <c r="BK488" s="191">
        <f>ROUND(I488*H488,2)</f>
        <v>0</v>
      </c>
      <c r="BL488" s="17" t="s">
        <v>3761</v>
      </c>
      <c r="BM488" s="190" t="s">
        <v>2472</v>
      </c>
    </row>
    <row r="489" spans="2:65" s="1" customFormat="1" ht="24" customHeight="1">
      <c r="B489" s="34"/>
      <c r="C489" s="179" t="s">
        <v>2473</v>
      </c>
      <c r="D489" s="179" t="s">
        <v>3694</v>
      </c>
      <c r="E489" s="180" t="s">
        <v>2470</v>
      </c>
      <c r="F489" s="181" t="s">
        <v>2471</v>
      </c>
      <c r="G489" s="182" t="s">
        <v>3800</v>
      </c>
      <c r="H489" s="183">
        <v>36.234</v>
      </c>
      <c r="I489" s="184"/>
      <c r="J489" s="185">
        <f>ROUND(I489*H489,2)</f>
        <v>0</v>
      </c>
      <c r="K489" s="181" t="s">
        <v>3698</v>
      </c>
      <c r="L489" s="38"/>
      <c r="M489" s="186" t="s">
        <v>3501</v>
      </c>
      <c r="N489" s="187" t="s">
        <v>3525</v>
      </c>
      <c r="O489" s="63"/>
      <c r="P489" s="188">
        <f>O489*H489</f>
        <v>0</v>
      </c>
      <c r="Q489" s="188">
        <v>0.00079</v>
      </c>
      <c r="R489" s="188">
        <f>Q489*H489</f>
        <v>0.028624860000000002</v>
      </c>
      <c r="S489" s="188">
        <v>0</v>
      </c>
      <c r="T489" s="189">
        <f>S489*H489</f>
        <v>0</v>
      </c>
      <c r="AR489" s="190" t="s">
        <v>3761</v>
      </c>
      <c r="AT489" s="190" t="s">
        <v>3694</v>
      </c>
      <c r="AU489" s="190" t="s">
        <v>3565</v>
      </c>
      <c r="AY489" s="17" t="s">
        <v>3691</v>
      </c>
      <c r="BE489" s="191">
        <f>IF(N489="základní",J489,0)</f>
        <v>0</v>
      </c>
      <c r="BF489" s="191">
        <f>IF(N489="snížená",J489,0)</f>
        <v>0</v>
      </c>
      <c r="BG489" s="191">
        <f>IF(N489="zákl. přenesená",J489,0)</f>
        <v>0</v>
      </c>
      <c r="BH489" s="191">
        <f>IF(N489="sníž. přenesená",J489,0)</f>
        <v>0</v>
      </c>
      <c r="BI489" s="191">
        <f>IF(N489="nulová",J489,0)</f>
        <v>0</v>
      </c>
      <c r="BJ489" s="17" t="s">
        <v>3562</v>
      </c>
      <c r="BK489" s="191">
        <f>ROUND(I489*H489,2)</f>
        <v>0</v>
      </c>
      <c r="BL489" s="17" t="s">
        <v>3761</v>
      </c>
      <c r="BM489" s="190" t="s">
        <v>2474</v>
      </c>
    </row>
    <row r="490" spans="2:51" s="12" customFormat="1" ht="12">
      <c r="B490" s="192"/>
      <c r="C490" s="193"/>
      <c r="D490" s="194" t="s">
        <v>3710</v>
      </c>
      <c r="E490" s="195" t="s">
        <v>3501</v>
      </c>
      <c r="F490" s="196" t="s">
        <v>2475</v>
      </c>
      <c r="G490" s="193"/>
      <c r="H490" s="197">
        <v>36.234</v>
      </c>
      <c r="I490" s="198"/>
      <c r="J490" s="193"/>
      <c r="K490" s="193"/>
      <c r="L490" s="199"/>
      <c r="M490" s="200"/>
      <c r="N490" s="201"/>
      <c r="O490" s="201"/>
      <c r="P490" s="201"/>
      <c r="Q490" s="201"/>
      <c r="R490" s="201"/>
      <c r="S490" s="201"/>
      <c r="T490" s="202"/>
      <c r="AT490" s="203" t="s">
        <v>3710</v>
      </c>
      <c r="AU490" s="203" t="s">
        <v>3565</v>
      </c>
      <c r="AV490" s="12" t="s">
        <v>3565</v>
      </c>
      <c r="AW490" s="12" t="s">
        <v>3515</v>
      </c>
      <c r="AX490" s="12" t="s">
        <v>3554</v>
      </c>
      <c r="AY490" s="203" t="s">
        <v>3691</v>
      </c>
    </row>
    <row r="491" spans="2:51" s="13" customFormat="1" ht="12">
      <c r="B491" s="204"/>
      <c r="C491" s="205"/>
      <c r="D491" s="194" t="s">
        <v>3710</v>
      </c>
      <c r="E491" s="206" t="s">
        <v>3501</v>
      </c>
      <c r="F491" s="207" t="s">
        <v>3712</v>
      </c>
      <c r="G491" s="205"/>
      <c r="H491" s="208">
        <v>36.234</v>
      </c>
      <c r="I491" s="209"/>
      <c r="J491" s="205"/>
      <c r="K491" s="205"/>
      <c r="L491" s="210"/>
      <c r="M491" s="211"/>
      <c r="N491" s="212"/>
      <c r="O491" s="212"/>
      <c r="P491" s="212"/>
      <c r="Q491" s="212"/>
      <c r="R491" s="212"/>
      <c r="S491" s="212"/>
      <c r="T491" s="213"/>
      <c r="AT491" s="214" t="s">
        <v>3710</v>
      </c>
      <c r="AU491" s="214" t="s">
        <v>3565</v>
      </c>
      <c r="AV491" s="13" t="s">
        <v>3699</v>
      </c>
      <c r="AW491" s="13" t="s">
        <v>3515</v>
      </c>
      <c r="AX491" s="13" t="s">
        <v>3562</v>
      </c>
      <c r="AY491" s="214" t="s">
        <v>3691</v>
      </c>
    </row>
    <row r="492" spans="2:65" s="1" customFormat="1" ht="24" customHeight="1">
      <c r="B492" s="34"/>
      <c r="C492" s="179" t="s">
        <v>2476</v>
      </c>
      <c r="D492" s="179" t="s">
        <v>3694</v>
      </c>
      <c r="E492" s="180" t="s">
        <v>2477</v>
      </c>
      <c r="F492" s="181" t="s">
        <v>2478</v>
      </c>
      <c r="G492" s="182" t="s">
        <v>3792</v>
      </c>
      <c r="H492" s="183">
        <v>7.068</v>
      </c>
      <c r="I492" s="184"/>
      <c r="J492" s="185">
        <f>ROUND(I492*H492,2)</f>
        <v>0</v>
      </c>
      <c r="K492" s="181" t="s">
        <v>3698</v>
      </c>
      <c r="L492" s="38"/>
      <c r="M492" s="186" t="s">
        <v>3501</v>
      </c>
      <c r="N492" s="187" t="s">
        <v>3525</v>
      </c>
      <c r="O492" s="63"/>
      <c r="P492" s="188">
        <f>O492*H492</f>
        <v>0</v>
      </c>
      <c r="Q492" s="188">
        <v>0</v>
      </c>
      <c r="R492" s="188">
        <f>Q492*H492</f>
        <v>0</v>
      </c>
      <c r="S492" s="188">
        <v>0</v>
      </c>
      <c r="T492" s="189">
        <f>S492*H492</f>
        <v>0</v>
      </c>
      <c r="AR492" s="190" t="s">
        <v>3761</v>
      </c>
      <c r="AT492" s="190" t="s">
        <v>3694</v>
      </c>
      <c r="AU492" s="190" t="s">
        <v>3565</v>
      </c>
      <c r="AY492" s="17" t="s">
        <v>3691</v>
      </c>
      <c r="BE492" s="191">
        <f>IF(N492="základní",J492,0)</f>
        <v>0</v>
      </c>
      <c r="BF492" s="191">
        <f>IF(N492="snížená",J492,0)</f>
        <v>0</v>
      </c>
      <c r="BG492" s="191">
        <f>IF(N492="zákl. přenesená",J492,0)</f>
        <v>0</v>
      </c>
      <c r="BH492" s="191">
        <f>IF(N492="sníž. přenesená",J492,0)</f>
        <v>0</v>
      </c>
      <c r="BI492" s="191">
        <f>IF(N492="nulová",J492,0)</f>
        <v>0</v>
      </c>
      <c r="BJ492" s="17" t="s">
        <v>3562</v>
      </c>
      <c r="BK492" s="191">
        <f>ROUND(I492*H492,2)</f>
        <v>0</v>
      </c>
      <c r="BL492" s="17" t="s">
        <v>3761</v>
      </c>
      <c r="BM492" s="190" t="s">
        <v>2479</v>
      </c>
    </row>
    <row r="493" spans="2:51" s="12" customFormat="1" ht="12">
      <c r="B493" s="192"/>
      <c r="C493" s="193"/>
      <c r="D493" s="194" t="s">
        <v>3710</v>
      </c>
      <c r="E493" s="195" t="s">
        <v>3501</v>
      </c>
      <c r="F493" s="196" t="s">
        <v>2480</v>
      </c>
      <c r="G493" s="193"/>
      <c r="H493" s="197">
        <v>7.068</v>
      </c>
      <c r="I493" s="198"/>
      <c r="J493" s="193"/>
      <c r="K493" s="193"/>
      <c r="L493" s="199"/>
      <c r="M493" s="200"/>
      <c r="N493" s="201"/>
      <c r="O493" s="201"/>
      <c r="P493" s="201"/>
      <c r="Q493" s="201"/>
      <c r="R493" s="201"/>
      <c r="S493" s="201"/>
      <c r="T493" s="202"/>
      <c r="AT493" s="203" t="s">
        <v>3710</v>
      </c>
      <c r="AU493" s="203" t="s">
        <v>3565</v>
      </c>
      <c r="AV493" s="12" t="s">
        <v>3565</v>
      </c>
      <c r="AW493" s="12" t="s">
        <v>3515</v>
      </c>
      <c r="AX493" s="12" t="s">
        <v>3554</v>
      </c>
      <c r="AY493" s="203" t="s">
        <v>3691</v>
      </c>
    </row>
    <row r="494" spans="2:51" s="13" customFormat="1" ht="12">
      <c r="B494" s="204"/>
      <c r="C494" s="205"/>
      <c r="D494" s="194" t="s">
        <v>3710</v>
      </c>
      <c r="E494" s="206" t="s">
        <v>3501</v>
      </c>
      <c r="F494" s="207" t="s">
        <v>3712</v>
      </c>
      <c r="G494" s="205"/>
      <c r="H494" s="208">
        <v>7.068</v>
      </c>
      <c r="I494" s="209"/>
      <c r="J494" s="205"/>
      <c r="K494" s="205"/>
      <c r="L494" s="210"/>
      <c r="M494" s="211"/>
      <c r="N494" s="212"/>
      <c r="O494" s="212"/>
      <c r="P494" s="212"/>
      <c r="Q494" s="212"/>
      <c r="R494" s="212"/>
      <c r="S494" s="212"/>
      <c r="T494" s="213"/>
      <c r="AT494" s="214" t="s">
        <v>3710</v>
      </c>
      <c r="AU494" s="214" t="s">
        <v>3565</v>
      </c>
      <c r="AV494" s="13" t="s">
        <v>3699</v>
      </c>
      <c r="AW494" s="13" t="s">
        <v>3515</v>
      </c>
      <c r="AX494" s="13" t="s">
        <v>3562</v>
      </c>
      <c r="AY494" s="214" t="s">
        <v>3691</v>
      </c>
    </row>
    <row r="495" spans="2:63" s="359" customFormat="1" ht="22.9" customHeight="1">
      <c r="B495" s="350"/>
      <c r="C495" s="351"/>
      <c r="D495" s="166" t="s">
        <v>3553</v>
      </c>
      <c r="E495" s="166" t="s">
        <v>2481</v>
      </c>
      <c r="F495" s="352" t="s">
        <v>2482</v>
      </c>
      <c r="G495" s="351"/>
      <c r="H495" s="351"/>
      <c r="I495" s="353"/>
      <c r="J495" s="168">
        <f>BK495</f>
        <v>0</v>
      </c>
      <c r="K495" s="351"/>
      <c r="L495" s="354"/>
      <c r="M495" s="355"/>
      <c r="N495" s="356"/>
      <c r="O495" s="356"/>
      <c r="P495" s="357">
        <f>SUM(P496:P519)</f>
        <v>0</v>
      </c>
      <c r="Q495" s="356"/>
      <c r="R495" s="357">
        <f>SUM(R496:R519)</f>
        <v>0.7311152</v>
      </c>
      <c r="S495" s="356"/>
      <c r="T495" s="358">
        <f>SUM(T496:T519)</f>
        <v>0</v>
      </c>
      <c r="AR495" s="360" t="s">
        <v>3565</v>
      </c>
      <c r="AT495" s="361" t="s">
        <v>3553</v>
      </c>
      <c r="AU495" s="361" t="s">
        <v>3562</v>
      </c>
      <c r="AY495" s="360" t="s">
        <v>3691</v>
      </c>
      <c r="BK495" s="362">
        <f>SUM(BK496:BK519)</f>
        <v>0</v>
      </c>
    </row>
    <row r="496" spans="2:65" s="1" customFormat="1" ht="24" customHeight="1">
      <c r="B496" s="34"/>
      <c r="C496" s="179" t="s">
        <v>2483</v>
      </c>
      <c r="D496" s="179" t="s">
        <v>3694</v>
      </c>
      <c r="E496" s="180" t="s">
        <v>2484</v>
      </c>
      <c r="F496" s="181" t="s">
        <v>762</v>
      </c>
      <c r="G496" s="182" t="s">
        <v>3800</v>
      </c>
      <c r="H496" s="183">
        <v>79.19</v>
      </c>
      <c r="I496" s="184"/>
      <c r="J496" s="185">
        <f>ROUND(I496*H496,2)</f>
        <v>0</v>
      </c>
      <c r="K496" s="181" t="s">
        <v>3501</v>
      </c>
      <c r="L496" s="38"/>
      <c r="M496" s="186" t="s">
        <v>3501</v>
      </c>
      <c r="N496" s="187" t="s">
        <v>3525</v>
      </c>
      <c r="O496" s="63"/>
      <c r="P496" s="188">
        <f>O496*H496</f>
        <v>0</v>
      </c>
      <c r="Q496" s="188">
        <v>0</v>
      </c>
      <c r="R496" s="188">
        <f>Q496*H496</f>
        <v>0</v>
      </c>
      <c r="S496" s="188">
        <v>0</v>
      </c>
      <c r="T496" s="189">
        <f>S496*H496</f>
        <v>0</v>
      </c>
      <c r="AR496" s="190" t="s">
        <v>3761</v>
      </c>
      <c r="AT496" s="190" t="s">
        <v>3694</v>
      </c>
      <c r="AU496" s="190" t="s">
        <v>3565</v>
      </c>
      <c r="AY496" s="17" t="s">
        <v>3691</v>
      </c>
      <c r="BE496" s="191">
        <f>IF(N496="základní",J496,0)</f>
        <v>0</v>
      </c>
      <c r="BF496" s="191">
        <f>IF(N496="snížená",J496,0)</f>
        <v>0</v>
      </c>
      <c r="BG496" s="191">
        <f>IF(N496="zákl. přenesená",J496,0)</f>
        <v>0</v>
      </c>
      <c r="BH496" s="191">
        <f>IF(N496="sníž. přenesená",J496,0)</f>
        <v>0</v>
      </c>
      <c r="BI496" s="191">
        <f>IF(N496="nulová",J496,0)</f>
        <v>0</v>
      </c>
      <c r="BJ496" s="17" t="s">
        <v>3562</v>
      </c>
      <c r="BK496" s="191">
        <f>ROUND(I496*H496,2)</f>
        <v>0</v>
      </c>
      <c r="BL496" s="17" t="s">
        <v>3761</v>
      </c>
      <c r="BM496" s="190" t="s">
        <v>2486</v>
      </c>
    </row>
    <row r="497" spans="2:65" s="1" customFormat="1" ht="16.5" customHeight="1">
      <c r="B497" s="34"/>
      <c r="C497" s="225" t="s">
        <v>2487</v>
      </c>
      <c r="D497" s="225" t="s">
        <v>3806</v>
      </c>
      <c r="E497" s="226" t="s">
        <v>4405</v>
      </c>
      <c r="F497" s="227" t="s">
        <v>763</v>
      </c>
      <c r="G497" s="228" t="s">
        <v>3792</v>
      </c>
      <c r="H497" s="229">
        <v>0.34</v>
      </c>
      <c r="I497" s="230"/>
      <c r="J497" s="231">
        <f>ROUND(I497*H497,2)</f>
        <v>0</v>
      </c>
      <c r="K497" s="227" t="s">
        <v>3698</v>
      </c>
      <c r="L497" s="232"/>
      <c r="M497" s="233" t="s">
        <v>3501</v>
      </c>
      <c r="N497" s="234" t="s">
        <v>3525</v>
      </c>
      <c r="O497" s="63"/>
      <c r="P497" s="188">
        <f>O497*H497</f>
        <v>0</v>
      </c>
      <c r="Q497" s="188">
        <v>1</v>
      </c>
      <c r="R497" s="188">
        <f>Q497*H497</f>
        <v>0.34</v>
      </c>
      <c r="S497" s="188">
        <v>0</v>
      </c>
      <c r="T497" s="189">
        <f>S497*H497</f>
        <v>0</v>
      </c>
      <c r="AR497" s="190" t="s">
        <v>3842</v>
      </c>
      <c r="AT497" s="190" t="s">
        <v>3806</v>
      </c>
      <c r="AU497" s="190" t="s">
        <v>3565</v>
      </c>
      <c r="AY497" s="17" t="s">
        <v>3691</v>
      </c>
      <c r="BE497" s="191">
        <f>IF(N497="základní",J497,0)</f>
        <v>0</v>
      </c>
      <c r="BF497" s="191">
        <f>IF(N497="snížená",J497,0)</f>
        <v>0</v>
      </c>
      <c r="BG497" s="191">
        <f>IF(N497="zákl. přenesená",J497,0)</f>
        <v>0</v>
      </c>
      <c r="BH497" s="191">
        <f>IF(N497="sníž. přenesená",J497,0)</f>
        <v>0</v>
      </c>
      <c r="BI497" s="191">
        <f>IF(N497="nulová",J497,0)</f>
        <v>0</v>
      </c>
      <c r="BJ497" s="17" t="s">
        <v>3562</v>
      </c>
      <c r="BK497" s="191">
        <f>ROUND(I497*H497,2)</f>
        <v>0</v>
      </c>
      <c r="BL497" s="17" t="s">
        <v>3761</v>
      </c>
      <c r="BM497" s="190" t="s">
        <v>2488</v>
      </c>
    </row>
    <row r="498" spans="2:47" s="1" customFormat="1" ht="19.5">
      <c r="B498" s="34"/>
      <c r="C498" s="35"/>
      <c r="D498" s="194" t="s">
        <v>4408</v>
      </c>
      <c r="E498" s="35"/>
      <c r="F498" s="235" t="s">
        <v>4409</v>
      </c>
      <c r="G498" s="35"/>
      <c r="H498" s="35"/>
      <c r="I498" s="106"/>
      <c r="J498" s="35"/>
      <c r="K498" s="35"/>
      <c r="L498" s="38"/>
      <c r="M498" s="236"/>
      <c r="N498" s="63"/>
      <c r="O498" s="63"/>
      <c r="P498" s="63"/>
      <c r="Q498" s="63"/>
      <c r="R498" s="63"/>
      <c r="S498" s="63"/>
      <c r="T498" s="64"/>
      <c r="AT498" s="17" t="s">
        <v>4408</v>
      </c>
      <c r="AU498" s="17" t="s">
        <v>3565</v>
      </c>
    </row>
    <row r="499" spans="2:65" s="1" customFormat="1" ht="29.25" customHeight="1">
      <c r="B499" s="34"/>
      <c r="C499" s="179" t="s">
        <v>2489</v>
      </c>
      <c r="D499" s="179" t="s">
        <v>3694</v>
      </c>
      <c r="E499" s="180" t="s">
        <v>2490</v>
      </c>
      <c r="F499" s="181" t="s">
        <v>0</v>
      </c>
      <c r="G499" s="182" t="s">
        <v>3800</v>
      </c>
      <c r="H499" s="183">
        <v>79.19</v>
      </c>
      <c r="I499" s="184"/>
      <c r="J499" s="185">
        <f>ROUND(I499*H499,2)</f>
        <v>0</v>
      </c>
      <c r="K499" s="181" t="s">
        <v>3501</v>
      </c>
      <c r="L499" s="38"/>
      <c r="M499" s="186" t="s">
        <v>3501</v>
      </c>
      <c r="N499" s="187" t="s">
        <v>3525</v>
      </c>
      <c r="O499" s="63"/>
      <c r="P499" s="188">
        <f>O499*H499</f>
        <v>0</v>
      </c>
      <c r="Q499" s="188">
        <v>0.00035</v>
      </c>
      <c r="R499" s="188">
        <f>Q499*H499</f>
        <v>0.027716499999999998</v>
      </c>
      <c r="S499" s="188">
        <v>0</v>
      </c>
      <c r="T499" s="189">
        <f>S499*H499</f>
        <v>0</v>
      </c>
      <c r="AR499" s="190" t="s">
        <v>3761</v>
      </c>
      <c r="AT499" s="190" t="s">
        <v>3694</v>
      </c>
      <c r="AU499" s="190" t="s">
        <v>3565</v>
      </c>
      <c r="AY499" s="17" t="s">
        <v>3691</v>
      </c>
      <c r="BE499" s="191">
        <f>IF(N499="základní",J499,0)</f>
        <v>0</v>
      </c>
      <c r="BF499" s="191">
        <f>IF(N499="snížená",J499,0)</f>
        <v>0</v>
      </c>
      <c r="BG499" s="191">
        <f>IF(N499="zákl. přenesená",J499,0)</f>
        <v>0</v>
      </c>
      <c r="BH499" s="191">
        <f>IF(N499="sníž. přenesená",J499,0)</f>
        <v>0</v>
      </c>
      <c r="BI499" s="191">
        <f>IF(N499="nulová",J499,0)</f>
        <v>0</v>
      </c>
      <c r="BJ499" s="17" t="s">
        <v>3562</v>
      </c>
      <c r="BK499" s="191">
        <f>ROUND(I499*H499,2)</f>
        <v>0</v>
      </c>
      <c r="BL499" s="17" t="s">
        <v>3761</v>
      </c>
      <c r="BM499" s="190" t="s">
        <v>2492</v>
      </c>
    </row>
    <row r="500" spans="2:51" s="12" customFormat="1" ht="12">
      <c r="B500" s="192"/>
      <c r="C500" s="193"/>
      <c r="D500" s="194" t="s">
        <v>3710</v>
      </c>
      <c r="E500" s="195" t="s">
        <v>3501</v>
      </c>
      <c r="F500" s="196" t="s">
        <v>2493</v>
      </c>
      <c r="G500" s="193"/>
      <c r="H500" s="197">
        <v>70.725</v>
      </c>
      <c r="I500" s="198"/>
      <c r="J500" s="193"/>
      <c r="K500" s="193"/>
      <c r="L500" s="199"/>
      <c r="M500" s="200"/>
      <c r="N500" s="201"/>
      <c r="O500" s="201"/>
      <c r="P500" s="201"/>
      <c r="Q500" s="201"/>
      <c r="R500" s="201"/>
      <c r="S500" s="201"/>
      <c r="T500" s="202"/>
      <c r="AT500" s="203" t="s">
        <v>3710</v>
      </c>
      <c r="AU500" s="203" t="s">
        <v>3565</v>
      </c>
      <c r="AV500" s="12" t="s">
        <v>3565</v>
      </c>
      <c r="AW500" s="12" t="s">
        <v>3515</v>
      </c>
      <c r="AX500" s="12" t="s">
        <v>3554</v>
      </c>
      <c r="AY500" s="203" t="s">
        <v>3691</v>
      </c>
    </row>
    <row r="501" spans="2:51" s="13" customFormat="1" ht="12">
      <c r="B501" s="204"/>
      <c r="C501" s="205"/>
      <c r="D501" s="194" t="s">
        <v>3710</v>
      </c>
      <c r="E501" s="206" t="s">
        <v>3501</v>
      </c>
      <c r="F501" s="207" t="s">
        <v>3712</v>
      </c>
      <c r="G501" s="205"/>
      <c r="H501" s="208">
        <v>70.725</v>
      </c>
      <c r="I501" s="209"/>
      <c r="J501" s="205"/>
      <c r="K501" s="205"/>
      <c r="L501" s="210"/>
      <c r="M501" s="211"/>
      <c r="N501" s="212"/>
      <c r="O501" s="212"/>
      <c r="P501" s="212"/>
      <c r="Q501" s="212"/>
      <c r="R501" s="212"/>
      <c r="S501" s="212"/>
      <c r="T501" s="213"/>
      <c r="AT501" s="214" t="s">
        <v>3710</v>
      </c>
      <c r="AU501" s="214" t="s">
        <v>3565</v>
      </c>
      <c r="AV501" s="13" t="s">
        <v>3699</v>
      </c>
      <c r="AW501" s="13" t="s">
        <v>3515</v>
      </c>
      <c r="AX501" s="13" t="s">
        <v>3562</v>
      </c>
      <c r="AY501" s="214" t="s">
        <v>3691</v>
      </c>
    </row>
    <row r="502" spans="2:65" s="1" customFormat="1" ht="16.5" customHeight="1">
      <c r="B502" s="34"/>
      <c r="C502" s="225" t="s">
        <v>2494</v>
      </c>
      <c r="D502" s="225" t="s">
        <v>3806</v>
      </c>
      <c r="E502" s="226" t="s">
        <v>2495</v>
      </c>
      <c r="F502" s="227" t="s">
        <v>2496</v>
      </c>
      <c r="G502" s="228" t="s">
        <v>3800</v>
      </c>
      <c r="H502" s="229">
        <v>85.53</v>
      </c>
      <c r="I502" s="230"/>
      <c r="J502" s="231">
        <f>ROUND(I502*H502,2)</f>
        <v>0</v>
      </c>
      <c r="K502" s="227" t="s">
        <v>3698</v>
      </c>
      <c r="L502" s="232"/>
      <c r="M502" s="233" t="s">
        <v>3501</v>
      </c>
      <c r="N502" s="234" t="s">
        <v>3525</v>
      </c>
      <c r="O502" s="63"/>
      <c r="P502" s="188">
        <f>O502*H502</f>
        <v>0</v>
      </c>
      <c r="Q502" s="188">
        <v>0.003</v>
      </c>
      <c r="R502" s="188">
        <f>Q502*H502</f>
        <v>0.25659</v>
      </c>
      <c r="S502" s="188">
        <v>0</v>
      </c>
      <c r="T502" s="189">
        <f>S502*H502</f>
        <v>0</v>
      </c>
      <c r="AR502" s="190" t="s">
        <v>3842</v>
      </c>
      <c r="AT502" s="190" t="s">
        <v>3806</v>
      </c>
      <c r="AU502" s="190" t="s">
        <v>3565</v>
      </c>
      <c r="AY502" s="17" t="s">
        <v>3691</v>
      </c>
      <c r="BE502" s="191">
        <f>IF(N502="základní",J502,0)</f>
        <v>0</v>
      </c>
      <c r="BF502" s="191">
        <f>IF(N502="snížená",J502,0)</f>
        <v>0</v>
      </c>
      <c r="BG502" s="191">
        <f>IF(N502="zákl. přenesená",J502,0)</f>
        <v>0</v>
      </c>
      <c r="BH502" s="191">
        <f>IF(N502="sníž. přenesená",J502,0)</f>
        <v>0</v>
      </c>
      <c r="BI502" s="191">
        <f>IF(N502="nulová",J502,0)</f>
        <v>0</v>
      </c>
      <c r="BJ502" s="17" t="s">
        <v>3562</v>
      </c>
      <c r="BK502" s="191">
        <f>ROUND(I502*H502,2)</f>
        <v>0</v>
      </c>
      <c r="BL502" s="17" t="s">
        <v>3761</v>
      </c>
      <c r="BM502" s="190" t="s">
        <v>2497</v>
      </c>
    </row>
    <row r="503" spans="2:51" s="12" customFormat="1" ht="12">
      <c r="B503" s="192"/>
      <c r="C503" s="193"/>
      <c r="D503" s="194" t="s">
        <v>3710</v>
      </c>
      <c r="E503" s="195" t="s">
        <v>3501</v>
      </c>
      <c r="F503" s="196" t="s">
        <v>1</v>
      </c>
      <c r="G503" s="193"/>
      <c r="H503" s="197">
        <v>85.53</v>
      </c>
      <c r="I503" s="198"/>
      <c r="J503" s="193"/>
      <c r="K503" s="193"/>
      <c r="L503" s="199"/>
      <c r="M503" s="200"/>
      <c r="N503" s="201"/>
      <c r="O503" s="201"/>
      <c r="P503" s="201"/>
      <c r="Q503" s="201"/>
      <c r="R503" s="201"/>
      <c r="S503" s="201"/>
      <c r="T503" s="202"/>
      <c r="AT503" s="203" t="s">
        <v>3710</v>
      </c>
      <c r="AU503" s="203" t="s">
        <v>3565</v>
      </c>
      <c r="AV503" s="12" t="s">
        <v>3565</v>
      </c>
      <c r="AW503" s="12" t="s">
        <v>3515</v>
      </c>
      <c r="AX503" s="12" t="s">
        <v>3554</v>
      </c>
      <c r="AY503" s="203" t="s">
        <v>3691</v>
      </c>
    </row>
    <row r="504" spans="2:51" s="13" customFormat="1" ht="12">
      <c r="B504" s="204"/>
      <c r="C504" s="205"/>
      <c r="D504" s="194" t="s">
        <v>3710</v>
      </c>
      <c r="E504" s="206" t="s">
        <v>3501</v>
      </c>
      <c r="F504" s="207" t="s">
        <v>3712</v>
      </c>
      <c r="G504" s="205"/>
      <c r="H504" s="208">
        <v>85.53</v>
      </c>
      <c r="I504" s="209"/>
      <c r="J504" s="205"/>
      <c r="K504" s="205"/>
      <c r="L504" s="210"/>
      <c r="M504" s="211"/>
      <c r="N504" s="212"/>
      <c r="O504" s="212"/>
      <c r="P504" s="212"/>
      <c r="Q504" s="212"/>
      <c r="R504" s="212"/>
      <c r="S504" s="212"/>
      <c r="T504" s="213"/>
      <c r="AT504" s="214" t="s">
        <v>3710</v>
      </c>
      <c r="AU504" s="214" t="s">
        <v>3565</v>
      </c>
      <c r="AV504" s="13" t="s">
        <v>3699</v>
      </c>
      <c r="AW504" s="13" t="s">
        <v>3515</v>
      </c>
      <c r="AX504" s="13" t="s">
        <v>3562</v>
      </c>
      <c r="AY504" s="214" t="s">
        <v>3691</v>
      </c>
    </row>
    <row r="505" spans="2:65" s="1" customFormat="1" ht="24" customHeight="1">
      <c r="B505" s="34"/>
      <c r="C505" s="179" t="s">
        <v>2498</v>
      </c>
      <c r="D505" s="179" t="s">
        <v>3694</v>
      </c>
      <c r="E505" s="180" t="s">
        <v>2499</v>
      </c>
      <c r="F505" s="332" t="s">
        <v>2500</v>
      </c>
      <c r="G505" s="182" t="s">
        <v>3800</v>
      </c>
      <c r="H505" s="333">
        <v>87.69</v>
      </c>
      <c r="I505" s="184"/>
      <c r="J505" s="185">
        <f>ROUND(I505*H505,2)</f>
        <v>0</v>
      </c>
      <c r="K505" s="181" t="s">
        <v>3501</v>
      </c>
      <c r="L505" s="38"/>
      <c r="M505" s="186" t="s">
        <v>3501</v>
      </c>
      <c r="N505" s="187" t="s">
        <v>3525</v>
      </c>
      <c r="O505" s="63"/>
      <c r="P505" s="188">
        <f>O505*H505</f>
        <v>0</v>
      </c>
      <c r="Q505" s="188">
        <v>3E-05</v>
      </c>
      <c r="R505" s="188">
        <f>Q505*H505</f>
        <v>0.0026307</v>
      </c>
      <c r="S505" s="188">
        <v>0</v>
      </c>
      <c r="T505" s="189">
        <f>S505*H505</f>
        <v>0</v>
      </c>
      <c r="AR505" s="190" t="s">
        <v>3761</v>
      </c>
      <c r="AT505" s="190" t="s">
        <v>3694</v>
      </c>
      <c r="AU505" s="190" t="s">
        <v>3565</v>
      </c>
      <c r="AY505" s="17" t="s">
        <v>3691</v>
      </c>
      <c r="BE505" s="191">
        <f>IF(N505="základní",J505,0)</f>
        <v>0</v>
      </c>
      <c r="BF505" s="191">
        <f>IF(N505="snížená",J505,0)</f>
        <v>0</v>
      </c>
      <c r="BG505" s="191">
        <f>IF(N505="zákl. přenesená",J505,0)</f>
        <v>0</v>
      </c>
      <c r="BH505" s="191">
        <f>IF(N505="sníž. přenesená",J505,0)</f>
        <v>0</v>
      </c>
      <c r="BI505" s="191">
        <f>IF(N505="nulová",J505,0)</f>
        <v>0</v>
      </c>
      <c r="BJ505" s="17" t="s">
        <v>3562</v>
      </c>
      <c r="BK505" s="191">
        <f>ROUND(I505*H505,2)</f>
        <v>0</v>
      </c>
      <c r="BL505" s="17" t="s">
        <v>3761</v>
      </c>
      <c r="BM505" s="190" t="s">
        <v>2501</v>
      </c>
    </row>
    <row r="506" spans="2:51" s="12" customFormat="1" ht="12">
      <c r="B506" s="192"/>
      <c r="C506" s="193"/>
      <c r="D506" s="194" t="s">
        <v>3710</v>
      </c>
      <c r="E506" s="195" t="s">
        <v>3501</v>
      </c>
      <c r="F506" s="196" t="s">
        <v>2</v>
      </c>
      <c r="G506" s="193"/>
      <c r="H506" s="197">
        <v>87.69</v>
      </c>
      <c r="I506" s="198"/>
      <c r="J506" s="193"/>
      <c r="K506" s="193"/>
      <c r="L506" s="199"/>
      <c r="M506" s="200"/>
      <c r="N506" s="201"/>
      <c r="O506" s="201"/>
      <c r="P506" s="201"/>
      <c r="Q506" s="201"/>
      <c r="R506" s="201"/>
      <c r="S506" s="201"/>
      <c r="T506" s="202"/>
      <c r="AT506" s="203" t="s">
        <v>3710</v>
      </c>
      <c r="AU506" s="203" t="s">
        <v>3565</v>
      </c>
      <c r="AV506" s="12" t="s">
        <v>3565</v>
      </c>
      <c r="AW506" s="12" t="s">
        <v>3515</v>
      </c>
      <c r="AX506" s="12" t="s">
        <v>3554</v>
      </c>
      <c r="AY506" s="203" t="s">
        <v>3691</v>
      </c>
    </row>
    <row r="507" spans="2:51" s="13" customFormat="1" ht="12">
      <c r="B507" s="204"/>
      <c r="C507" s="205"/>
      <c r="D507" s="194" t="s">
        <v>3710</v>
      </c>
      <c r="E507" s="206" t="s">
        <v>3501</v>
      </c>
      <c r="F507" s="207" t="s">
        <v>3712</v>
      </c>
      <c r="G507" s="205"/>
      <c r="H507" s="208">
        <v>87.69</v>
      </c>
      <c r="I507" s="209"/>
      <c r="J507" s="205"/>
      <c r="K507" s="205"/>
      <c r="L507" s="210"/>
      <c r="M507" s="211"/>
      <c r="N507" s="212"/>
      <c r="O507" s="212"/>
      <c r="P507" s="212"/>
      <c r="Q507" s="212"/>
      <c r="R507" s="212"/>
      <c r="S507" s="212"/>
      <c r="T507" s="213"/>
      <c r="AT507" s="214" t="s">
        <v>3710</v>
      </c>
      <c r="AU507" s="214" t="s">
        <v>3565</v>
      </c>
      <c r="AV507" s="13" t="s">
        <v>3699</v>
      </c>
      <c r="AW507" s="13" t="s">
        <v>3515</v>
      </c>
      <c r="AX507" s="13" t="s">
        <v>3562</v>
      </c>
      <c r="AY507" s="214" t="s">
        <v>3691</v>
      </c>
    </row>
    <row r="508" spans="2:65" s="1" customFormat="1" ht="16.5" customHeight="1">
      <c r="B508" s="34"/>
      <c r="C508" s="179" t="s">
        <v>2502</v>
      </c>
      <c r="D508" s="179" t="s">
        <v>3694</v>
      </c>
      <c r="E508" s="180" t="s">
        <v>2503</v>
      </c>
      <c r="F508" s="327" t="s">
        <v>5</v>
      </c>
      <c r="G508" s="182" t="s">
        <v>3800</v>
      </c>
      <c r="H508" s="335">
        <v>175.38</v>
      </c>
      <c r="I508" s="184"/>
      <c r="J508" s="185">
        <f>ROUND(I508*H508,2)</f>
        <v>0</v>
      </c>
      <c r="K508" s="181" t="s">
        <v>3501</v>
      </c>
      <c r="L508" s="38"/>
      <c r="M508" s="186" t="s">
        <v>3501</v>
      </c>
      <c r="N508" s="187" t="s">
        <v>3525</v>
      </c>
      <c r="O508" s="63"/>
      <c r="P508" s="188">
        <f>O508*H508</f>
        <v>0</v>
      </c>
      <c r="Q508" s="188">
        <v>0</v>
      </c>
      <c r="R508" s="188">
        <f>Q508*H508</f>
        <v>0</v>
      </c>
      <c r="S508" s="188">
        <v>0</v>
      </c>
      <c r="T508" s="189">
        <f>S508*H508</f>
        <v>0</v>
      </c>
      <c r="AR508" s="190" t="s">
        <v>3761</v>
      </c>
      <c r="AT508" s="190" t="s">
        <v>3694</v>
      </c>
      <c r="AU508" s="190" t="s">
        <v>3565</v>
      </c>
      <c r="AY508" s="17" t="s">
        <v>3691</v>
      </c>
      <c r="BE508" s="191">
        <f>IF(N508="základní",J508,0)</f>
        <v>0</v>
      </c>
      <c r="BF508" s="191">
        <f>IF(N508="snížená",J508,0)</f>
        <v>0</v>
      </c>
      <c r="BG508" s="191">
        <f>IF(N508="zákl. přenesená",J508,0)</f>
        <v>0</v>
      </c>
      <c r="BH508" s="191">
        <f>IF(N508="sníž. přenesená",J508,0)</f>
        <v>0</v>
      </c>
      <c r="BI508" s="191">
        <f>IF(N508="nulová",J508,0)</f>
        <v>0</v>
      </c>
      <c r="BJ508" s="17" t="s">
        <v>3562</v>
      </c>
      <c r="BK508" s="191">
        <f>ROUND(I508*H508,2)</f>
        <v>0</v>
      </c>
      <c r="BL508" s="17" t="s">
        <v>3761</v>
      </c>
      <c r="BM508" s="190" t="s">
        <v>2504</v>
      </c>
    </row>
    <row r="509" spans="2:51" s="12" customFormat="1" ht="12">
      <c r="B509" s="192"/>
      <c r="C509" s="193"/>
      <c r="D509" s="194" t="s">
        <v>3710</v>
      </c>
      <c r="E509" s="195" t="s">
        <v>3501</v>
      </c>
      <c r="F509" s="196" t="s">
        <v>7</v>
      </c>
      <c r="G509" s="193"/>
      <c r="H509" s="197">
        <v>175.38</v>
      </c>
      <c r="I509" s="198"/>
      <c r="J509" s="193"/>
      <c r="K509" s="193"/>
      <c r="L509" s="199"/>
      <c r="M509" s="200"/>
      <c r="N509" s="201"/>
      <c r="O509" s="201"/>
      <c r="P509" s="201"/>
      <c r="Q509" s="201"/>
      <c r="R509" s="201"/>
      <c r="S509" s="201"/>
      <c r="T509" s="202"/>
      <c r="AT509" s="203" t="s">
        <v>3710</v>
      </c>
      <c r="AU509" s="203" t="s">
        <v>3565</v>
      </c>
      <c r="AV509" s="12" t="s">
        <v>3565</v>
      </c>
      <c r="AW509" s="12" t="s">
        <v>3515</v>
      </c>
      <c r="AX509" s="12" t="s">
        <v>3554</v>
      </c>
      <c r="AY509" s="203" t="s">
        <v>3691</v>
      </c>
    </row>
    <row r="510" spans="2:51" s="13" customFormat="1" ht="12">
      <c r="B510" s="204"/>
      <c r="C510" s="205"/>
      <c r="D510" s="194" t="s">
        <v>3710</v>
      </c>
      <c r="E510" s="206" t="s">
        <v>3501</v>
      </c>
      <c r="F510" s="207" t="s">
        <v>3712</v>
      </c>
      <c r="G510" s="205"/>
      <c r="H510" s="208">
        <v>175.38</v>
      </c>
      <c r="I510" s="209"/>
      <c r="J510" s="205"/>
      <c r="K510" s="205"/>
      <c r="L510" s="210"/>
      <c r="M510" s="211"/>
      <c r="N510" s="212"/>
      <c r="O510" s="212"/>
      <c r="P510" s="212"/>
      <c r="Q510" s="212"/>
      <c r="R510" s="212"/>
      <c r="S510" s="212"/>
      <c r="T510" s="213"/>
      <c r="AT510" s="214" t="s">
        <v>3710</v>
      </c>
      <c r="AU510" s="214" t="s">
        <v>3565</v>
      </c>
      <c r="AV510" s="13" t="s">
        <v>3699</v>
      </c>
      <c r="AW510" s="13" t="s">
        <v>3515</v>
      </c>
      <c r="AX510" s="13" t="s">
        <v>3562</v>
      </c>
      <c r="AY510" s="214" t="s">
        <v>3691</v>
      </c>
    </row>
    <row r="511" spans="2:65" s="1" customFormat="1" ht="16.5" customHeight="1">
      <c r="B511" s="34"/>
      <c r="C511" s="225" t="s">
        <v>2505</v>
      </c>
      <c r="D511" s="225" t="s">
        <v>3806</v>
      </c>
      <c r="E511" s="226" t="s">
        <v>2506</v>
      </c>
      <c r="F511" s="331" t="s">
        <v>2507</v>
      </c>
      <c r="G511" s="228" t="s">
        <v>3800</v>
      </c>
      <c r="H511" s="334">
        <v>94.71</v>
      </c>
      <c r="I511" s="230"/>
      <c r="J511" s="231">
        <f>ROUND(I511*H511,2)</f>
        <v>0</v>
      </c>
      <c r="K511" s="227" t="s">
        <v>3698</v>
      </c>
      <c r="L511" s="232"/>
      <c r="M511" s="233" t="s">
        <v>3501</v>
      </c>
      <c r="N511" s="234" t="s">
        <v>3525</v>
      </c>
      <c r="O511" s="63"/>
      <c r="P511" s="188">
        <f>O511*H511</f>
        <v>0</v>
      </c>
      <c r="Q511" s="188">
        <v>0.0005</v>
      </c>
      <c r="R511" s="188">
        <f>Q511*H511</f>
        <v>0.047355</v>
      </c>
      <c r="S511" s="188">
        <v>0</v>
      </c>
      <c r="T511" s="189">
        <f>S511*H511</f>
        <v>0</v>
      </c>
      <c r="AR511" s="190" t="s">
        <v>3842</v>
      </c>
      <c r="AT511" s="190" t="s">
        <v>3806</v>
      </c>
      <c r="AU511" s="190" t="s">
        <v>3565</v>
      </c>
      <c r="AY511" s="17" t="s">
        <v>3691</v>
      </c>
      <c r="BE511" s="191">
        <f>IF(N511="základní",J511,0)</f>
        <v>0</v>
      </c>
      <c r="BF511" s="191">
        <f>IF(N511="snížená",J511,0)</f>
        <v>0</v>
      </c>
      <c r="BG511" s="191">
        <f>IF(N511="zákl. přenesená",J511,0)</f>
        <v>0</v>
      </c>
      <c r="BH511" s="191">
        <f>IF(N511="sníž. přenesená",J511,0)</f>
        <v>0</v>
      </c>
      <c r="BI511" s="191">
        <f>IF(N511="nulová",J511,0)</f>
        <v>0</v>
      </c>
      <c r="BJ511" s="17" t="s">
        <v>3562</v>
      </c>
      <c r="BK511" s="191">
        <f>ROUND(I511*H511,2)</f>
        <v>0</v>
      </c>
      <c r="BL511" s="17" t="s">
        <v>3761</v>
      </c>
      <c r="BM511" s="190" t="s">
        <v>2508</v>
      </c>
    </row>
    <row r="512" spans="2:51" s="12" customFormat="1" ht="12">
      <c r="B512" s="192"/>
      <c r="C512" s="193"/>
      <c r="D512" s="194" t="s">
        <v>3710</v>
      </c>
      <c r="E512" s="195" t="s">
        <v>3501</v>
      </c>
      <c r="F512" s="196" t="s">
        <v>3</v>
      </c>
      <c r="G512" s="193"/>
      <c r="H512" s="197">
        <v>94.71</v>
      </c>
      <c r="I512" s="198"/>
      <c r="J512" s="193"/>
      <c r="K512" s="193"/>
      <c r="L512" s="199"/>
      <c r="M512" s="200"/>
      <c r="N512" s="201"/>
      <c r="O512" s="201"/>
      <c r="P512" s="201"/>
      <c r="Q512" s="201"/>
      <c r="R512" s="201"/>
      <c r="S512" s="201"/>
      <c r="T512" s="202"/>
      <c r="AT512" s="203" t="s">
        <v>3710</v>
      </c>
      <c r="AU512" s="203" t="s">
        <v>3565</v>
      </c>
      <c r="AV512" s="12" t="s">
        <v>3565</v>
      </c>
      <c r="AW512" s="12" t="s">
        <v>3515</v>
      </c>
      <c r="AX512" s="12" t="s">
        <v>3554</v>
      </c>
      <c r="AY512" s="203" t="s">
        <v>3691</v>
      </c>
    </row>
    <row r="513" spans="2:51" s="13" customFormat="1" ht="12">
      <c r="B513" s="204"/>
      <c r="C513" s="205"/>
      <c r="D513" s="194" t="s">
        <v>3710</v>
      </c>
      <c r="E513" s="206" t="s">
        <v>3501</v>
      </c>
      <c r="F513" s="207" t="s">
        <v>4</v>
      </c>
      <c r="G513" s="205"/>
      <c r="H513" s="208">
        <v>97.71</v>
      </c>
      <c r="I513" s="209"/>
      <c r="J513" s="205"/>
      <c r="K513" s="205"/>
      <c r="L513" s="210"/>
      <c r="M513" s="211"/>
      <c r="N513" s="212"/>
      <c r="O513" s="212"/>
      <c r="P513" s="212"/>
      <c r="Q513" s="212"/>
      <c r="R513" s="212"/>
      <c r="S513" s="212"/>
      <c r="T513" s="213"/>
      <c r="AT513" s="214" t="s">
        <v>3710</v>
      </c>
      <c r="AU513" s="214" t="s">
        <v>3565</v>
      </c>
      <c r="AV513" s="13" t="s">
        <v>3699</v>
      </c>
      <c r="AW513" s="13" t="s">
        <v>3515</v>
      </c>
      <c r="AX513" s="13" t="s">
        <v>3562</v>
      </c>
      <c r="AY513" s="214" t="s">
        <v>3691</v>
      </c>
    </row>
    <row r="514" spans="2:65" s="1" customFormat="1" ht="16.5" customHeight="1">
      <c r="B514" s="34"/>
      <c r="C514" s="225" t="s">
        <v>2509</v>
      </c>
      <c r="D514" s="225" t="s">
        <v>3806</v>
      </c>
      <c r="E514" s="226" t="s">
        <v>2510</v>
      </c>
      <c r="F514" s="328" t="s">
        <v>2511</v>
      </c>
      <c r="G514" s="228" t="s">
        <v>3800</v>
      </c>
      <c r="H514" s="336">
        <v>189.41</v>
      </c>
      <c r="I514" s="230"/>
      <c r="J514" s="231">
        <f>ROUND(I514*H514,2)</f>
        <v>0</v>
      </c>
      <c r="K514" s="227" t="s">
        <v>3698</v>
      </c>
      <c r="L514" s="232"/>
      <c r="M514" s="233" t="s">
        <v>3501</v>
      </c>
      <c r="N514" s="234" t="s">
        <v>3525</v>
      </c>
      <c r="O514" s="63"/>
      <c r="P514" s="188">
        <f>O514*H514</f>
        <v>0</v>
      </c>
      <c r="Q514" s="188">
        <v>0.0003</v>
      </c>
      <c r="R514" s="188">
        <f>Q514*H514</f>
        <v>0.05682299999999999</v>
      </c>
      <c r="S514" s="188">
        <v>0</v>
      </c>
      <c r="T514" s="189">
        <f>S514*H514</f>
        <v>0</v>
      </c>
      <c r="AR514" s="190" t="s">
        <v>3842</v>
      </c>
      <c r="AT514" s="190" t="s">
        <v>3806</v>
      </c>
      <c r="AU514" s="190" t="s">
        <v>3565</v>
      </c>
      <c r="AY514" s="17" t="s">
        <v>3691</v>
      </c>
      <c r="BE514" s="191">
        <f>IF(N514="základní",J514,0)</f>
        <v>0</v>
      </c>
      <c r="BF514" s="191">
        <f>IF(N514="snížená",J514,0)</f>
        <v>0</v>
      </c>
      <c r="BG514" s="191">
        <f>IF(N514="zákl. přenesená",J514,0)</f>
        <v>0</v>
      </c>
      <c r="BH514" s="191">
        <f>IF(N514="sníž. přenesená",J514,0)</f>
        <v>0</v>
      </c>
      <c r="BI514" s="191">
        <f>IF(N514="nulová",J514,0)</f>
        <v>0</v>
      </c>
      <c r="BJ514" s="17" t="s">
        <v>3562</v>
      </c>
      <c r="BK514" s="191">
        <f>ROUND(I514*H514,2)</f>
        <v>0</v>
      </c>
      <c r="BL514" s="17" t="s">
        <v>3761</v>
      </c>
      <c r="BM514" s="190" t="s">
        <v>2512</v>
      </c>
    </row>
    <row r="515" spans="2:51" s="12" customFormat="1" ht="12">
      <c r="B515" s="192"/>
      <c r="C515" s="193"/>
      <c r="D515" s="194" t="s">
        <v>3710</v>
      </c>
      <c r="E515" s="195" t="s">
        <v>3501</v>
      </c>
      <c r="F515" s="196" t="s">
        <v>6</v>
      </c>
      <c r="G515" s="193"/>
      <c r="H515" s="197">
        <v>189.41</v>
      </c>
      <c r="I515" s="198"/>
      <c r="J515" s="193"/>
      <c r="K515" s="193"/>
      <c r="L515" s="199"/>
      <c r="M515" s="200"/>
      <c r="N515" s="201"/>
      <c r="O515" s="201"/>
      <c r="P515" s="201"/>
      <c r="Q515" s="201"/>
      <c r="R515" s="201"/>
      <c r="S515" s="201"/>
      <c r="T515" s="202"/>
      <c r="AT515" s="203" t="s">
        <v>3710</v>
      </c>
      <c r="AU515" s="203" t="s">
        <v>3565</v>
      </c>
      <c r="AV515" s="12" t="s">
        <v>3565</v>
      </c>
      <c r="AW515" s="12" t="s">
        <v>3515</v>
      </c>
      <c r="AX515" s="12" t="s">
        <v>3554</v>
      </c>
      <c r="AY515" s="203" t="s">
        <v>3691</v>
      </c>
    </row>
    <row r="516" spans="2:51" s="13" customFormat="1" ht="12">
      <c r="B516" s="204"/>
      <c r="C516" s="205"/>
      <c r="D516" s="194" t="s">
        <v>3710</v>
      </c>
      <c r="E516" s="206" t="s">
        <v>3501</v>
      </c>
      <c r="F516" s="207" t="s">
        <v>4</v>
      </c>
      <c r="G516" s="205"/>
      <c r="H516" s="208">
        <v>189.41</v>
      </c>
      <c r="I516" s="209"/>
      <c r="J516" s="205"/>
      <c r="K516" s="205"/>
      <c r="L516" s="210"/>
      <c r="M516" s="211"/>
      <c r="N516" s="212"/>
      <c r="O516" s="212"/>
      <c r="P516" s="212"/>
      <c r="Q516" s="212"/>
      <c r="R516" s="212"/>
      <c r="S516" s="212"/>
      <c r="T516" s="213"/>
      <c r="AT516" s="214" t="s">
        <v>3710</v>
      </c>
      <c r="AU516" s="214" t="s">
        <v>3565</v>
      </c>
      <c r="AV516" s="13" t="s">
        <v>3699</v>
      </c>
      <c r="AW516" s="13" t="s">
        <v>3515</v>
      </c>
      <c r="AX516" s="13" t="s">
        <v>3562</v>
      </c>
      <c r="AY516" s="214" t="s">
        <v>3691</v>
      </c>
    </row>
    <row r="517" spans="2:65" s="1" customFormat="1" ht="24" customHeight="1">
      <c r="B517" s="34"/>
      <c r="C517" s="179" t="s">
        <v>2513</v>
      </c>
      <c r="D517" s="179" t="s">
        <v>3694</v>
      </c>
      <c r="E517" s="180" t="s">
        <v>2514</v>
      </c>
      <c r="F517" s="181" t="s">
        <v>2515</v>
      </c>
      <c r="G517" s="182" t="s">
        <v>3792</v>
      </c>
      <c r="H517" s="183">
        <v>1.12</v>
      </c>
      <c r="I517" s="184"/>
      <c r="J517" s="185">
        <f>ROUND(I517*H517,2)</f>
        <v>0</v>
      </c>
      <c r="K517" s="181" t="s">
        <v>3698</v>
      </c>
      <c r="L517" s="38"/>
      <c r="M517" s="186" t="s">
        <v>3501</v>
      </c>
      <c r="N517" s="187" t="s">
        <v>3525</v>
      </c>
      <c r="O517" s="63"/>
      <c r="P517" s="188">
        <f>O517*H517</f>
        <v>0</v>
      </c>
      <c r="Q517" s="188">
        <v>0</v>
      </c>
      <c r="R517" s="188">
        <f>Q517*H517</f>
        <v>0</v>
      </c>
      <c r="S517" s="188">
        <v>0</v>
      </c>
      <c r="T517" s="189">
        <f>S517*H517</f>
        <v>0</v>
      </c>
      <c r="AR517" s="190" t="s">
        <v>3761</v>
      </c>
      <c r="AT517" s="190" t="s">
        <v>3694</v>
      </c>
      <c r="AU517" s="190" t="s">
        <v>3565</v>
      </c>
      <c r="AY517" s="17" t="s">
        <v>3691</v>
      </c>
      <c r="BE517" s="191">
        <f>IF(N517="základní",J517,0)</f>
        <v>0</v>
      </c>
      <c r="BF517" s="191">
        <f>IF(N517="snížená",J517,0)</f>
        <v>0</v>
      </c>
      <c r="BG517" s="191">
        <f>IF(N517="zákl. přenesená",J517,0)</f>
        <v>0</v>
      </c>
      <c r="BH517" s="191">
        <f>IF(N517="sníž. přenesená",J517,0)</f>
        <v>0</v>
      </c>
      <c r="BI517" s="191">
        <f>IF(N517="nulová",J517,0)</f>
        <v>0</v>
      </c>
      <c r="BJ517" s="17" t="s">
        <v>3562</v>
      </c>
      <c r="BK517" s="191">
        <f>ROUND(I517*H517,2)</f>
        <v>0</v>
      </c>
      <c r="BL517" s="17" t="s">
        <v>3761</v>
      </c>
      <c r="BM517" s="190" t="s">
        <v>2516</v>
      </c>
    </row>
    <row r="518" spans="2:51" s="12" customFormat="1" ht="12">
      <c r="B518" s="192"/>
      <c r="C518" s="193"/>
      <c r="D518" s="194" t="s">
        <v>3710</v>
      </c>
      <c r="E518" s="195" t="s">
        <v>3501</v>
      </c>
      <c r="F518" s="196" t="s">
        <v>8</v>
      </c>
      <c r="G518" s="193"/>
      <c r="H518" s="197">
        <v>1.12</v>
      </c>
      <c r="I518" s="198"/>
      <c r="J518" s="193"/>
      <c r="K518" s="193"/>
      <c r="L518" s="199"/>
      <c r="M518" s="200"/>
      <c r="N518" s="201"/>
      <c r="O518" s="201"/>
      <c r="P518" s="201"/>
      <c r="Q518" s="201"/>
      <c r="R518" s="201"/>
      <c r="S518" s="201"/>
      <c r="T518" s="202"/>
      <c r="AT518" s="203" t="s">
        <v>3710</v>
      </c>
      <c r="AU518" s="203" t="s">
        <v>3565</v>
      </c>
      <c r="AV518" s="12" t="s">
        <v>3565</v>
      </c>
      <c r="AW518" s="12" t="s">
        <v>3515</v>
      </c>
      <c r="AX518" s="12" t="s">
        <v>3554</v>
      </c>
      <c r="AY518" s="203" t="s">
        <v>3691</v>
      </c>
    </row>
    <row r="519" spans="2:51" s="13" customFormat="1" ht="12">
      <c r="B519" s="204"/>
      <c r="C519" s="205"/>
      <c r="D519" s="194" t="s">
        <v>3710</v>
      </c>
      <c r="E519" s="206" t="s">
        <v>3501</v>
      </c>
      <c r="F519" s="207" t="s">
        <v>4</v>
      </c>
      <c r="G519" s="205"/>
      <c r="H519" s="208">
        <v>1.12</v>
      </c>
      <c r="I519" s="209"/>
      <c r="J519" s="205"/>
      <c r="K519" s="205"/>
      <c r="L519" s="210"/>
      <c r="M519" s="211"/>
      <c r="N519" s="212"/>
      <c r="O519" s="212"/>
      <c r="P519" s="212"/>
      <c r="Q519" s="212"/>
      <c r="R519" s="212"/>
      <c r="S519" s="212"/>
      <c r="T519" s="213"/>
      <c r="AT519" s="214" t="s">
        <v>3710</v>
      </c>
      <c r="AU519" s="214" t="s">
        <v>3565</v>
      </c>
      <c r="AV519" s="13" t="s">
        <v>3699</v>
      </c>
      <c r="AW519" s="13" t="s">
        <v>3515</v>
      </c>
      <c r="AX519" s="13" t="s">
        <v>3562</v>
      </c>
      <c r="AY519" s="214" t="s">
        <v>3691</v>
      </c>
    </row>
    <row r="520" spans="2:63" s="359" customFormat="1" ht="22.9" customHeight="1">
      <c r="B520" s="350"/>
      <c r="C520" s="351"/>
      <c r="D520" s="166" t="s">
        <v>3553</v>
      </c>
      <c r="E520" s="166" t="s">
        <v>2517</v>
      </c>
      <c r="F520" s="352" t="s">
        <v>2518</v>
      </c>
      <c r="G520" s="351"/>
      <c r="H520" s="351"/>
      <c r="I520" s="353"/>
      <c r="J520" s="168">
        <f>BK520</f>
        <v>0</v>
      </c>
      <c r="K520" s="351"/>
      <c r="L520" s="354"/>
      <c r="M520" s="355"/>
      <c r="N520" s="356"/>
      <c r="O520" s="356"/>
      <c r="P520" s="357">
        <f>SUM(P521:P537)</f>
        <v>0</v>
      </c>
      <c r="Q520" s="356"/>
      <c r="R520" s="357">
        <f>SUM(R521:R537)</f>
        <v>6.095693949999999</v>
      </c>
      <c r="S520" s="356"/>
      <c r="T520" s="358">
        <f>SUM(T521:T537)</f>
        <v>0</v>
      </c>
      <c r="AR520" s="360" t="s">
        <v>3565</v>
      </c>
      <c r="AT520" s="361" t="s">
        <v>3553</v>
      </c>
      <c r="AU520" s="361" t="s">
        <v>3562</v>
      </c>
      <c r="AY520" s="360" t="s">
        <v>3691</v>
      </c>
      <c r="BK520" s="362">
        <f>SUM(BK521:BK537)</f>
        <v>0</v>
      </c>
    </row>
    <row r="521" spans="2:65" s="1" customFormat="1" ht="16.5" customHeight="1">
      <c r="B521" s="34"/>
      <c r="C521" s="179" t="s">
        <v>2519</v>
      </c>
      <c r="D521" s="179" t="s">
        <v>3694</v>
      </c>
      <c r="E521" s="180" t="s">
        <v>2520</v>
      </c>
      <c r="F521" s="329" t="s">
        <v>2521</v>
      </c>
      <c r="G521" s="182" t="s">
        <v>3800</v>
      </c>
      <c r="H521" s="183">
        <v>455.048</v>
      </c>
      <c r="I521" s="184"/>
      <c r="J521" s="185">
        <f>ROUND(I521*H521,2)</f>
        <v>0</v>
      </c>
      <c r="K521" s="181" t="s">
        <v>3501</v>
      </c>
      <c r="L521" s="38"/>
      <c r="M521" s="186" t="s">
        <v>3501</v>
      </c>
      <c r="N521" s="187" t="s">
        <v>3525</v>
      </c>
      <c r="O521" s="63"/>
      <c r="P521" s="188">
        <f>O521*H521</f>
        <v>0</v>
      </c>
      <c r="Q521" s="188">
        <v>0</v>
      </c>
      <c r="R521" s="188">
        <f>Q521*H521</f>
        <v>0</v>
      </c>
      <c r="S521" s="188">
        <v>0</v>
      </c>
      <c r="T521" s="189">
        <f>S521*H521</f>
        <v>0</v>
      </c>
      <c r="AR521" s="190" t="s">
        <v>3761</v>
      </c>
      <c r="AT521" s="190" t="s">
        <v>3694</v>
      </c>
      <c r="AU521" s="190" t="s">
        <v>3565</v>
      </c>
      <c r="AY521" s="17" t="s">
        <v>3691</v>
      </c>
      <c r="BE521" s="191">
        <f>IF(N521="základní",J521,0)</f>
        <v>0</v>
      </c>
      <c r="BF521" s="191">
        <f>IF(N521="snížená",J521,0)</f>
        <v>0</v>
      </c>
      <c r="BG521" s="191">
        <f>IF(N521="zákl. přenesená",J521,0)</f>
        <v>0</v>
      </c>
      <c r="BH521" s="191">
        <f>IF(N521="sníž. přenesená",J521,0)</f>
        <v>0</v>
      </c>
      <c r="BI521" s="191">
        <f>IF(N521="nulová",J521,0)</f>
        <v>0</v>
      </c>
      <c r="BJ521" s="17" t="s">
        <v>3562</v>
      </c>
      <c r="BK521" s="191">
        <f>ROUND(I521*H521,2)</f>
        <v>0</v>
      </c>
      <c r="BL521" s="17" t="s">
        <v>3761</v>
      </c>
      <c r="BM521" s="190" t="s">
        <v>2522</v>
      </c>
    </row>
    <row r="522" spans="2:65" s="1" customFormat="1" ht="16.5" customHeight="1">
      <c r="B522" s="34"/>
      <c r="C522" s="225" t="s">
        <v>2523</v>
      </c>
      <c r="D522" s="225" t="s">
        <v>3806</v>
      </c>
      <c r="E522" s="226" t="s">
        <v>2524</v>
      </c>
      <c r="F522" s="377" t="s">
        <v>2525</v>
      </c>
      <c r="G522" s="228" t="s">
        <v>3800</v>
      </c>
      <c r="H522" s="229">
        <v>477.799</v>
      </c>
      <c r="I522" s="230"/>
      <c r="J522" s="231">
        <f>ROUND(I522*H522,2)</f>
        <v>0</v>
      </c>
      <c r="K522" s="227" t="s">
        <v>3698</v>
      </c>
      <c r="L522" s="232"/>
      <c r="M522" s="233" t="s">
        <v>3501</v>
      </c>
      <c r="N522" s="234" t="s">
        <v>3525</v>
      </c>
      <c r="O522" s="63"/>
      <c r="P522" s="188">
        <f>O522*H522</f>
        <v>0</v>
      </c>
      <c r="Q522" s="188">
        <v>0.0028</v>
      </c>
      <c r="R522" s="188">
        <f>Q522*H522</f>
        <v>1.3378371999999998</v>
      </c>
      <c r="S522" s="188">
        <v>0</v>
      </c>
      <c r="T522" s="189">
        <f>S522*H522</f>
        <v>0</v>
      </c>
      <c r="AR522" s="190" t="s">
        <v>3842</v>
      </c>
      <c r="AT522" s="190" t="s">
        <v>3806</v>
      </c>
      <c r="AU522" s="190" t="s">
        <v>3565</v>
      </c>
      <c r="AY522" s="17" t="s">
        <v>3691</v>
      </c>
      <c r="BE522" s="191">
        <f>IF(N522="základní",J522,0)</f>
        <v>0</v>
      </c>
      <c r="BF522" s="191">
        <f>IF(N522="snížená",J522,0)</f>
        <v>0</v>
      </c>
      <c r="BG522" s="191">
        <f>IF(N522="zákl. přenesená",J522,0)</f>
        <v>0</v>
      </c>
      <c r="BH522" s="191">
        <f>IF(N522="sníž. přenesená",J522,0)</f>
        <v>0</v>
      </c>
      <c r="BI522" s="191">
        <f>IF(N522="nulová",J522,0)</f>
        <v>0</v>
      </c>
      <c r="BJ522" s="17" t="s">
        <v>3562</v>
      </c>
      <c r="BK522" s="191">
        <f>ROUND(I522*H522,2)</f>
        <v>0</v>
      </c>
      <c r="BL522" s="17" t="s">
        <v>3761</v>
      </c>
      <c r="BM522" s="190" t="s">
        <v>2526</v>
      </c>
    </row>
    <row r="523" spans="2:51" s="12" customFormat="1" ht="12">
      <c r="B523" s="192"/>
      <c r="C523" s="193"/>
      <c r="D523" s="194" t="s">
        <v>3710</v>
      </c>
      <c r="E523" s="195" t="s">
        <v>3501</v>
      </c>
      <c r="F523" s="378" t="s">
        <v>2527</v>
      </c>
      <c r="G523" s="193"/>
      <c r="H523" s="197">
        <v>477.799</v>
      </c>
      <c r="I523" s="198"/>
      <c r="J523" s="193"/>
      <c r="K523" s="193"/>
      <c r="L523" s="199"/>
      <c r="M523" s="200"/>
      <c r="N523" s="201"/>
      <c r="O523" s="201"/>
      <c r="P523" s="201"/>
      <c r="Q523" s="201"/>
      <c r="R523" s="201"/>
      <c r="S523" s="201"/>
      <c r="T523" s="202"/>
      <c r="AT523" s="203" t="s">
        <v>3710</v>
      </c>
      <c r="AU523" s="203" t="s">
        <v>3565</v>
      </c>
      <c r="AV523" s="12" t="s">
        <v>3565</v>
      </c>
      <c r="AW523" s="12" t="s">
        <v>3515</v>
      </c>
      <c r="AX523" s="12" t="s">
        <v>3554</v>
      </c>
      <c r="AY523" s="203" t="s">
        <v>3691</v>
      </c>
    </row>
    <row r="524" spans="2:51" s="13" customFormat="1" ht="12">
      <c r="B524" s="204"/>
      <c r="C524" s="205"/>
      <c r="D524" s="194" t="s">
        <v>3710</v>
      </c>
      <c r="E524" s="206" t="s">
        <v>3501</v>
      </c>
      <c r="F524" s="378" t="s">
        <v>3712</v>
      </c>
      <c r="G524" s="205"/>
      <c r="H524" s="208">
        <v>477.799</v>
      </c>
      <c r="I524" s="209"/>
      <c r="J524" s="205"/>
      <c r="K524" s="205"/>
      <c r="L524" s="210"/>
      <c r="M524" s="211"/>
      <c r="N524" s="212"/>
      <c r="O524" s="212"/>
      <c r="P524" s="212"/>
      <c r="Q524" s="212"/>
      <c r="R524" s="212"/>
      <c r="S524" s="212"/>
      <c r="T524" s="213"/>
      <c r="AT524" s="214" t="s">
        <v>3710</v>
      </c>
      <c r="AU524" s="214" t="s">
        <v>3565</v>
      </c>
      <c r="AV524" s="13" t="s">
        <v>3699</v>
      </c>
      <c r="AW524" s="13" t="s">
        <v>3515</v>
      </c>
      <c r="AX524" s="13" t="s">
        <v>3562</v>
      </c>
      <c r="AY524" s="214" t="s">
        <v>3691</v>
      </c>
    </row>
    <row r="525" spans="2:65" s="1" customFormat="1" ht="16.5" customHeight="1">
      <c r="B525" s="34"/>
      <c r="C525" s="225" t="s">
        <v>2528</v>
      </c>
      <c r="D525" s="225" t="s">
        <v>3806</v>
      </c>
      <c r="E525" s="226" t="s">
        <v>2529</v>
      </c>
      <c r="F525" s="330" t="s">
        <v>2530</v>
      </c>
      <c r="G525" s="228" t="s">
        <v>3800</v>
      </c>
      <c r="H525" s="229">
        <v>477.799</v>
      </c>
      <c r="I525" s="230"/>
      <c r="J525" s="231">
        <f>ROUND(I525*H525,2)</f>
        <v>0</v>
      </c>
      <c r="K525" s="227" t="s">
        <v>3698</v>
      </c>
      <c r="L525" s="232"/>
      <c r="M525" s="233" t="s">
        <v>3501</v>
      </c>
      <c r="N525" s="234" t="s">
        <v>3525</v>
      </c>
      <c r="O525" s="63"/>
      <c r="P525" s="188">
        <f>O525*H525</f>
        <v>0</v>
      </c>
      <c r="Q525" s="188">
        <v>0.00175</v>
      </c>
      <c r="R525" s="188">
        <f>Q525*H525</f>
        <v>0.8361482499999999</v>
      </c>
      <c r="S525" s="188">
        <v>0</v>
      </c>
      <c r="T525" s="189">
        <f>S525*H525</f>
        <v>0</v>
      </c>
      <c r="AR525" s="190" t="s">
        <v>3842</v>
      </c>
      <c r="AT525" s="190" t="s">
        <v>3806</v>
      </c>
      <c r="AU525" s="190" t="s">
        <v>3565</v>
      </c>
      <c r="AY525" s="17" t="s">
        <v>3691</v>
      </c>
      <c r="BE525" s="191">
        <f>IF(N525="základní",J525,0)</f>
        <v>0</v>
      </c>
      <c r="BF525" s="191">
        <f>IF(N525="snížená",J525,0)</f>
        <v>0</v>
      </c>
      <c r="BG525" s="191">
        <f>IF(N525="zákl. přenesená",J525,0)</f>
        <v>0</v>
      </c>
      <c r="BH525" s="191">
        <f>IF(N525="sníž. přenesená",J525,0)</f>
        <v>0</v>
      </c>
      <c r="BI525" s="191">
        <f>IF(N525="nulová",J525,0)</f>
        <v>0</v>
      </c>
      <c r="BJ525" s="17" t="s">
        <v>3562</v>
      </c>
      <c r="BK525" s="191">
        <f>ROUND(I525*H525,2)</f>
        <v>0</v>
      </c>
      <c r="BL525" s="17" t="s">
        <v>3761</v>
      </c>
      <c r="BM525" s="190" t="s">
        <v>2531</v>
      </c>
    </row>
    <row r="526" spans="2:51" s="12" customFormat="1" ht="12">
      <c r="B526" s="192"/>
      <c r="C526" s="193"/>
      <c r="D526" s="194" t="s">
        <v>3710</v>
      </c>
      <c r="E526" s="195" t="s">
        <v>3501</v>
      </c>
      <c r="F526" s="378" t="s">
        <v>2532</v>
      </c>
      <c r="G526" s="193"/>
      <c r="H526" s="197">
        <v>477.799</v>
      </c>
      <c r="I526" s="198"/>
      <c r="J526" s="193"/>
      <c r="K526" s="193"/>
      <c r="L526" s="199"/>
      <c r="M526" s="200"/>
      <c r="N526" s="201"/>
      <c r="O526" s="201"/>
      <c r="P526" s="201"/>
      <c r="Q526" s="201"/>
      <c r="R526" s="201"/>
      <c r="S526" s="201"/>
      <c r="T526" s="202"/>
      <c r="AT526" s="203" t="s">
        <v>3710</v>
      </c>
      <c r="AU526" s="203" t="s">
        <v>3565</v>
      </c>
      <c r="AV526" s="12" t="s">
        <v>3565</v>
      </c>
      <c r="AW526" s="12" t="s">
        <v>3515</v>
      </c>
      <c r="AX526" s="12" t="s">
        <v>3554</v>
      </c>
      <c r="AY526" s="203" t="s">
        <v>3691</v>
      </c>
    </row>
    <row r="527" spans="2:51" s="13" customFormat="1" ht="12">
      <c r="B527" s="204"/>
      <c r="C527" s="205"/>
      <c r="D527" s="194" t="s">
        <v>3710</v>
      </c>
      <c r="E527" s="206" t="s">
        <v>3501</v>
      </c>
      <c r="F527" s="378" t="s">
        <v>3712</v>
      </c>
      <c r="G527" s="205"/>
      <c r="H527" s="208">
        <v>477.799</v>
      </c>
      <c r="I527" s="209"/>
      <c r="J527" s="205"/>
      <c r="K527" s="205"/>
      <c r="L527" s="210"/>
      <c r="M527" s="211"/>
      <c r="N527" s="212"/>
      <c r="O527" s="212"/>
      <c r="P527" s="212"/>
      <c r="Q527" s="212"/>
      <c r="R527" s="212"/>
      <c r="S527" s="212"/>
      <c r="T527" s="213"/>
      <c r="AT527" s="214" t="s">
        <v>3710</v>
      </c>
      <c r="AU527" s="214" t="s">
        <v>3565</v>
      </c>
      <c r="AV527" s="13" t="s">
        <v>3699</v>
      </c>
      <c r="AW527" s="13" t="s">
        <v>3515</v>
      </c>
      <c r="AX527" s="13" t="s">
        <v>3562</v>
      </c>
      <c r="AY527" s="214" t="s">
        <v>3691</v>
      </c>
    </row>
    <row r="528" spans="2:65" s="1" customFormat="1" ht="24" customHeight="1">
      <c r="B528" s="34"/>
      <c r="C528" s="179" t="s">
        <v>2533</v>
      </c>
      <c r="D528" s="179" t="s">
        <v>3694</v>
      </c>
      <c r="E528" s="180" t="s">
        <v>4420</v>
      </c>
      <c r="F528" s="329" t="s">
        <v>2449</v>
      </c>
      <c r="G528" s="182" t="s">
        <v>3800</v>
      </c>
      <c r="H528" s="183">
        <v>612.277</v>
      </c>
      <c r="I528" s="184"/>
      <c r="J528" s="185">
        <f>ROUND(I528*H528,2)</f>
        <v>0</v>
      </c>
      <c r="K528" s="181" t="s">
        <v>3698</v>
      </c>
      <c r="L528" s="38"/>
      <c r="M528" s="186" t="s">
        <v>3501</v>
      </c>
      <c r="N528" s="187" t="s">
        <v>3525</v>
      </c>
      <c r="O528" s="63"/>
      <c r="P528" s="188">
        <f>O528*H528</f>
        <v>0</v>
      </c>
      <c r="Q528" s="188">
        <v>0</v>
      </c>
      <c r="R528" s="188">
        <f>Q528*H528</f>
        <v>0</v>
      </c>
      <c r="S528" s="188">
        <v>0</v>
      </c>
      <c r="T528" s="189">
        <f>S528*H528</f>
        <v>0</v>
      </c>
      <c r="AR528" s="190" t="s">
        <v>3761</v>
      </c>
      <c r="AT528" s="190" t="s">
        <v>3694</v>
      </c>
      <c r="AU528" s="190" t="s">
        <v>3565</v>
      </c>
      <c r="AY528" s="17" t="s">
        <v>3691</v>
      </c>
      <c r="BE528" s="191">
        <f>IF(N528="základní",J528,0)</f>
        <v>0</v>
      </c>
      <c r="BF528" s="191">
        <f>IF(N528="snížená",J528,0)</f>
        <v>0</v>
      </c>
      <c r="BG528" s="191">
        <f>IF(N528="zákl. přenesená",J528,0)</f>
        <v>0</v>
      </c>
      <c r="BH528" s="191">
        <f>IF(N528="sníž. přenesená",J528,0)</f>
        <v>0</v>
      </c>
      <c r="BI528" s="191">
        <f>IF(N528="nulová",J528,0)</f>
        <v>0</v>
      </c>
      <c r="BJ528" s="17" t="s">
        <v>3562</v>
      </c>
      <c r="BK528" s="191">
        <f>ROUND(I528*H528,2)</f>
        <v>0</v>
      </c>
      <c r="BL528" s="17" t="s">
        <v>3761</v>
      </c>
      <c r="BM528" s="190" t="s">
        <v>2534</v>
      </c>
    </row>
    <row r="529" spans="2:65" s="1" customFormat="1" ht="16.5" customHeight="1">
      <c r="B529" s="34"/>
      <c r="C529" s="225" t="s">
        <v>2535</v>
      </c>
      <c r="D529" s="225" t="s">
        <v>3806</v>
      </c>
      <c r="E529" s="226" t="s">
        <v>2536</v>
      </c>
      <c r="F529" s="377" t="s">
        <v>2453</v>
      </c>
      <c r="G529" s="228" t="s">
        <v>3800</v>
      </c>
      <c r="H529" s="229">
        <v>704.119</v>
      </c>
      <c r="I529" s="230"/>
      <c r="J529" s="231">
        <f>ROUND(I529*H529,2)</f>
        <v>0</v>
      </c>
      <c r="K529" s="227" t="s">
        <v>3698</v>
      </c>
      <c r="L529" s="232"/>
      <c r="M529" s="233" t="s">
        <v>3501</v>
      </c>
      <c r="N529" s="234" t="s">
        <v>3525</v>
      </c>
      <c r="O529" s="63"/>
      <c r="P529" s="188">
        <f>O529*H529</f>
        <v>0</v>
      </c>
      <c r="Q529" s="188">
        <v>0.0004</v>
      </c>
      <c r="R529" s="188">
        <f>Q529*H529</f>
        <v>0.2816476</v>
      </c>
      <c r="S529" s="188">
        <v>0</v>
      </c>
      <c r="T529" s="189">
        <f>S529*H529</f>
        <v>0</v>
      </c>
      <c r="AR529" s="190" t="s">
        <v>3842</v>
      </c>
      <c r="AT529" s="190" t="s">
        <v>3806</v>
      </c>
      <c r="AU529" s="190" t="s">
        <v>3565</v>
      </c>
      <c r="AY529" s="17" t="s">
        <v>3691</v>
      </c>
      <c r="BE529" s="191">
        <f>IF(N529="základní",J529,0)</f>
        <v>0</v>
      </c>
      <c r="BF529" s="191">
        <f>IF(N529="snížená",J529,0)</f>
        <v>0</v>
      </c>
      <c r="BG529" s="191">
        <f>IF(N529="zákl. přenesená",J529,0)</f>
        <v>0</v>
      </c>
      <c r="BH529" s="191">
        <f>IF(N529="sníž. přenesená",J529,0)</f>
        <v>0</v>
      </c>
      <c r="BI529" s="191">
        <f>IF(N529="nulová",J529,0)</f>
        <v>0</v>
      </c>
      <c r="BJ529" s="17" t="s">
        <v>3562</v>
      </c>
      <c r="BK529" s="191">
        <f>ROUND(I529*H529,2)</f>
        <v>0</v>
      </c>
      <c r="BL529" s="17" t="s">
        <v>3761</v>
      </c>
      <c r="BM529" s="190" t="s">
        <v>2537</v>
      </c>
    </row>
    <row r="530" spans="2:51" s="12" customFormat="1" ht="12">
      <c r="B530" s="192"/>
      <c r="C530" s="193"/>
      <c r="D530" s="194" t="s">
        <v>3710</v>
      </c>
      <c r="E530" s="195" t="s">
        <v>3501</v>
      </c>
      <c r="F530" s="196" t="s">
        <v>2538</v>
      </c>
      <c r="G530" s="193"/>
      <c r="H530" s="197">
        <v>704.119</v>
      </c>
      <c r="I530" s="198"/>
      <c r="J530" s="193"/>
      <c r="K530" s="193"/>
      <c r="L530" s="199"/>
      <c r="M530" s="200"/>
      <c r="N530" s="201"/>
      <c r="O530" s="201"/>
      <c r="P530" s="201"/>
      <c r="Q530" s="201"/>
      <c r="R530" s="201"/>
      <c r="S530" s="201"/>
      <c r="T530" s="202"/>
      <c r="AT530" s="203" t="s">
        <v>3710</v>
      </c>
      <c r="AU530" s="203" t="s">
        <v>3565</v>
      </c>
      <c r="AV530" s="12" t="s">
        <v>3565</v>
      </c>
      <c r="AW530" s="12" t="s">
        <v>3515</v>
      </c>
      <c r="AX530" s="12" t="s">
        <v>3562</v>
      </c>
      <c r="AY530" s="203" t="s">
        <v>3691</v>
      </c>
    </row>
    <row r="531" spans="2:65" s="1" customFormat="1" ht="24" customHeight="1">
      <c r="B531" s="34"/>
      <c r="C531" s="179" t="s">
        <v>2539</v>
      </c>
      <c r="D531" s="179" t="s">
        <v>3694</v>
      </c>
      <c r="E531" s="180" t="s">
        <v>2540</v>
      </c>
      <c r="F531" s="181" t="s">
        <v>2541</v>
      </c>
      <c r="G531" s="182" t="s">
        <v>3800</v>
      </c>
      <c r="H531" s="183">
        <v>77.268</v>
      </c>
      <c r="I531" s="184"/>
      <c r="J531" s="185">
        <f>ROUND(I531*H531,2)</f>
        <v>0</v>
      </c>
      <c r="K531" s="181" t="s">
        <v>3698</v>
      </c>
      <c r="L531" s="38"/>
      <c r="M531" s="186" t="s">
        <v>3501</v>
      </c>
      <c r="N531" s="187" t="s">
        <v>3525</v>
      </c>
      <c r="O531" s="63"/>
      <c r="P531" s="188">
        <f>O531*H531</f>
        <v>0</v>
      </c>
      <c r="Q531" s="188">
        <v>0</v>
      </c>
      <c r="R531" s="188">
        <f>Q531*H531</f>
        <v>0</v>
      </c>
      <c r="S531" s="188">
        <v>0</v>
      </c>
      <c r="T531" s="189">
        <f>S531*H531</f>
        <v>0</v>
      </c>
      <c r="AR531" s="190" t="s">
        <v>3761</v>
      </c>
      <c r="AT531" s="190" t="s">
        <v>3694</v>
      </c>
      <c r="AU531" s="190" t="s">
        <v>3565</v>
      </c>
      <c r="AY531" s="17" t="s">
        <v>3691</v>
      </c>
      <c r="BE531" s="191">
        <f>IF(N531="základní",J531,0)</f>
        <v>0</v>
      </c>
      <c r="BF531" s="191">
        <f>IF(N531="snížená",J531,0)</f>
        <v>0</v>
      </c>
      <c r="BG531" s="191">
        <f>IF(N531="zákl. přenesená",J531,0)</f>
        <v>0</v>
      </c>
      <c r="BH531" s="191">
        <f>IF(N531="sníž. přenesená",J531,0)</f>
        <v>0</v>
      </c>
      <c r="BI531" s="191">
        <f>IF(N531="nulová",J531,0)</f>
        <v>0</v>
      </c>
      <c r="BJ531" s="17" t="s">
        <v>3562</v>
      </c>
      <c r="BK531" s="191">
        <f>ROUND(I531*H531,2)</f>
        <v>0</v>
      </c>
      <c r="BL531" s="17" t="s">
        <v>3761</v>
      </c>
      <c r="BM531" s="190" t="s">
        <v>2542</v>
      </c>
    </row>
    <row r="532" spans="2:65" s="1" customFormat="1" ht="16.5" customHeight="1">
      <c r="B532" s="34"/>
      <c r="C532" s="225" t="s">
        <v>2543</v>
      </c>
      <c r="D532" s="225" t="s">
        <v>3806</v>
      </c>
      <c r="E532" s="226" t="s">
        <v>2544</v>
      </c>
      <c r="F532" s="227" t="s">
        <v>2545</v>
      </c>
      <c r="G532" s="228" t="s">
        <v>3800</v>
      </c>
      <c r="H532" s="229">
        <v>231.361</v>
      </c>
      <c r="I532" s="230"/>
      <c r="J532" s="231">
        <f>ROUND(I532*H532,2)</f>
        <v>0</v>
      </c>
      <c r="K532" s="227" t="s">
        <v>3501</v>
      </c>
      <c r="L532" s="232"/>
      <c r="M532" s="233" t="s">
        <v>3501</v>
      </c>
      <c r="N532" s="234" t="s">
        <v>3525</v>
      </c>
      <c r="O532" s="63"/>
      <c r="P532" s="188">
        <f>O532*H532</f>
        <v>0</v>
      </c>
      <c r="Q532" s="188">
        <v>0.003</v>
      </c>
      <c r="R532" s="188">
        <f>Q532*H532</f>
        <v>0.694083</v>
      </c>
      <c r="S532" s="188">
        <v>0</v>
      </c>
      <c r="T532" s="189">
        <f>S532*H532</f>
        <v>0</v>
      </c>
      <c r="AR532" s="190" t="s">
        <v>3842</v>
      </c>
      <c r="AT532" s="190" t="s">
        <v>3806</v>
      </c>
      <c r="AU532" s="190" t="s">
        <v>3565</v>
      </c>
      <c r="AY532" s="17" t="s">
        <v>3691</v>
      </c>
      <c r="BE532" s="191">
        <f>IF(N532="základní",J532,0)</f>
        <v>0</v>
      </c>
      <c r="BF532" s="191">
        <f>IF(N532="snížená",J532,0)</f>
        <v>0</v>
      </c>
      <c r="BG532" s="191">
        <f>IF(N532="zákl. přenesená",J532,0)</f>
        <v>0</v>
      </c>
      <c r="BH532" s="191">
        <f>IF(N532="sníž. přenesená",J532,0)</f>
        <v>0</v>
      </c>
      <c r="BI532" s="191">
        <f>IF(N532="nulová",J532,0)</f>
        <v>0</v>
      </c>
      <c r="BJ532" s="17" t="s">
        <v>3562</v>
      </c>
      <c r="BK532" s="191">
        <f>ROUND(I532*H532,2)</f>
        <v>0</v>
      </c>
      <c r="BL532" s="17" t="s">
        <v>3761</v>
      </c>
      <c r="BM532" s="190" t="s">
        <v>2546</v>
      </c>
    </row>
    <row r="533" spans="2:65" s="1" customFormat="1" ht="42" customHeight="1">
      <c r="B533" s="34"/>
      <c r="C533" s="179" t="s">
        <v>2547</v>
      </c>
      <c r="D533" s="179" t="s">
        <v>3694</v>
      </c>
      <c r="E533" s="180" t="s">
        <v>2548</v>
      </c>
      <c r="F533" s="181" t="s">
        <v>9</v>
      </c>
      <c r="G533" s="182" t="s">
        <v>3800</v>
      </c>
      <c r="H533" s="183">
        <v>538.57</v>
      </c>
      <c r="I533" s="184"/>
      <c r="J533" s="185">
        <f>ROUND(I533*H533,2)</f>
        <v>0</v>
      </c>
      <c r="K533" s="181" t="s">
        <v>3501</v>
      </c>
      <c r="L533" s="38"/>
      <c r="M533" s="186" t="s">
        <v>3501</v>
      </c>
      <c r="N533" s="187" t="s">
        <v>3525</v>
      </c>
      <c r="O533" s="63"/>
      <c r="P533" s="188">
        <f>O533*H533</f>
        <v>0</v>
      </c>
      <c r="Q533" s="188">
        <v>0.00527</v>
      </c>
      <c r="R533" s="188">
        <f>Q533*H533</f>
        <v>2.8382639000000003</v>
      </c>
      <c r="S533" s="188">
        <v>0</v>
      </c>
      <c r="T533" s="189">
        <f>S533*H533</f>
        <v>0</v>
      </c>
      <c r="AR533" s="190" t="s">
        <v>3761</v>
      </c>
      <c r="AT533" s="190" t="s">
        <v>3694</v>
      </c>
      <c r="AU533" s="190" t="s">
        <v>3565</v>
      </c>
      <c r="AY533" s="17" t="s">
        <v>3691</v>
      </c>
      <c r="BE533" s="191">
        <f>IF(N533="základní",J533,0)</f>
        <v>0</v>
      </c>
      <c r="BF533" s="191">
        <f>IF(N533="snížená",J533,0)</f>
        <v>0</v>
      </c>
      <c r="BG533" s="191">
        <f>IF(N533="zákl. přenesená",J533,0)</f>
        <v>0</v>
      </c>
      <c r="BH533" s="191">
        <f>IF(N533="sníž. přenesená",J533,0)</f>
        <v>0</v>
      </c>
      <c r="BI533" s="191">
        <f>IF(N533="nulová",J533,0)</f>
        <v>0</v>
      </c>
      <c r="BJ533" s="17" t="s">
        <v>3562</v>
      </c>
      <c r="BK533" s="191">
        <f>ROUND(I533*H533,2)</f>
        <v>0</v>
      </c>
      <c r="BL533" s="17" t="s">
        <v>3761</v>
      </c>
      <c r="BM533" s="190" t="s">
        <v>2549</v>
      </c>
    </row>
    <row r="534" spans="2:65" s="1" customFormat="1" ht="16.5" customHeight="1">
      <c r="B534" s="34"/>
      <c r="C534" s="179" t="s">
        <v>2550</v>
      </c>
      <c r="D534" s="179" t="s">
        <v>3694</v>
      </c>
      <c r="E534" s="180" t="s">
        <v>2551</v>
      </c>
      <c r="F534" s="181" t="s">
        <v>2552</v>
      </c>
      <c r="G534" s="182" t="s">
        <v>3800</v>
      </c>
      <c r="H534" s="183">
        <v>538.57</v>
      </c>
      <c r="I534" s="184"/>
      <c r="J534" s="185">
        <f>ROUND(I534*H534,2)</f>
        <v>0</v>
      </c>
      <c r="K534" s="181" t="s">
        <v>3501</v>
      </c>
      <c r="L534" s="38"/>
      <c r="M534" s="186" t="s">
        <v>3501</v>
      </c>
      <c r="N534" s="187" t="s">
        <v>3525</v>
      </c>
      <c r="O534" s="63"/>
      <c r="P534" s="188">
        <f>O534*H534</f>
        <v>0</v>
      </c>
      <c r="Q534" s="188">
        <v>0.0002</v>
      </c>
      <c r="R534" s="188">
        <f>Q534*H534</f>
        <v>0.10771400000000002</v>
      </c>
      <c r="S534" s="188">
        <v>0</v>
      </c>
      <c r="T534" s="189">
        <f>S534*H534</f>
        <v>0</v>
      </c>
      <c r="AR534" s="190" t="s">
        <v>3761</v>
      </c>
      <c r="AT534" s="190" t="s">
        <v>3694</v>
      </c>
      <c r="AU534" s="190" t="s">
        <v>3565</v>
      </c>
      <c r="AY534" s="17" t="s">
        <v>3691</v>
      </c>
      <c r="BE534" s="191">
        <f>IF(N534="základní",J534,0)</f>
        <v>0</v>
      </c>
      <c r="BF534" s="191">
        <f>IF(N534="snížená",J534,0)</f>
        <v>0</v>
      </c>
      <c r="BG534" s="191">
        <f>IF(N534="zákl. přenesená",J534,0)</f>
        <v>0</v>
      </c>
      <c r="BH534" s="191">
        <f>IF(N534="sníž. přenesená",J534,0)</f>
        <v>0</v>
      </c>
      <c r="BI534" s="191">
        <f>IF(N534="nulová",J534,0)</f>
        <v>0</v>
      </c>
      <c r="BJ534" s="17" t="s">
        <v>3562</v>
      </c>
      <c r="BK534" s="191">
        <f>ROUND(I534*H534,2)</f>
        <v>0</v>
      </c>
      <c r="BL534" s="17" t="s">
        <v>3761</v>
      </c>
      <c r="BM534" s="190" t="s">
        <v>2553</v>
      </c>
    </row>
    <row r="535" spans="2:65" s="1" customFormat="1" ht="24" customHeight="1">
      <c r="B535" s="34"/>
      <c r="C535" s="179" t="s">
        <v>2554</v>
      </c>
      <c r="D535" s="179" t="s">
        <v>3694</v>
      </c>
      <c r="E535" s="180" t="s">
        <v>2555</v>
      </c>
      <c r="F535" s="181" t="s">
        <v>2556</v>
      </c>
      <c r="G535" s="182" t="s">
        <v>3792</v>
      </c>
      <c r="H535" s="183">
        <v>4.341</v>
      </c>
      <c r="I535" s="184"/>
      <c r="J535" s="185">
        <f>ROUND(I535*H535,2)</f>
        <v>0</v>
      </c>
      <c r="K535" s="181" t="s">
        <v>3698</v>
      </c>
      <c r="L535" s="38"/>
      <c r="M535" s="186" t="s">
        <v>3501</v>
      </c>
      <c r="N535" s="187" t="s">
        <v>3525</v>
      </c>
      <c r="O535" s="63"/>
      <c r="P535" s="188">
        <f>O535*H535</f>
        <v>0</v>
      </c>
      <c r="Q535" s="188">
        <v>0</v>
      </c>
      <c r="R535" s="188">
        <f>Q535*H535</f>
        <v>0</v>
      </c>
      <c r="S535" s="188">
        <v>0</v>
      </c>
      <c r="T535" s="189">
        <f>S535*H535</f>
        <v>0</v>
      </c>
      <c r="AR535" s="190" t="s">
        <v>3761</v>
      </c>
      <c r="AT535" s="190" t="s">
        <v>3694</v>
      </c>
      <c r="AU535" s="190" t="s">
        <v>3565</v>
      </c>
      <c r="AY535" s="17" t="s">
        <v>3691</v>
      </c>
      <c r="BE535" s="191">
        <f>IF(N535="základní",J535,0)</f>
        <v>0</v>
      </c>
      <c r="BF535" s="191">
        <f>IF(N535="snížená",J535,0)</f>
        <v>0</v>
      </c>
      <c r="BG535" s="191">
        <f>IF(N535="zákl. přenesená",J535,0)</f>
        <v>0</v>
      </c>
      <c r="BH535" s="191">
        <f>IF(N535="sníž. přenesená",J535,0)</f>
        <v>0</v>
      </c>
      <c r="BI535" s="191">
        <f>IF(N535="nulová",J535,0)</f>
        <v>0</v>
      </c>
      <c r="BJ535" s="17" t="s">
        <v>3562</v>
      </c>
      <c r="BK535" s="191">
        <f>ROUND(I535*H535,2)</f>
        <v>0</v>
      </c>
      <c r="BL535" s="17" t="s">
        <v>3761</v>
      </c>
      <c r="BM535" s="190" t="s">
        <v>2557</v>
      </c>
    </row>
    <row r="536" spans="2:51" s="12" customFormat="1" ht="12">
      <c r="B536" s="192"/>
      <c r="C536" s="193"/>
      <c r="D536" s="194" t="s">
        <v>3710</v>
      </c>
      <c r="E536" s="195" t="s">
        <v>3501</v>
      </c>
      <c r="F536" s="196" t="s">
        <v>2558</v>
      </c>
      <c r="G536" s="193"/>
      <c r="H536" s="197">
        <v>4.341</v>
      </c>
      <c r="I536" s="198"/>
      <c r="J536" s="193"/>
      <c r="K536" s="193"/>
      <c r="L536" s="199"/>
      <c r="M536" s="200"/>
      <c r="N536" s="201"/>
      <c r="O536" s="201"/>
      <c r="P536" s="201"/>
      <c r="Q536" s="201"/>
      <c r="R536" s="201"/>
      <c r="S536" s="201"/>
      <c r="T536" s="202"/>
      <c r="AT536" s="203" t="s">
        <v>3710</v>
      </c>
      <c r="AU536" s="203" t="s">
        <v>3565</v>
      </c>
      <c r="AV536" s="12" t="s">
        <v>3565</v>
      </c>
      <c r="AW536" s="12" t="s">
        <v>3515</v>
      </c>
      <c r="AX536" s="12" t="s">
        <v>3554</v>
      </c>
      <c r="AY536" s="203" t="s">
        <v>3691</v>
      </c>
    </row>
    <row r="537" spans="2:51" s="13" customFormat="1" ht="12">
      <c r="B537" s="204"/>
      <c r="C537" s="205"/>
      <c r="D537" s="194" t="s">
        <v>3710</v>
      </c>
      <c r="E537" s="206" t="s">
        <v>3501</v>
      </c>
      <c r="F537" s="207" t="s">
        <v>3712</v>
      </c>
      <c r="G537" s="205"/>
      <c r="H537" s="208">
        <v>4.341</v>
      </c>
      <c r="I537" s="209"/>
      <c r="J537" s="205"/>
      <c r="K537" s="205"/>
      <c r="L537" s="210"/>
      <c r="M537" s="211"/>
      <c r="N537" s="212"/>
      <c r="O537" s="212"/>
      <c r="P537" s="212"/>
      <c r="Q537" s="212"/>
      <c r="R537" s="212"/>
      <c r="S537" s="212"/>
      <c r="T537" s="213"/>
      <c r="AT537" s="214" t="s">
        <v>3710</v>
      </c>
      <c r="AU537" s="214" t="s">
        <v>3565</v>
      </c>
      <c r="AV537" s="13" t="s">
        <v>3699</v>
      </c>
      <c r="AW537" s="13" t="s">
        <v>3515</v>
      </c>
      <c r="AX537" s="13" t="s">
        <v>3562</v>
      </c>
      <c r="AY537" s="214" t="s">
        <v>3691</v>
      </c>
    </row>
    <row r="538" spans="2:63" s="373" customFormat="1" ht="22.9" customHeight="1">
      <c r="B538" s="363"/>
      <c r="C538" s="364"/>
      <c r="D538" s="365" t="s">
        <v>3553</v>
      </c>
      <c r="E538" s="365" t="s">
        <v>2559</v>
      </c>
      <c r="F538" s="365" t="s">
        <v>2560</v>
      </c>
      <c r="G538" s="364"/>
      <c r="H538" s="364"/>
      <c r="I538" s="366"/>
      <c r="J538" s="367">
        <f>BK538</f>
        <v>0</v>
      </c>
      <c r="K538" s="364"/>
      <c r="L538" s="368"/>
      <c r="M538" s="369"/>
      <c r="N538" s="370"/>
      <c r="O538" s="370"/>
      <c r="P538" s="371">
        <f>SUM(P539:P624)</f>
        <v>0</v>
      </c>
      <c r="Q538" s="370"/>
      <c r="R538" s="371">
        <f>SUM(R539:R624)</f>
        <v>27.363646400000004</v>
      </c>
      <c r="S538" s="370"/>
      <c r="T538" s="372">
        <f>SUM(T539:T624)</f>
        <v>0</v>
      </c>
      <c r="AR538" s="374" t="s">
        <v>3565</v>
      </c>
      <c r="AT538" s="375" t="s">
        <v>3553</v>
      </c>
      <c r="AU538" s="375" t="s">
        <v>3562</v>
      </c>
      <c r="AY538" s="374" t="s">
        <v>3691</v>
      </c>
      <c r="BK538" s="376">
        <f>SUM(BK539:BK624)</f>
        <v>0</v>
      </c>
    </row>
    <row r="539" spans="2:65" s="1" customFormat="1" ht="24" customHeight="1">
      <c r="B539" s="34"/>
      <c r="C539" s="179" t="s">
        <v>2561</v>
      </c>
      <c r="D539" s="179" t="s">
        <v>3694</v>
      </c>
      <c r="E539" s="180" t="s">
        <v>2562</v>
      </c>
      <c r="F539" s="181" t="s">
        <v>2563</v>
      </c>
      <c r="G539" s="182" t="s">
        <v>4097</v>
      </c>
      <c r="H539" s="183">
        <v>213.2</v>
      </c>
      <c r="I539" s="184"/>
      <c r="J539" s="185">
        <f>ROUND(I539*H539,2)</f>
        <v>0</v>
      </c>
      <c r="K539" s="181" t="s">
        <v>3698</v>
      </c>
      <c r="L539" s="38"/>
      <c r="M539" s="186" t="s">
        <v>3501</v>
      </c>
      <c r="N539" s="187" t="s">
        <v>3525</v>
      </c>
      <c r="O539" s="63"/>
      <c r="P539" s="188">
        <f>O539*H539</f>
        <v>0</v>
      </c>
      <c r="Q539" s="188">
        <v>0</v>
      </c>
      <c r="R539" s="188">
        <f>Q539*H539</f>
        <v>0</v>
      </c>
      <c r="S539" s="188">
        <v>0</v>
      </c>
      <c r="T539" s="189">
        <f>S539*H539</f>
        <v>0</v>
      </c>
      <c r="AR539" s="190" t="s">
        <v>3761</v>
      </c>
      <c r="AT539" s="190" t="s">
        <v>3694</v>
      </c>
      <c r="AU539" s="190" t="s">
        <v>3565</v>
      </c>
      <c r="AY539" s="17" t="s">
        <v>3691</v>
      </c>
      <c r="BE539" s="191">
        <f>IF(N539="základní",J539,0)</f>
        <v>0</v>
      </c>
      <c r="BF539" s="191">
        <f>IF(N539="snížená",J539,0)</f>
        <v>0</v>
      </c>
      <c r="BG539" s="191">
        <f>IF(N539="zákl. přenesená",J539,0)</f>
        <v>0</v>
      </c>
      <c r="BH539" s="191">
        <f>IF(N539="sníž. přenesená",J539,0)</f>
        <v>0</v>
      </c>
      <c r="BI539" s="191">
        <f>IF(N539="nulová",J539,0)</f>
        <v>0</v>
      </c>
      <c r="BJ539" s="17" t="s">
        <v>3562</v>
      </c>
      <c r="BK539" s="191">
        <f>ROUND(I539*H539,2)</f>
        <v>0</v>
      </c>
      <c r="BL539" s="17" t="s">
        <v>3761</v>
      </c>
      <c r="BM539" s="190" t="s">
        <v>2564</v>
      </c>
    </row>
    <row r="540" spans="2:65" s="1" customFormat="1" ht="16.5" customHeight="1">
      <c r="B540" s="34"/>
      <c r="C540" s="225" t="s">
        <v>2565</v>
      </c>
      <c r="D540" s="225" t="s">
        <v>3806</v>
      </c>
      <c r="E540" s="226" t="s">
        <v>2566</v>
      </c>
      <c r="F540" s="227" t="s">
        <v>2567</v>
      </c>
      <c r="G540" s="228" t="s">
        <v>3697</v>
      </c>
      <c r="H540" s="229">
        <v>0.47</v>
      </c>
      <c r="I540" s="230"/>
      <c r="J540" s="231">
        <f>ROUND(I540*H540,2)</f>
        <v>0</v>
      </c>
      <c r="K540" s="227" t="s">
        <v>3698</v>
      </c>
      <c r="L540" s="232"/>
      <c r="M540" s="233" t="s">
        <v>3501</v>
      </c>
      <c r="N540" s="234" t="s">
        <v>3525</v>
      </c>
      <c r="O540" s="63"/>
      <c r="P540" s="188">
        <f>O540*H540</f>
        <v>0</v>
      </c>
      <c r="Q540" s="188">
        <v>0.55</v>
      </c>
      <c r="R540" s="188">
        <f>Q540*H540</f>
        <v>0.2585</v>
      </c>
      <c r="S540" s="188">
        <v>0</v>
      </c>
      <c r="T540" s="189">
        <f>S540*H540</f>
        <v>0</v>
      </c>
      <c r="AR540" s="190" t="s">
        <v>3842</v>
      </c>
      <c r="AT540" s="190" t="s">
        <v>3806</v>
      </c>
      <c r="AU540" s="190" t="s">
        <v>3565</v>
      </c>
      <c r="AY540" s="17" t="s">
        <v>3691</v>
      </c>
      <c r="BE540" s="191">
        <f>IF(N540="základní",J540,0)</f>
        <v>0</v>
      </c>
      <c r="BF540" s="191">
        <f>IF(N540="snížená",J540,0)</f>
        <v>0</v>
      </c>
      <c r="BG540" s="191">
        <f>IF(N540="zákl. přenesená",J540,0)</f>
        <v>0</v>
      </c>
      <c r="BH540" s="191">
        <f>IF(N540="sníž. přenesená",J540,0)</f>
        <v>0</v>
      </c>
      <c r="BI540" s="191">
        <f>IF(N540="nulová",J540,0)</f>
        <v>0</v>
      </c>
      <c r="BJ540" s="17" t="s">
        <v>3562</v>
      </c>
      <c r="BK540" s="191">
        <f>ROUND(I540*H540,2)</f>
        <v>0</v>
      </c>
      <c r="BL540" s="17" t="s">
        <v>3761</v>
      </c>
      <c r="BM540" s="190" t="s">
        <v>2568</v>
      </c>
    </row>
    <row r="541" spans="2:65" s="1" customFormat="1" ht="16.5" customHeight="1">
      <c r="B541" s="34"/>
      <c r="C541" s="225" t="s">
        <v>2569</v>
      </c>
      <c r="D541" s="225" t="s">
        <v>3806</v>
      </c>
      <c r="E541" s="226" t="s">
        <v>2570</v>
      </c>
      <c r="F541" s="227" t="s">
        <v>2571</v>
      </c>
      <c r="G541" s="228" t="s">
        <v>3697</v>
      </c>
      <c r="H541" s="229">
        <v>9.78</v>
      </c>
      <c r="I541" s="230"/>
      <c r="J541" s="231">
        <f>ROUND(I541*H541,2)</f>
        <v>0</v>
      </c>
      <c r="K541" s="227" t="s">
        <v>3698</v>
      </c>
      <c r="L541" s="232"/>
      <c r="M541" s="233" t="s">
        <v>3501</v>
      </c>
      <c r="N541" s="234" t="s">
        <v>3525</v>
      </c>
      <c r="O541" s="63"/>
      <c r="P541" s="188">
        <f>O541*H541</f>
        <v>0</v>
      </c>
      <c r="Q541" s="188">
        <v>0.55</v>
      </c>
      <c r="R541" s="188">
        <f>Q541*H541</f>
        <v>5.3790000000000004</v>
      </c>
      <c r="S541" s="188">
        <v>0</v>
      </c>
      <c r="T541" s="189">
        <f>S541*H541</f>
        <v>0</v>
      </c>
      <c r="AR541" s="190" t="s">
        <v>3842</v>
      </c>
      <c r="AT541" s="190" t="s">
        <v>3806</v>
      </c>
      <c r="AU541" s="190" t="s">
        <v>3565</v>
      </c>
      <c r="AY541" s="17" t="s">
        <v>3691</v>
      </c>
      <c r="BE541" s="191">
        <f>IF(N541="základní",J541,0)</f>
        <v>0</v>
      </c>
      <c r="BF541" s="191">
        <f>IF(N541="snížená",J541,0)</f>
        <v>0</v>
      </c>
      <c r="BG541" s="191">
        <f>IF(N541="zákl. přenesená",J541,0)</f>
        <v>0</v>
      </c>
      <c r="BH541" s="191">
        <f>IF(N541="sníž. přenesená",J541,0)</f>
        <v>0</v>
      </c>
      <c r="BI541" s="191">
        <f>IF(N541="nulová",J541,0)</f>
        <v>0</v>
      </c>
      <c r="BJ541" s="17" t="s">
        <v>3562</v>
      </c>
      <c r="BK541" s="191">
        <f>ROUND(I541*H541,2)</f>
        <v>0</v>
      </c>
      <c r="BL541" s="17" t="s">
        <v>3761</v>
      </c>
      <c r="BM541" s="190" t="s">
        <v>2572</v>
      </c>
    </row>
    <row r="542" spans="2:65" s="1" customFormat="1" ht="24" customHeight="1">
      <c r="B542" s="34"/>
      <c r="C542" s="179" t="s">
        <v>2573</v>
      </c>
      <c r="D542" s="179" t="s">
        <v>3694</v>
      </c>
      <c r="E542" s="180" t="s">
        <v>2574</v>
      </c>
      <c r="F542" s="181" t="s">
        <v>2575</v>
      </c>
      <c r="G542" s="182" t="s">
        <v>4097</v>
      </c>
      <c r="H542" s="183">
        <v>383.7</v>
      </c>
      <c r="I542" s="184"/>
      <c r="J542" s="185">
        <f>ROUND(I542*H542,2)</f>
        <v>0</v>
      </c>
      <c r="K542" s="181" t="s">
        <v>3698</v>
      </c>
      <c r="L542" s="38"/>
      <c r="M542" s="186" t="s">
        <v>3501</v>
      </c>
      <c r="N542" s="187" t="s">
        <v>3525</v>
      </c>
      <c r="O542" s="63"/>
      <c r="P542" s="188">
        <f>O542*H542</f>
        <v>0</v>
      </c>
      <c r="Q542" s="188">
        <v>0</v>
      </c>
      <c r="R542" s="188">
        <f>Q542*H542</f>
        <v>0</v>
      </c>
      <c r="S542" s="188">
        <v>0</v>
      </c>
      <c r="T542" s="189">
        <f>S542*H542</f>
        <v>0</v>
      </c>
      <c r="AR542" s="190" t="s">
        <v>3761</v>
      </c>
      <c r="AT542" s="190" t="s">
        <v>3694</v>
      </c>
      <c r="AU542" s="190" t="s">
        <v>3565</v>
      </c>
      <c r="AY542" s="17" t="s">
        <v>3691</v>
      </c>
      <c r="BE542" s="191">
        <f>IF(N542="základní",J542,0)</f>
        <v>0</v>
      </c>
      <c r="BF542" s="191">
        <f>IF(N542="snížená",J542,0)</f>
        <v>0</v>
      </c>
      <c r="BG542" s="191">
        <f>IF(N542="zákl. přenesená",J542,0)</f>
        <v>0</v>
      </c>
      <c r="BH542" s="191">
        <f>IF(N542="sníž. přenesená",J542,0)</f>
        <v>0</v>
      </c>
      <c r="BI542" s="191">
        <f>IF(N542="nulová",J542,0)</f>
        <v>0</v>
      </c>
      <c r="BJ542" s="17" t="s">
        <v>3562</v>
      </c>
      <c r="BK542" s="191">
        <f>ROUND(I542*H542,2)</f>
        <v>0</v>
      </c>
      <c r="BL542" s="17" t="s">
        <v>3761</v>
      </c>
      <c r="BM542" s="190" t="s">
        <v>2576</v>
      </c>
    </row>
    <row r="543" spans="2:65" s="1" customFormat="1" ht="16.5" customHeight="1">
      <c r="B543" s="34"/>
      <c r="C543" s="225" t="s">
        <v>2577</v>
      </c>
      <c r="D543" s="225" t="s">
        <v>3806</v>
      </c>
      <c r="E543" s="226" t="s">
        <v>2578</v>
      </c>
      <c r="F543" s="227" t="s">
        <v>2579</v>
      </c>
      <c r="G543" s="228" t="s">
        <v>3697</v>
      </c>
      <c r="H543" s="229">
        <v>6.793</v>
      </c>
      <c r="I543" s="230"/>
      <c r="J543" s="231">
        <f>ROUND(I543*H543,2)</f>
        <v>0</v>
      </c>
      <c r="K543" s="227" t="s">
        <v>3698</v>
      </c>
      <c r="L543" s="232"/>
      <c r="M543" s="233" t="s">
        <v>3501</v>
      </c>
      <c r="N543" s="234" t="s">
        <v>3525</v>
      </c>
      <c r="O543" s="63"/>
      <c r="P543" s="188">
        <f>O543*H543</f>
        <v>0</v>
      </c>
      <c r="Q543" s="188">
        <v>0.55</v>
      </c>
      <c r="R543" s="188">
        <f>Q543*H543</f>
        <v>3.7361500000000003</v>
      </c>
      <c r="S543" s="188">
        <v>0</v>
      </c>
      <c r="T543" s="189">
        <f>S543*H543</f>
        <v>0</v>
      </c>
      <c r="AR543" s="190" t="s">
        <v>3842</v>
      </c>
      <c r="AT543" s="190" t="s">
        <v>3806</v>
      </c>
      <c r="AU543" s="190" t="s">
        <v>3565</v>
      </c>
      <c r="AY543" s="17" t="s">
        <v>3691</v>
      </c>
      <c r="BE543" s="191">
        <f>IF(N543="základní",J543,0)</f>
        <v>0</v>
      </c>
      <c r="BF543" s="191">
        <f>IF(N543="snížená",J543,0)</f>
        <v>0</v>
      </c>
      <c r="BG543" s="191">
        <f>IF(N543="zákl. přenesená",J543,0)</f>
        <v>0</v>
      </c>
      <c r="BH543" s="191">
        <f>IF(N543="sníž. přenesená",J543,0)</f>
        <v>0</v>
      </c>
      <c r="BI543" s="191">
        <f>IF(N543="nulová",J543,0)</f>
        <v>0</v>
      </c>
      <c r="BJ543" s="17" t="s">
        <v>3562</v>
      </c>
      <c r="BK543" s="191">
        <f>ROUND(I543*H543,2)</f>
        <v>0</v>
      </c>
      <c r="BL543" s="17" t="s">
        <v>3761</v>
      </c>
      <c r="BM543" s="190" t="s">
        <v>2580</v>
      </c>
    </row>
    <row r="544" spans="2:51" s="12" customFormat="1" ht="12">
      <c r="B544" s="192"/>
      <c r="C544" s="193"/>
      <c r="D544" s="194" t="s">
        <v>3710</v>
      </c>
      <c r="E544" s="195" t="s">
        <v>3501</v>
      </c>
      <c r="F544" s="196" t="s">
        <v>2581</v>
      </c>
      <c r="G544" s="193"/>
      <c r="H544" s="197">
        <v>6.793</v>
      </c>
      <c r="I544" s="198"/>
      <c r="J544" s="193"/>
      <c r="K544" s="193"/>
      <c r="L544" s="199"/>
      <c r="M544" s="200"/>
      <c r="N544" s="201"/>
      <c r="O544" s="201"/>
      <c r="P544" s="201"/>
      <c r="Q544" s="201"/>
      <c r="R544" s="201"/>
      <c r="S544" s="201"/>
      <c r="T544" s="202"/>
      <c r="AT544" s="203" t="s">
        <v>3710</v>
      </c>
      <c r="AU544" s="203" t="s">
        <v>3565</v>
      </c>
      <c r="AV544" s="12" t="s">
        <v>3565</v>
      </c>
      <c r="AW544" s="12" t="s">
        <v>3515</v>
      </c>
      <c r="AX544" s="12" t="s">
        <v>3554</v>
      </c>
      <c r="AY544" s="203" t="s">
        <v>3691</v>
      </c>
    </row>
    <row r="545" spans="2:51" s="13" customFormat="1" ht="12">
      <c r="B545" s="204"/>
      <c r="C545" s="205"/>
      <c r="D545" s="194" t="s">
        <v>3710</v>
      </c>
      <c r="E545" s="206" t="s">
        <v>3501</v>
      </c>
      <c r="F545" s="207" t="s">
        <v>3712</v>
      </c>
      <c r="G545" s="205"/>
      <c r="H545" s="208">
        <v>6.793</v>
      </c>
      <c r="I545" s="209"/>
      <c r="J545" s="205"/>
      <c r="K545" s="205"/>
      <c r="L545" s="210"/>
      <c r="M545" s="211"/>
      <c r="N545" s="212"/>
      <c r="O545" s="212"/>
      <c r="P545" s="212"/>
      <c r="Q545" s="212"/>
      <c r="R545" s="212"/>
      <c r="S545" s="212"/>
      <c r="T545" s="213"/>
      <c r="AT545" s="214" t="s">
        <v>3710</v>
      </c>
      <c r="AU545" s="214" t="s">
        <v>3565</v>
      </c>
      <c r="AV545" s="13" t="s">
        <v>3699</v>
      </c>
      <c r="AW545" s="13" t="s">
        <v>3515</v>
      </c>
      <c r="AX545" s="13" t="s">
        <v>3562</v>
      </c>
      <c r="AY545" s="214" t="s">
        <v>3691</v>
      </c>
    </row>
    <row r="546" spans="2:65" s="1" customFormat="1" ht="16.5" customHeight="1">
      <c r="B546" s="34"/>
      <c r="C546" s="225" t="s">
        <v>2582</v>
      </c>
      <c r="D546" s="225" t="s">
        <v>3806</v>
      </c>
      <c r="E546" s="226" t="s">
        <v>2583</v>
      </c>
      <c r="F546" s="227" t="s">
        <v>2584</v>
      </c>
      <c r="G546" s="228" t="s">
        <v>3697</v>
      </c>
      <c r="H546" s="229">
        <v>1.163</v>
      </c>
      <c r="I546" s="230"/>
      <c r="J546" s="231">
        <f>ROUND(I546*H546,2)</f>
        <v>0</v>
      </c>
      <c r="K546" s="227" t="s">
        <v>3698</v>
      </c>
      <c r="L546" s="232"/>
      <c r="M546" s="233" t="s">
        <v>3501</v>
      </c>
      <c r="N546" s="234" t="s">
        <v>3525</v>
      </c>
      <c r="O546" s="63"/>
      <c r="P546" s="188">
        <f>O546*H546</f>
        <v>0</v>
      </c>
      <c r="Q546" s="188">
        <v>0.55</v>
      </c>
      <c r="R546" s="188">
        <f>Q546*H546</f>
        <v>0.63965</v>
      </c>
      <c r="S546" s="188">
        <v>0</v>
      </c>
      <c r="T546" s="189">
        <f>S546*H546</f>
        <v>0</v>
      </c>
      <c r="AR546" s="190" t="s">
        <v>3842</v>
      </c>
      <c r="AT546" s="190" t="s">
        <v>3806</v>
      </c>
      <c r="AU546" s="190" t="s">
        <v>3565</v>
      </c>
      <c r="AY546" s="17" t="s">
        <v>3691</v>
      </c>
      <c r="BE546" s="191">
        <f>IF(N546="základní",J546,0)</f>
        <v>0</v>
      </c>
      <c r="BF546" s="191">
        <f>IF(N546="snížená",J546,0)</f>
        <v>0</v>
      </c>
      <c r="BG546" s="191">
        <f>IF(N546="zákl. přenesená",J546,0)</f>
        <v>0</v>
      </c>
      <c r="BH546" s="191">
        <f>IF(N546="sníž. přenesená",J546,0)</f>
        <v>0</v>
      </c>
      <c r="BI546" s="191">
        <f>IF(N546="nulová",J546,0)</f>
        <v>0</v>
      </c>
      <c r="BJ546" s="17" t="s">
        <v>3562</v>
      </c>
      <c r="BK546" s="191">
        <f>ROUND(I546*H546,2)</f>
        <v>0</v>
      </c>
      <c r="BL546" s="17" t="s">
        <v>3761</v>
      </c>
      <c r="BM546" s="190" t="s">
        <v>2585</v>
      </c>
    </row>
    <row r="547" spans="2:51" s="12" customFormat="1" ht="12">
      <c r="B547" s="192"/>
      <c r="C547" s="193"/>
      <c r="D547" s="194" t="s">
        <v>3710</v>
      </c>
      <c r="E547" s="195" t="s">
        <v>3501</v>
      </c>
      <c r="F547" s="196" t="s">
        <v>2586</v>
      </c>
      <c r="G547" s="193"/>
      <c r="H547" s="197">
        <v>1.163</v>
      </c>
      <c r="I547" s="198"/>
      <c r="J547" s="193"/>
      <c r="K547" s="193"/>
      <c r="L547" s="199"/>
      <c r="M547" s="200"/>
      <c r="N547" s="201"/>
      <c r="O547" s="201"/>
      <c r="P547" s="201"/>
      <c r="Q547" s="201"/>
      <c r="R547" s="201"/>
      <c r="S547" s="201"/>
      <c r="T547" s="202"/>
      <c r="AT547" s="203" t="s">
        <v>3710</v>
      </c>
      <c r="AU547" s="203" t="s">
        <v>3565</v>
      </c>
      <c r="AV547" s="12" t="s">
        <v>3565</v>
      </c>
      <c r="AW547" s="12" t="s">
        <v>3515</v>
      </c>
      <c r="AX547" s="12" t="s">
        <v>3554</v>
      </c>
      <c r="AY547" s="203" t="s">
        <v>3691</v>
      </c>
    </row>
    <row r="548" spans="2:51" s="13" customFormat="1" ht="12">
      <c r="B548" s="204"/>
      <c r="C548" s="205"/>
      <c r="D548" s="194" t="s">
        <v>3710</v>
      </c>
      <c r="E548" s="206" t="s">
        <v>3501</v>
      </c>
      <c r="F548" s="207" t="s">
        <v>3712</v>
      </c>
      <c r="G548" s="205"/>
      <c r="H548" s="208">
        <v>1.163</v>
      </c>
      <c r="I548" s="209"/>
      <c r="J548" s="205"/>
      <c r="K548" s="205"/>
      <c r="L548" s="210"/>
      <c r="M548" s="211"/>
      <c r="N548" s="212"/>
      <c r="O548" s="212"/>
      <c r="P548" s="212"/>
      <c r="Q548" s="212"/>
      <c r="R548" s="212"/>
      <c r="S548" s="212"/>
      <c r="T548" s="213"/>
      <c r="AT548" s="214" t="s">
        <v>3710</v>
      </c>
      <c r="AU548" s="214" t="s">
        <v>3565</v>
      </c>
      <c r="AV548" s="13" t="s">
        <v>3699</v>
      </c>
      <c r="AW548" s="13" t="s">
        <v>3515</v>
      </c>
      <c r="AX548" s="13" t="s">
        <v>3562</v>
      </c>
      <c r="AY548" s="214" t="s">
        <v>3691</v>
      </c>
    </row>
    <row r="549" spans="2:65" s="1" customFormat="1" ht="24" customHeight="1">
      <c r="B549" s="34"/>
      <c r="C549" s="179" t="s">
        <v>2587</v>
      </c>
      <c r="D549" s="179" t="s">
        <v>3694</v>
      </c>
      <c r="E549" s="180" t="s">
        <v>2588</v>
      </c>
      <c r="F549" s="181" t="s">
        <v>2589</v>
      </c>
      <c r="G549" s="182" t="s">
        <v>4097</v>
      </c>
      <c r="H549" s="183">
        <v>292.1</v>
      </c>
      <c r="I549" s="184"/>
      <c r="J549" s="185">
        <f>ROUND(I549*H549,2)</f>
        <v>0</v>
      </c>
      <c r="K549" s="181" t="s">
        <v>3698</v>
      </c>
      <c r="L549" s="38"/>
      <c r="M549" s="186" t="s">
        <v>3501</v>
      </c>
      <c r="N549" s="187" t="s">
        <v>3525</v>
      </c>
      <c r="O549" s="63"/>
      <c r="P549" s="188">
        <f>O549*H549</f>
        <v>0</v>
      </c>
      <c r="Q549" s="188">
        <v>0</v>
      </c>
      <c r="R549" s="188">
        <f>Q549*H549</f>
        <v>0</v>
      </c>
      <c r="S549" s="188">
        <v>0</v>
      </c>
      <c r="T549" s="189">
        <f>S549*H549</f>
        <v>0</v>
      </c>
      <c r="AR549" s="190" t="s">
        <v>3761</v>
      </c>
      <c r="AT549" s="190" t="s">
        <v>3694</v>
      </c>
      <c r="AU549" s="190" t="s">
        <v>3565</v>
      </c>
      <c r="AY549" s="17" t="s">
        <v>3691</v>
      </c>
      <c r="BE549" s="191">
        <f>IF(N549="základní",J549,0)</f>
        <v>0</v>
      </c>
      <c r="BF549" s="191">
        <f>IF(N549="snížená",J549,0)</f>
        <v>0</v>
      </c>
      <c r="BG549" s="191">
        <f>IF(N549="zákl. přenesená",J549,0)</f>
        <v>0</v>
      </c>
      <c r="BH549" s="191">
        <f>IF(N549="sníž. přenesená",J549,0)</f>
        <v>0</v>
      </c>
      <c r="BI549" s="191">
        <f>IF(N549="nulová",J549,0)</f>
        <v>0</v>
      </c>
      <c r="BJ549" s="17" t="s">
        <v>3562</v>
      </c>
      <c r="BK549" s="191">
        <f>ROUND(I549*H549,2)</f>
        <v>0</v>
      </c>
      <c r="BL549" s="17" t="s">
        <v>3761</v>
      </c>
      <c r="BM549" s="190" t="s">
        <v>2590</v>
      </c>
    </row>
    <row r="550" spans="2:65" s="1" customFormat="1" ht="16.5" customHeight="1">
      <c r="B550" s="34"/>
      <c r="C550" s="225" t="s">
        <v>2591</v>
      </c>
      <c r="D550" s="225" t="s">
        <v>3806</v>
      </c>
      <c r="E550" s="226" t="s">
        <v>2592</v>
      </c>
      <c r="F550" s="227" t="s">
        <v>2593</v>
      </c>
      <c r="G550" s="228" t="s">
        <v>3697</v>
      </c>
      <c r="H550" s="229">
        <v>6.8</v>
      </c>
      <c r="I550" s="230"/>
      <c r="J550" s="231">
        <f>ROUND(I550*H550,2)</f>
        <v>0</v>
      </c>
      <c r="K550" s="227" t="s">
        <v>3698</v>
      </c>
      <c r="L550" s="232"/>
      <c r="M550" s="233" t="s">
        <v>3501</v>
      </c>
      <c r="N550" s="234" t="s">
        <v>3525</v>
      </c>
      <c r="O550" s="63"/>
      <c r="P550" s="188">
        <f>O550*H550</f>
        <v>0</v>
      </c>
      <c r="Q550" s="188">
        <v>0.55</v>
      </c>
      <c r="R550" s="188">
        <f>Q550*H550</f>
        <v>3.74</v>
      </c>
      <c r="S550" s="188">
        <v>0</v>
      </c>
      <c r="T550" s="189">
        <f>S550*H550</f>
        <v>0</v>
      </c>
      <c r="AR550" s="190" t="s">
        <v>3842</v>
      </c>
      <c r="AT550" s="190" t="s">
        <v>3806</v>
      </c>
      <c r="AU550" s="190" t="s">
        <v>3565</v>
      </c>
      <c r="AY550" s="17" t="s">
        <v>3691</v>
      </c>
      <c r="BE550" s="191">
        <f>IF(N550="základní",J550,0)</f>
        <v>0</v>
      </c>
      <c r="BF550" s="191">
        <f>IF(N550="snížená",J550,0)</f>
        <v>0</v>
      </c>
      <c r="BG550" s="191">
        <f>IF(N550="zákl. přenesená",J550,0)</f>
        <v>0</v>
      </c>
      <c r="BH550" s="191">
        <f>IF(N550="sníž. přenesená",J550,0)</f>
        <v>0</v>
      </c>
      <c r="BI550" s="191">
        <f>IF(N550="nulová",J550,0)</f>
        <v>0</v>
      </c>
      <c r="BJ550" s="17" t="s">
        <v>3562</v>
      </c>
      <c r="BK550" s="191">
        <f>ROUND(I550*H550,2)</f>
        <v>0</v>
      </c>
      <c r="BL550" s="17" t="s">
        <v>3761</v>
      </c>
      <c r="BM550" s="190" t="s">
        <v>2594</v>
      </c>
    </row>
    <row r="551" spans="2:65" s="1" customFormat="1" ht="16.5" customHeight="1">
      <c r="B551" s="34"/>
      <c r="C551" s="225" t="s">
        <v>2595</v>
      </c>
      <c r="D551" s="225" t="s">
        <v>3806</v>
      </c>
      <c r="E551" s="226" t="s">
        <v>2596</v>
      </c>
      <c r="F551" s="227" t="s">
        <v>2597</v>
      </c>
      <c r="G551" s="228" t="s">
        <v>3697</v>
      </c>
      <c r="H551" s="229">
        <v>1.925</v>
      </c>
      <c r="I551" s="230"/>
      <c r="J551" s="231">
        <f>ROUND(I551*H551,2)</f>
        <v>0</v>
      </c>
      <c r="K551" s="227" t="s">
        <v>3698</v>
      </c>
      <c r="L551" s="232"/>
      <c r="M551" s="233" t="s">
        <v>3501</v>
      </c>
      <c r="N551" s="234" t="s">
        <v>3525</v>
      </c>
      <c r="O551" s="63"/>
      <c r="P551" s="188">
        <f>O551*H551</f>
        <v>0</v>
      </c>
      <c r="Q551" s="188">
        <v>0.55</v>
      </c>
      <c r="R551" s="188">
        <f>Q551*H551</f>
        <v>1.05875</v>
      </c>
      <c r="S551" s="188">
        <v>0</v>
      </c>
      <c r="T551" s="189">
        <f>S551*H551</f>
        <v>0</v>
      </c>
      <c r="AR551" s="190" t="s">
        <v>3842</v>
      </c>
      <c r="AT551" s="190" t="s">
        <v>3806</v>
      </c>
      <c r="AU551" s="190" t="s">
        <v>3565</v>
      </c>
      <c r="AY551" s="17" t="s">
        <v>3691</v>
      </c>
      <c r="BE551" s="191">
        <f>IF(N551="základní",J551,0)</f>
        <v>0</v>
      </c>
      <c r="BF551" s="191">
        <f>IF(N551="snížená",J551,0)</f>
        <v>0</v>
      </c>
      <c r="BG551" s="191">
        <f>IF(N551="zákl. přenesená",J551,0)</f>
        <v>0</v>
      </c>
      <c r="BH551" s="191">
        <f>IF(N551="sníž. přenesená",J551,0)</f>
        <v>0</v>
      </c>
      <c r="BI551" s="191">
        <f>IF(N551="nulová",J551,0)</f>
        <v>0</v>
      </c>
      <c r="BJ551" s="17" t="s">
        <v>3562</v>
      </c>
      <c r="BK551" s="191">
        <f>ROUND(I551*H551,2)</f>
        <v>0</v>
      </c>
      <c r="BL551" s="17" t="s">
        <v>3761</v>
      </c>
      <c r="BM551" s="190" t="s">
        <v>2598</v>
      </c>
    </row>
    <row r="552" spans="2:51" s="12" customFormat="1" ht="12">
      <c r="B552" s="192"/>
      <c r="C552" s="193"/>
      <c r="D552" s="194" t="s">
        <v>3710</v>
      </c>
      <c r="E552" s="195" t="s">
        <v>3501</v>
      </c>
      <c r="F552" s="196" t="s">
        <v>2599</v>
      </c>
      <c r="G552" s="193"/>
      <c r="H552" s="197">
        <v>1.925</v>
      </c>
      <c r="I552" s="198"/>
      <c r="J552" s="193"/>
      <c r="K552" s="193"/>
      <c r="L552" s="199"/>
      <c r="M552" s="200"/>
      <c r="N552" s="201"/>
      <c r="O552" s="201"/>
      <c r="P552" s="201"/>
      <c r="Q552" s="201"/>
      <c r="R552" s="201"/>
      <c r="S552" s="201"/>
      <c r="T552" s="202"/>
      <c r="AT552" s="203" t="s">
        <v>3710</v>
      </c>
      <c r="AU552" s="203" t="s">
        <v>3565</v>
      </c>
      <c r="AV552" s="12" t="s">
        <v>3565</v>
      </c>
      <c r="AW552" s="12" t="s">
        <v>3515</v>
      </c>
      <c r="AX552" s="12" t="s">
        <v>3554</v>
      </c>
      <c r="AY552" s="203" t="s">
        <v>3691</v>
      </c>
    </row>
    <row r="553" spans="2:51" s="13" customFormat="1" ht="12">
      <c r="B553" s="204"/>
      <c r="C553" s="205"/>
      <c r="D553" s="194" t="s">
        <v>3710</v>
      </c>
      <c r="E553" s="206" t="s">
        <v>3501</v>
      </c>
      <c r="F553" s="207" t="s">
        <v>3712</v>
      </c>
      <c r="G553" s="205"/>
      <c r="H553" s="208">
        <v>1.925</v>
      </c>
      <c r="I553" s="209"/>
      <c r="J553" s="205"/>
      <c r="K553" s="205"/>
      <c r="L553" s="210"/>
      <c r="M553" s="211"/>
      <c r="N553" s="212"/>
      <c r="O553" s="212"/>
      <c r="P553" s="212"/>
      <c r="Q553" s="212"/>
      <c r="R553" s="212"/>
      <c r="S553" s="212"/>
      <c r="T553" s="213"/>
      <c r="AT553" s="214" t="s">
        <v>3710</v>
      </c>
      <c r="AU553" s="214" t="s">
        <v>3565</v>
      </c>
      <c r="AV553" s="13" t="s">
        <v>3699</v>
      </c>
      <c r="AW553" s="13" t="s">
        <v>3515</v>
      </c>
      <c r="AX553" s="13" t="s">
        <v>3562</v>
      </c>
      <c r="AY553" s="214" t="s">
        <v>3691</v>
      </c>
    </row>
    <row r="554" spans="2:65" s="1" customFormat="1" ht="24" customHeight="1">
      <c r="B554" s="34"/>
      <c r="C554" s="179" t="s">
        <v>2600</v>
      </c>
      <c r="D554" s="179" t="s">
        <v>3694</v>
      </c>
      <c r="E554" s="180" t="s">
        <v>2601</v>
      </c>
      <c r="F554" s="181" t="s">
        <v>2602</v>
      </c>
      <c r="G554" s="182" t="s">
        <v>4097</v>
      </c>
      <c r="H554" s="183">
        <v>167.6</v>
      </c>
      <c r="I554" s="184"/>
      <c r="J554" s="185">
        <f>ROUND(I554*H554,2)</f>
        <v>0</v>
      </c>
      <c r="K554" s="181" t="s">
        <v>3698</v>
      </c>
      <c r="L554" s="38"/>
      <c r="M554" s="186" t="s">
        <v>3501</v>
      </c>
      <c r="N554" s="187" t="s">
        <v>3525</v>
      </c>
      <c r="O554" s="63"/>
      <c r="P554" s="188">
        <f>O554*H554</f>
        <v>0</v>
      </c>
      <c r="Q554" s="188">
        <v>0</v>
      </c>
      <c r="R554" s="188">
        <f>Q554*H554</f>
        <v>0</v>
      </c>
      <c r="S554" s="188">
        <v>0</v>
      </c>
      <c r="T554" s="189">
        <f>S554*H554</f>
        <v>0</v>
      </c>
      <c r="AR554" s="190" t="s">
        <v>3761</v>
      </c>
      <c r="AT554" s="190" t="s">
        <v>3694</v>
      </c>
      <c r="AU554" s="190" t="s">
        <v>3565</v>
      </c>
      <c r="AY554" s="17" t="s">
        <v>3691</v>
      </c>
      <c r="BE554" s="191">
        <f>IF(N554="základní",J554,0)</f>
        <v>0</v>
      </c>
      <c r="BF554" s="191">
        <f>IF(N554="snížená",J554,0)</f>
        <v>0</v>
      </c>
      <c r="BG554" s="191">
        <f>IF(N554="zákl. přenesená",J554,0)</f>
        <v>0</v>
      </c>
      <c r="BH554" s="191">
        <f>IF(N554="sníž. přenesená",J554,0)</f>
        <v>0</v>
      </c>
      <c r="BI554" s="191">
        <f>IF(N554="nulová",J554,0)</f>
        <v>0</v>
      </c>
      <c r="BJ554" s="17" t="s">
        <v>3562</v>
      </c>
      <c r="BK554" s="191">
        <f>ROUND(I554*H554,2)</f>
        <v>0</v>
      </c>
      <c r="BL554" s="17" t="s">
        <v>3761</v>
      </c>
      <c r="BM554" s="190" t="s">
        <v>2603</v>
      </c>
    </row>
    <row r="555" spans="2:65" s="1" customFormat="1" ht="16.5" customHeight="1">
      <c r="B555" s="34"/>
      <c r="C555" s="225" t="s">
        <v>2604</v>
      </c>
      <c r="D555" s="225" t="s">
        <v>3806</v>
      </c>
      <c r="E555" s="226" t="s">
        <v>2605</v>
      </c>
      <c r="F555" s="227" t="s">
        <v>2606</v>
      </c>
      <c r="G555" s="228" t="s">
        <v>3697</v>
      </c>
      <c r="H555" s="229">
        <v>2.57</v>
      </c>
      <c r="I555" s="230"/>
      <c r="J555" s="231">
        <f>ROUND(I555*H555,2)</f>
        <v>0</v>
      </c>
      <c r="K555" s="227" t="s">
        <v>3698</v>
      </c>
      <c r="L555" s="232"/>
      <c r="M555" s="233" t="s">
        <v>3501</v>
      </c>
      <c r="N555" s="234" t="s">
        <v>3525</v>
      </c>
      <c r="O555" s="63"/>
      <c r="P555" s="188">
        <f>O555*H555</f>
        <v>0</v>
      </c>
      <c r="Q555" s="188">
        <v>0.55</v>
      </c>
      <c r="R555" s="188">
        <f>Q555*H555</f>
        <v>1.4135</v>
      </c>
      <c r="S555" s="188">
        <v>0</v>
      </c>
      <c r="T555" s="189">
        <f>S555*H555</f>
        <v>0</v>
      </c>
      <c r="AR555" s="190" t="s">
        <v>3842</v>
      </c>
      <c r="AT555" s="190" t="s">
        <v>3806</v>
      </c>
      <c r="AU555" s="190" t="s">
        <v>3565</v>
      </c>
      <c r="AY555" s="17" t="s">
        <v>3691</v>
      </c>
      <c r="BE555" s="191">
        <f>IF(N555="základní",J555,0)</f>
        <v>0</v>
      </c>
      <c r="BF555" s="191">
        <f>IF(N555="snížená",J555,0)</f>
        <v>0</v>
      </c>
      <c r="BG555" s="191">
        <f>IF(N555="zákl. přenesená",J555,0)</f>
        <v>0</v>
      </c>
      <c r="BH555" s="191">
        <f>IF(N555="sníž. přenesená",J555,0)</f>
        <v>0</v>
      </c>
      <c r="BI555" s="191">
        <f>IF(N555="nulová",J555,0)</f>
        <v>0</v>
      </c>
      <c r="BJ555" s="17" t="s">
        <v>3562</v>
      </c>
      <c r="BK555" s="191">
        <f>ROUND(I555*H555,2)</f>
        <v>0</v>
      </c>
      <c r="BL555" s="17" t="s">
        <v>3761</v>
      </c>
      <c r="BM555" s="190" t="s">
        <v>2607</v>
      </c>
    </row>
    <row r="556" spans="2:65" s="1" customFormat="1" ht="16.5" customHeight="1">
      <c r="B556" s="34"/>
      <c r="C556" s="225" t="s">
        <v>2608</v>
      </c>
      <c r="D556" s="225" t="s">
        <v>3806</v>
      </c>
      <c r="E556" s="226" t="s">
        <v>2609</v>
      </c>
      <c r="F556" s="227" t="s">
        <v>2610</v>
      </c>
      <c r="G556" s="228" t="s">
        <v>3697</v>
      </c>
      <c r="H556" s="229">
        <v>2.851</v>
      </c>
      <c r="I556" s="230"/>
      <c r="J556" s="231">
        <f>ROUND(I556*H556,2)</f>
        <v>0</v>
      </c>
      <c r="K556" s="227" t="s">
        <v>3698</v>
      </c>
      <c r="L556" s="232"/>
      <c r="M556" s="233" t="s">
        <v>3501</v>
      </c>
      <c r="N556" s="234" t="s">
        <v>3525</v>
      </c>
      <c r="O556" s="63"/>
      <c r="P556" s="188">
        <f>O556*H556</f>
        <v>0</v>
      </c>
      <c r="Q556" s="188">
        <v>0.55</v>
      </c>
      <c r="R556" s="188">
        <f>Q556*H556</f>
        <v>1.5680500000000002</v>
      </c>
      <c r="S556" s="188">
        <v>0</v>
      </c>
      <c r="T556" s="189">
        <f>S556*H556</f>
        <v>0</v>
      </c>
      <c r="AR556" s="190" t="s">
        <v>3842</v>
      </c>
      <c r="AT556" s="190" t="s">
        <v>3806</v>
      </c>
      <c r="AU556" s="190" t="s">
        <v>3565</v>
      </c>
      <c r="AY556" s="17" t="s">
        <v>3691</v>
      </c>
      <c r="BE556" s="191">
        <f>IF(N556="základní",J556,0)</f>
        <v>0</v>
      </c>
      <c r="BF556" s="191">
        <f>IF(N556="snížená",J556,0)</f>
        <v>0</v>
      </c>
      <c r="BG556" s="191">
        <f>IF(N556="zákl. přenesená",J556,0)</f>
        <v>0</v>
      </c>
      <c r="BH556" s="191">
        <f>IF(N556="sníž. přenesená",J556,0)</f>
        <v>0</v>
      </c>
      <c r="BI556" s="191">
        <f>IF(N556="nulová",J556,0)</f>
        <v>0</v>
      </c>
      <c r="BJ556" s="17" t="s">
        <v>3562</v>
      </c>
      <c r="BK556" s="191">
        <f>ROUND(I556*H556,2)</f>
        <v>0</v>
      </c>
      <c r="BL556" s="17" t="s">
        <v>3761</v>
      </c>
      <c r="BM556" s="190" t="s">
        <v>2611</v>
      </c>
    </row>
    <row r="557" spans="2:51" s="12" customFormat="1" ht="12">
      <c r="B557" s="192"/>
      <c r="C557" s="193"/>
      <c r="D557" s="194" t="s">
        <v>3710</v>
      </c>
      <c r="E557" s="195" t="s">
        <v>3501</v>
      </c>
      <c r="F557" s="196" t="s">
        <v>2612</v>
      </c>
      <c r="G557" s="193"/>
      <c r="H557" s="197">
        <v>2.851</v>
      </c>
      <c r="I557" s="198"/>
      <c r="J557" s="193"/>
      <c r="K557" s="193"/>
      <c r="L557" s="199"/>
      <c r="M557" s="200"/>
      <c r="N557" s="201"/>
      <c r="O557" s="201"/>
      <c r="P557" s="201"/>
      <c r="Q557" s="201"/>
      <c r="R557" s="201"/>
      <c r="S557" s="201"/>
      <c r="T557" s="202"/>
      <c r="AT557" s="203" t="s">
        <v>3710</v>
      </c>
      <c r="AU557" s="203" t="s">
        <v>3565</v>
      </c>
      <c r="AV557" s="12" t="s">
        <v>3565</v>
      </c>
      <c r="AW557" s="12" t="s">
        <v>3515</v>
      </c>
      <c r="AX557" s="12" t="s">
        <v>3554</v>
      </c>
      <c r="AY557" s="203" t="s">
        <v>3691</v>
      </c>
    </row>
    <row r="558" spans="2:51" s="13" customFormat="1" ht="12">
      <c r="B558" s="204"/>
      <c r="C558" s="205"/>
      <c r="D558" s="194" t="s">
        <v>3710</v>
      </c>
      <c r="E558" s="206" t="s">
        <v>3501</v>
      </c>
      <c r="F558" s="207" t="s">
        <v>3712</v>
      </c>
      <c r="G558" s="205"/>
      <c r="H558" s="208">
        <v>2.851</v>
      </c>
      <c r="I558" s="209"/>
      <c r="J558" s="205"/>
      <c r="K558" s="205"/>
      <c r="L558" s="210"/>
      <c r="M558" s="211"/>
      <c r="N558" s="212"/>
      <c r="O558" s="212"/>
      <c r="P558" s="212"/>
      <c r="Q558" s="212"/>
      <c r="R558" s="212"/>
      <c r="S558" s="212"/>
      <c r="T558" s="213"/>
      <c r="AT558" s="214" t="s">
        <v>3710</v>
      </c>
      <c r="AU558" s="214" t="s">
        <v>3565</v>
      </c>
      <c r="AV558" s="13" t="s">
        <v>3699</v>
      </c>
      <c r="AW558" s="13" t="s">
        <v>3515</v>
      </c>
      <c r="AX558" s="13" t="s">
        <v>3562</v>
      </c>
      <c r="AY558" s="214" t="s">
        <v>3691</v>
      </c>
    </row>
    <row r="559" spans="2:65" s="1" customFormat="1" ht="16.5" customHeight="1">
      <c r="B559" s="34"/>
      <c r="C559" s="225" t="s">
        <v>2613</v>
      </c>
      <c r="D559" s="225" t="s">
        <v>3806</v>
      </c>
      <c r="E559" s="226" t="s">
        <v>2605</v>
      </c>
      <c r="F559" s="227" t="s">
        <v>2606</v>
      </c>
      <c r="G559" s="228" t="s">
        <v>3697</v>
      </c>
      <c r="H559" s="229">
        <v>0.56</v>
      </c>
      <c r="I559" s="230"/>
      <c r="J559" s="231">
        <f>ROUND(I559*H559,2)</f>
        <v>0</v>
      </c>
      <c r="K559" s="227" t="s">
        <v>3698</v>
      </c>
      <c r="L559" s="232"/>
      <c r="M559" s="233" t="s">
        <v>3501</v>
      </c>
      <c r="N559" s="234" t="s">
        <v>3525</v>
      </c>
      <c r="O559" s="63"/>
      <c r="P559" s="188">
        <f>O559*H559</f>
        <v>0</v>
      </c>
      <c r="Q559" s="188">
        <v>0.55</v>
      </c>
      <c r="R559" s="188">
        <f>Q559*H559</f>
        <v>0.30800000000000005</v>
      </c>
      <c r="S559" s="188">
        <v>0</v>
      </c>
      <c r="T559" s="189">
        <f>S559*H559</f>
        <v>0</v>
      </c>
      <c r="AR559" s="190" t="s">
        <v>3842</v>
      </c>
      <c r="AT559" s="190" t="s">
        <v>3806</v>
      </c>
      <c r="AU559" s="190" t="s">
        <v>3565</v>
      </c>
      <c r="AY559" s="17" t="s">
        <v>3691</v>
      </c>
      <c r="BE559" s="191">
        <f>IF(N559="základní",J559,0)</f>
        <v>0</v>
      </c>
      <c r="BF559" s="191">
        <f>IF(N559="snížená",J559,0)</f>
        <v>0</v>
      </c>
      <c r="BG559" s="191">
        <f>IF(N559="zákl. přenesená",J559,0)</f>
        <v>0</v>
      </c>
      <c r="BH559" s="191">
        <f>IF(N559="sníž. přenesená",J559,0)</f>
        <v>0</v>
      </c>
      <c r="BI559" s="191">
        <f>IF(N559="nulová",J559,0)</f>
        <v>0</v>
      </c>
      <c r="BJ559" s="17" t="s">
        <v>3562</v>
      </c>
      <c r="BK559" s="191">
        <f>ROUND(I559*H559,2)</f>
        <v>0</v>
      </c>
      <c r="BL559" s="17" t="s">
        <v>3761</v>
      </c>
      <c r="BM559" s="190" t="s">
        <v>2614</v>
      </c>
    </row>
    <row r="560" spans="2:65" s="1" customFormat="1" ht="24" customHeight="1">
      <c r="B560" s="34"/>
      <c r="C560" s="179" t="s">
        <v>2615</v>
      </c>
      <c r="D560" s="179" t="s">
        <v>3694</v>
      </c>
      <c r="E560" s="180" t="s">
        <v>2616</v>
      </c>
      <c r="F560" s="181" t="s">
        <v>2617</v>
      </c>
      <c r="G560" s="182" t="s">
        <v>4097</v>
      </c>
      <c r="H560" s="183">
        <v>51.75</v>
      </c>
      <c r="I560" s="184"/>
      <c r="J560" s="185">
        <f>ROUND(I560*H560,2)</f>
        <v>0</v>
      </c>
      <c r="K560" s="181" t="s">
        <v>3698</v>
      </c>
      <c r="L560" s="38"/>
      <c r="M560" s="186" t="s">
        <v>3501</v>
      </c>
      <c r="N560" s="187" t="s">
        <v>3525</v>
      </c>
      <c r="O560" s="63"/>
      <c r="P560" s="188">
        <f>O560*H560</f>
        <v>0</v>
      </c>
      <c r="Q560" s="188">
        <v>0</v>
      </c>
      <c r="R560" s="188">
        <f>Q560*H560</f>
        <v>0</v>
      </c>
      <c r="S560" s="188">
        <v>0</v>
      </c>
      <c r="T560" s="189">
        <f>S560*H560</f>
        <v>0</v>
      </c>
      <c r="AR560" s="190" t="s">
        <v>3761</v>
      </c>
      <c r="AT560" s="190" t="s">
        <v>3694</v>
      </c>
      <c r="AU560" s="190" t="s">
        <v>3565</v>
      </c>
      <c r="AY560" s="17" t="s">
        <v>3691</v>
      </c>
      <c r="BE560" s="191">
        <f>IF(N560="základní",J560,0)</f>
        <v>0</v>
      </c>
      <c r="BF560" s="191">
        <f>IF(N560="snížená",J560,0)</f>
        <v>0</v>
      </c>
      <c r="BG560" s="191">
        <f>IF(N560="zákl. přenesená",J560,0)</f>
        <v>0</v>
      </c>
      <c r="BH560" s="191">
        <f>IF(N560="sníž. přenesená",J560,0)</f>
        <v>0</v>
      </c>
      <c r="BI560" s="191">
        <f>IF(N560="nulová",J560,0)</f>
        <v>0</v>
      </c>
      <c r="BJ560" s="17" t="s">
        <v>3562</v>
      </c>
      <c r="BK560" s="191">
        <f>ROUND(I560*H560,2)</f>
        <v>0</v>
      </c>
      <c r="BL560" s="17" t="s">
        <v>3761</v>
      </c>
      <c r="BM560" s="190" t="s">
        <v>2618</v>
      </c>
    </row>
    <row r="561" spans="2:51" s="12" customFormat="1" ht="12">
      <c r="B561" s="192"/>
      <c r="C561" s="193"/>
      <c r="D561" s="194" t="s">
        <v>3710</v>
      </c>
      <c r="E561" s="195" t="s">
        <v>3501</v>
      </c>
      <c r="F561" s="196" t="s">
        <v>2619</v>
      </c>
      <c r="G561" s="193"/>
      <c r="H561" s="197">
        <v>51.75</v>
      </c>
      <c r="I561" s="198"/>
      <c r="J561" s="193"/>
      <c r="K561" s="193"/>
      <c r="L561" s="199"/>
      <c r="M561" s="200"/>
      <c r="N561" s="201"/>
      <c r="O561" s="201"/>
      <c r="P561" s="201"/>
      <c r="Q561" s="201"/>
      <c r="R561" s="201"/>
      <c r="S561" s="201"/>
      <c r="T561" s="202"/>
      <c r="AT561" s="203" t="s">
        <v>3710</v>
      </c>
      <c r="AU561" s="203" t="s">
        <v>3565</v>
      </c>
      <c r="AV561" s="12" t="s">
        <v>3565</v>
      </c>
      <c r="AW561" s="12" t="s">
        <v>3515</v>
      </c>
      <c r="AX561" s="12" t="s">
        <v>3554</v>
      </c>
      <c r="AY561" s="203" t="s">
        <v>3691</v>
      </c>
    </row>
    <row r="562" spans="2:51" s="13" customFormat="1" ht="12">
      <c r="B562" s="204"/>
      <c r="C562" s="205"/>
      <c r="D562" s="194" t="s">
        <v>3710</v>
      </c>
      <c r="E562" s="206" t="s">
        <v>3501</v>
      </c>
      <c r="F562" s="207" t="s">
        <v>3712</v>
      </c>
      <c r="G562" s="205"/>
      <c r="H562" s="208">
        <v>51.75</v>
      </c>
      <c r="I562" s="209"/>
      <c r="J562" s="205"/>
      <c r="K562" s="205"/>
      <c r="L562" s="210"/>
      <c r="M562" s="211"/>
      <c r="N562" s="212"/>
      <c r="O562" s="212"/>
      <c r="P562" s="212"/>
      <c r="Q562" s="212"/>
      <c r="R562" s="212"/>
      <c r="S562" s="212"/>
      <c r="T562" s="213"/>
      <c r="AT562" s="214" t="s">
        <v>3710</v>
      </c>
      <c r="AU562" s="214" t="s">
        <v>3565</v>
      </c>
      <c r="AV562" s="13" t="s">
        <v>3699</v>
      </c>
      <c r="AW562" s="13" t="s">
        <v>3515</v>
      </c>
      <c r="AX562" s="13" t="s">
        <v>3562</v>
      </c>
      <c r="AY562" s="214" t="s">
        <v>3691</v>
      </c>
    </row>
    <row r="563" spans="2:65" s="1" customFormat="1" ht="16.5" customHeight="1">
      <c r="B563" s="34"/>
      <c r="C563" s="225" t="s">
        <v>2620</v>
      </c>
      <c r="D563" s="225" t="s">
        <v>3806</v>
      </c>
      <c r="E563" s="226" t="s">
        <v>2621</v>
      </c>
      <c r="F563" s="227" t="s">
        <v>2622</v>
      </c>
      <c r="G563" s="228" t="s">
        <v>3697</v>
      </c>
      <c r="H563" s="229">
        <v>2.795</v>
      </c>
      <c r="I563" s="230"/>
      <c r="J563" s="231">
        <f>ROUND(I563*H563,2)</f>
        <v>0</v>
      </c>
      <c r="K563" s="227" t="s">
        <v>3501</v>
      </c>
      <c r="L563" s="232"/>
      <c r="M563" s="233" t="s">
        <v>3501</v>
      </c>
      <c r="N563" s="234" t="s">
        <v>3525</v>
      </c>
      <c r="O563" s="63"/>
      <c r="P563" s="188">
        <f>O563*H563</f>
        <v>0</v>
      </c>
      <c r="Q563" s="188">
        <v>0.55</v>
      </c>
      <c r="R563" s="188">
        <f>Q563*H563</f>
        <v>1.53725</v>
      </c>
      <c r="S563" s="188">
        <v>0</v>
      </c>
      <c r="T563" s="189">
        <f>S563*H563</f>
        <v>0</v>
      </c>
      <c r="AR563" s="190" t="s">
        <v>3842</v>
      </c>
      <c r="AT563" s="190" t="s">
        <v>3806</v>
      </c>
      <c r="AU563" s="190" t="s">
        <v>3565</v>
      </c>
      <c r="AY563" s="17" t="s">
        <v>3691</v>
      </c>
      <c r="BE563" s="191">
        <f>IF(N563="základní",J563,0)</f>
        <v>0</v>
      </c>
      <c r="BF563" s="191">
        <f>IF(N563="snížená",J563,0)</f>
        <v>0</v>
      </c>
      <c r="BG563" s="191">
        <f>IF(N563="zákl. přenesená",J563,0)</f>
        <v>0</v>
      </c>
      <c r="BH563" s="191">
        <f>IF(N563="sníž. přenesená",J563,0)</f>
        <v>0</v>
      </c>
      <c r="BI563" s="191">
        <f>IF(N563="nulová",J563,0)</f>
        <v>0</v>
      </c>
      <c r="BJ563" s="17" t="s">
        <v>3562</v>
      </c>
      <c r="BK563" s="191">
        <f>ROUND(I563*H563,2)</f>
        <v>0</v>
      </c>
      <c r="BL563" s="17" t="s">
        <v>3761</v>
      </c>
      <c r="BM563" s="190" t="s">
        <v>2623</v>
      </c>
    </row>
    <row r="564" spans="2:51" s="12" customFormat="1" ht="12">
      <c r="B564" s="192"/>
      <c r="C564" s="193"/>
      <c r="D564" s="194" t="s">
        <v>3710</v>
      </c>
      <c r="E564" s="195" t="s">
        <v>3501</v>
      </c>
      <c r="F564" s="196" t="s">
        <v>2624</v>
      </c>
      <c r="G564" s="193"/>
      <c r="H564" s="197">
        <v>2.795</v>
      </c>
      <c r="I564" s="198"/>
      <c r="J564" s="193"/>
      <c r="K564" s="193"/>
      <c r="L564" s="199"/>
      <c r="M564" s="200"/>
      <c r="N564" s="201"/>
      <c r="O564" s="201"/>
      <c r="P564" s="201"/>
      <c r="Q564" s="201"/>
      <c r="R564" s="201"/>
      <c r="S564" s="201"/>
      <c r="T564" s="202"/>
      <c r="AT564" s="203" t="s">
        <v>3710</v>
      </c>
      <c r="AU564" s="203" t="s">
        <v>3565</v>
      </c>
      <c r="AV564" s="12" t="s">
        <v>3565</v>
      </c>
      <c r="AW564" s="12" t="s">
        <v>3515</v>
      </c>
      <c r="AX564" s="12" t="s">
        <v>3554</v>
      </c>
      <c r="AY564" s="203" t="s">
        <v>3691</v>
      </c>
    </row>
    <row r="565" spans="2:51" s="13" customFormat="1" ht="12">
      <c r="B565" s="204"/>
      <c r="C565" s="205"/>
      <c r="D565" s="194" t="s">
        <v>3710</v>
      </c>
      <c r="E565" s="206" t="s">
        <v>3501</v>
      </c>
      <c r="F565" s="207" t="s">
        <v>3712</v>
      </c>
      <c r="G565" s="205"/>
      <c r="H565" s="208">
        <v>2.795</v>
      </c>
      <c r="I565" s="209"/>
      <c r="J565" s="205"/>
      <c r="K565" s="205"/>
      <c r="L565" s="210"/>
      <c r="M565" s="211"/>
      <c r="N565" s="212"/>
      <c r="O565" s="212"/>
      <c r="P565" s="212"/>
      <c r="Q565" s="212"/>
      <c r="R565" s="212"/>
      <c r="S565" s="212"/>
      <c r="T565" s="213"/>
      <c r="AT565" s="214" t="s">
        <v>3710</v>
      </c>
      <c r="AU565" s="214" t="s">
        <v>3565</v>
      </c>
      <c r="AV565" s="13" t="s">
        <v>3699</v>
      </c>
      <c r="AW565" s="13" t="s">
        <v>3515</v>
      </c>
      <c r="AX565" s="13" t="s">
        <v>3562</v>
      </c>
      <c r="AY565" s="214" t="s">
        <v>3691</v>
      </c>
    </row>
    <row r="566" spans="2:65" s="1" customFormat="1" ht="24" customHeight="1">
      <c r="B566" s="34"/>
      <c r="C566" s="179" t="s">
        <v>2625</v>
      </c>
      <c r="D566" s="179" t="s">
        <v>3694</v>
      </c>
      <c r="E566" s="180" t="s">
        <v>2588</v>
      </c>
      <c r="F566" s="181" t="s">
        <v>2589</v>
      </c>
      <c r="G566" s="182" t="s">
        <v>4097</v>
      </c>
      <c r="H566" s="183">
        <v>121.52</v>
      </c>
      <c r="I566" s="184"/>
      <c r="J566" s="185">
        <f>ROUND(I566*H566,2)</f>
        <v>0</v>
      </c>
      <c r="K566" s="181" t="s">
        <v>3698</v>
      </c>
      <c r="L566" s="38"/>
      <c r="M566" s="186" t="s">
        <v>3501</v>
      </c>
      <c r="N566" s="187" t="s">
        <v>3525</v>
      </c>
      <c r="O566" s="63"/>
      <c r="P566" s="188">
        <f>O566*H566</f>
        <v>0</v>
      </c>
      <c r="Q566" s="188">
        <v>0</v>
      </c>
      <c r="R566" s="188">
        <f>Q566*H566</f>
        <v>0</v>
      </c>
      <c r="S566" s="188">
        <v>0</v>
      </c>
      <c r="T566" s="189">
        <f>S566*H566</f>
        <v>0</v>
      </c>
      <c r="AR566" s="190" t="s">
        <v>3761</v>
      </c>
      <c r="AT566" s="190" t="s">
        <v>3694</v>
      </c>
      <c r="AU566" s="190" t="s">
        <v>3565</v>
      </c>
      <c r="AY566" s="17" t="s">
        <v>3691</v>
      </c>
      <c r="BE566" s="191">
        <f>IF(N566="základní",J566,0)</f>
        <v>0</v>
      </c>
      <c r="BF566" s="191">
        <f>IF(N566="snížená",J566,0)</f>
        <v>0</v>
      </c>
      <c r="BG566" s="191">
        <f>IF(N566="zákl. přenesená",J566,0)</f>
        <v>0</v>
      </c>
      <c r="BH566" s="191">
        <f>IF(N566="sníž. přenesená",J566,0)</f>
        <v>0</v>
      </c>
      <c r="BI566" s="191">
        <f>IF(N566="nulová",J566,0)</f>
        <v>0</v>
      </c>
      <c r="BJ566" s="17" t="s">
        <v>3562</v>
      </c>
      <c r="BK566" s="191">
        <f>ROUND(I566*H566,2)</f>
        <v>0</v>
      </c>
      <c r="BL566" s="17" t="s">
        <v>3761</v>
      </c>
      <c r="BM566" s="190" t="s">
        <v>2626</v>
      </c>
    </row>
    <row r="567" spans="2:65" s="1" customFormat="1" ht="16.5" customHeight="1">
      <c r="B567" s="34"/>
      <c r="C567" s="225" t="s">
        <v>2627</v>
      </c>
      <c r="D567" s="225" t="s">
        <v>3806</v>
      </c>
      <c r="E567" s="226" t="s">
        <v>2628</v>
      </c>
      <c r="F567" s="227" t="s">
        <v>2597</v>
      </c>
      <c r="G567" s="228" t="s">
        <v>3697</v>
      </c>
      <c r="H567" s="229">
        <v>0.66</v>
      </c>
      <c r="I567" s="230"/>
      <c r="J567" s="231">
        <f>ROUND(I567*H567,2)</f>
        <v>0</v>
      </c>
      <c r="K567" s="227" t="s">
        <v>3698</v>
      </c>
      <c r="L567" s="232"/>
      <c r="M567" s="233" t="s">
        <v>3501</v>
      </c>
      <c r="N567" s="234" t="s">
        <v>3525</v>
      </c>
      <c r="O567" s="63"/>
      <c r="P567" s="188">
        <f>O567*H567</f>
        <v>0</v>
      </c>
      <c r="Q567" s="188">
        <v>0.55</v>
      </c>
      <c r="R567" s="188">
        <f>Q567*H567</f>
        <v>0.36300000000000004</v>
      </c>
      <c r="S567" s="188">
        <v>0</v>
      </c>
      <c r="T567" s="189">
        <f>S567*H567</f>
        <v>0</v>
      </c>
      <c r="AR567" s="190" t="s">
        <v>3842</v>
      </c>
      <c r="AT567" s="190" t="s">
        <v>3806</v>
      </c>
      <c r="AU567" s="190" t="s">
        <v>3565</v>
      </c>
      <c r="AY567" s="17" t="s">
        <v>3691</v>
      </c>
      <c r="BE567" s="191">
        <f>IF(N567="základní",J567,0)</f>
        <v>0</v>
      </c>
      <c r="BF567" s="191">
        <f>IF(N567="snížená",J567,0)</f>
        <v>0</v>
      </c>
      <c r="BG567" s="191">
        <f>IF(N567="zákl. přenesená",J567,0)</f>
        <v>0</v>
      </c>
      <c r="BH567" s="191">
        <f>IF(N567="sníž. přenesená",J567,0)</f>
        <v>0</v>
      </c>
      <c r="BI567" s="191">
        <f>IF(N567="nulová",J567,0)</f>
        <v>0</v>
      </c>
      <c r="BJ567" s="17" t="s">
        <v>3562</v>
      </c>
      <c r="BK567" s="191">
        <f>ROUND(I567*H567,2)</f>
        <v>0</v>
      </c>
      <c r="BL567" s="17" t="s">
        <v>3761</v>
      </c>
      <c r="BM567" s="190" t="s">
        <v>2629</v>
      </c>
    </row>
    <row r="568" spans="2:65" s="1" customFormat="1" ht="16.5" customHeight="1">
      <c r="B568" s="34"/>
      <c r="C568" s="225" t="s">
        <v>2630</v>
      </c>
      <c r="D568" s="225" t="s">
        <v>3806</v>
      </c>
      <c r="E568" s="226" t="s">
        <v>2631</v>
      </c>
      <c r="F568" s="227" t="s">
        <v>2632</v>
      </c>
      <c r="G568" s="228" t="s">
        <v>3697</v>
      </c>
      <c r="H568" s="229">
        <v>0.632</v>
      </c>
      <c r="I568" s="230"/>
      <c r="J568" s="231">
        <f>ROUND(I568*H568,2)</f>
        <v>0</v>
      </c>
      <c r="K568" s="227" t="s">
        <v>3698</v>
      </c>
      <c r="L568" s="232"/>
      <c r="M568" s="233" t="s">
        <v>3501</v>
      </c>
      <c r="N568" s="234" t="s">
        <v>3525</v>
      </c>
      <c r="O568" s="63"/>
      <c r="P568" s="188">
        <f>O568*H568</f>
        <v>0</v>
      </c>
      <c r="Q568" s="188">
        <v>0.55</v>
      </c>
      <c r="R568" s="188">
        <f>Q568*H568</f>
        <v>0.3476</v>
      </c>
      <c r="S568" s="188">
        <v>0</v>
      </c>
      <c r="T568" s="189">
        <f>S568*H568</f>
        <v>0</v>
      </c>
      <c r="AR568" s="190" t="s">
        <v>3842</v>
      </c>
      <c r="AT568" s="190" t="s">
        <v>3806</v>
      </c>
      <c r="AU568" s="190" t="s">
        <v>3565</v>
      </c>
      <c r="AY568" s="17" t="s">
        <v>3691</v>
      </c>
      <c r="BE568" s="191">
        <f>IF(N568="základní",J568,0)</f>
        <v>0</v>
      </c>
      <c r="BF568" s="191">
        <f>IF(N568="snížená",J568,0)</f>
        <v>0</v>
      </c>
      <c r="BG568" s="191">
        <f>IF(N568="zákl. přenesená",J568,0)</f>
        <v>0</v>
      </c>
      <c r="BH568" s="191">
        <f>IF(N568="sníž. přenesená",J568,0)</f>
        <v>0</v>
      </c>
      <c r="BI568" s="191">
        <f>IF(N568="nulová",J568,0)</f>
        <v>0</v>
      </c>
      <c r="BJ568" s="17" t="s">
        <v>3562</v>
      </c>
      <c r="BK568" s="191">
        <f>ROUND(I568*H568,2)</f>
        <v>0</v>
      </c>
      <c r="BL568" s="17" t="s">
        <v>3761</v>
      </c>
      <c r="BM568" s="190" t="s">
        <v>2633</v>
      </c>
    </row>
    <row r="569" spans="2:51" s="12" customFormat="1" ht="12">
      <c r="B569" s="192"/>
      <c r="C569" s="193"/>
      <c r="D569" s="194" t="s">
        <v>3710</v>
      </c>
      <c r="E569" s="195" t="s">
        <v>3501</v>
      </c>
      <c r="F569" s="196" t="s">
        <v>2634</v>
      </c>
      <c r="G569" s="193"/>
      <c r="H569" s="197">
        <v>0.632</v>
      </c>
      <c r="I569" s="198"/>
      <c r="J569" s="193"/>
      <c r="K569" s="193"/>
      <c r="L569" s="199"/>
      <c r="M569" s="200"/>
      <c r="N569" s="201"/>
      <c r="O569" s="201"/>
      <c r="P569" s="201"/>
      <c r="Q569" s="201"/>
      <c r="R569" s="201"/>
      <c r="S569" s="201"/>
      <c r="T569" s="202"/>
      <c r="AT569" s="203" t="s">
        <v>3710</v>
      </c>
      <c r="AU569" s="203" t="s">
        <v>3565</v>
      </c>
      <c r="AV569" s="12" t="s">
        <v>3565</v>
      </c>
      <c r="AW569" s="12" t="s">
        <v>3515</v>
      </c>
      <c r="AX569" s="12" t="s">
        <v>3554</v>
      </c>
      <c r="AY569" s="203" t="s">
        <v>3691</v>
      </c>
    </row>
    <row r="570" spans="2:51" s="13" customFormat="1" ht="12">
      <c r="B570" s="204"/>
      <c r="C570" s="205"/>
      <c r="D570" s="194" t="s">
        <v>3710</v>
      </c>
      <c r="E570" s="206" t="s">
        <v>3501</v>
      </c>
      <c r="F570" s="207" t="s">
        <v>3712</v>
      </c>
      <c r="G570" s="205"/>
      <c r="H570" s="208">
        <v>0.632</v>
      </c>
      <c r="I570" s="209"/>
      <c r="J570" s="205"/>
      <c r="K570" s="205"/>
      <c r="L570" s="210"/>
      <c r="M570" s="211"/>
      <c r="N570" s="212"/>
      <c r="O570" s="212"/>
      <c r="P570" s="212"/>
      <c r="Q570" s="212"/>
      <c r="R570" s="212"/>
      <c r="S570" s="212"/>
      <c r="T570" s="213"/>
      <c r="AT570" s="214" t="s">
        <v>3710</v>
      </c>
      <c r="AU570" s="214" t="s">
        <v>3565</v>
      </c>
      <c r="AV570" s="13" t="s">
        <v>3699</v>
      </c>
      <c r="AW570" s="13" t="s">
        <v>3515</v>
      </c>
      <c r="AX570" s="13" t="s">
        <v>3562</v>
      </c>
      <c r="AY570" s="214" t="s">
        <v>3691</v>
      </c>
    </row>
    <row r="571" spans="2:65" s="1" customFormat="1" ht="16.5" customHeight="1">
      <c r="B571" s="34"/>
      <c r="C571" s="225" t="s">
        <v>2635</v>
      </c>
      <c r="D571" s="225" t="s">
        <v>3806</v>
      </c>
      <c r="E571" s="226" t="s">
        <v>2631</v>
      </c>
      <c r="F571" s="227" t="s">
        <v>2632</v>
      </c>
      <c r="G571" s="228" t="s">
        <v>3697</v>
      </c>
      <c r="H571" s="229">
        <v>0.182</v>
      </c>
      <c r="I571" s="230"/>
      <c r="J571" s="231">
        <f>ROUND(I571*H571,2)</f>
        <v>0</v>
      </c>
      <c r="K571" s="227" t="s">
        <v>3698</v>
      </c>
      <c r="L571" s="232"/>
      <c r="M571" s="233" t="s">
        <v>3501</v>
      </c>
      <c r="N571" s="234" t="s">
        <v>3525</v>
      </c>
      <c r="O571" s="63"/>
      <c r="P571" s="188">
        <f>O571*H571</f>
        <v>0</v>
      </c>
      <c r="Q571" s="188">
        <v>0.55</v>
      </c>
      <c r="R571" s="188">
        <f>Q571*H571</f>
        <v>0.10010000000000001</v>
      </c>
      <c r="S571" s="188">
        <v>0</v>
      </c>
      <c r="T571" s="189">
        <f>S571*H571</f>
        <v>0</v>
      </c>
      <c r="AR571" s="190" t="s">
        <v>3842</v>
      </c>
      <c r="AT571" s="190" t="s">
        <v>3806</v>
      </c>
      <c r="AU571" s="190" t="s">
        <v>3565</v>
      </c>
      <c r="AY571" s="17" t="s">
        <v>3691</v>
      </c>
      <c r="BE571" s="191">
        <f>IF(N571="základní",J571,0)</f>
        <v>0</v>
      </c>
      <c r="BF571" s="191">
        <f>IF(N571="snížená",J571,0)</f>
        <v>0</v>
      </c>
      <c r="BG571" s="191">
        <f>IF(N571="zákl. přenesená",J571,0)</f>
        <v>0</v>
      </c>
      <c r="BH571" s="191">
        <f>IF(N571="sníž. přenesená",J571,0)</f>
        <v>0</v>
      </c>
      <c r="BI571" s="191">
        <f>IF(N571="nulová",J571,0)</f>
        <v>0</v>
      </c>
      <c r="BJ571" s="17" t="s">
        <v>3562</v>
      </c>
      <c r="BK571" s="191">
        <f>ROUND(I571*H571,2)</f>
        <v>0</v>
      </c>
      <c r="BL571" s="17" t="s">
        <v>3761</v>
      </c>
      <c r="BM571" s="190" t="s">
        <v>2636</v>
      </c>
    </row>
    <row r="572" spans="2:51" s="12" customFormat="1" ht="12">
      <c r="B572" s="192"/>
      <c r="C572" s="193"/>
      <c r="D572" s="194" t="s">
        <v>3710</v>
      </c>
      <c r="E572" s="195" t="s">
        <v>3501</v>
      </c>
      <c r="F572" s="196" t="s">
        <v>2637</v>
      </c>
      <c r="G572" s="193"/>
      <c r="H572" s="197">
        <v>0.182</v>
      </c>
      <c r="I572" s="198"/>
      <c r="J572" s="193"/>
      <c r="K572" s="193"/>
      <c r="L572" s="199"/>
      <c r="M572" s="200"/>
      <c r="N572" s="201"/>
      <c r="O572" s="201"/>
      <c r="P572" s="201"/>
      <c r="Q572" s="201"/>
      <c r="R572" s="201"/>
      <c r="S572" s="201"/>
      <c r="T572" s="202"/>
      <c r="AT572" s="203" t="s">
        <v>3710</v>
      </c>
      <c r="AU572" s="203" t="s">
        <v>3565</v>
      </c>
      <c r="AV572" s="12" t="s">
        <v>3565</v>
      </c>
      <c r="AW572" s="12" t="s">
        <v>3515</v>
      </c>
      <c r="AX572" s="12" t="s">
        <v>3554</v>
      </c>
      <c r="AY572" s="203" t="s">
        <v>3691</v>
      </c>
    </row>
    <row r="573" spans="2:51" s="13" customFormat="1" ht="12">
      <c r="B573" s="204"/>
      <c r="C573" s="205"/>
      <c r="D573" s="194" t="s">
        <v>3710</v>
      </c>
      <c r="E573" s="206" t="s">
        <v>3501</v>
      </c>
      <c r="F573" s="207" t="s">
        <v>3712</v>
      </c>
      <c r="G573" s="205"/>
      <c r="H573" s="208">
        <v>0.182</v>
      </c>
      <c r="I573" s="209"/>
      <c r="J573" s="205"/>
      <c r="K573" s="205"/>
      <c r="L573" s="210"/>
      <c r="M573" s="211"/>
      <c r="N573" s="212"/>
      <c r="O573" s="212"/>
      <c r="P573" s="212"/>
      <c r="Q573" s="212"/>
      <c r="R573" s="212"/>
      <c r="S573" s="212"/>
      <c r="T573" s="213"/>
      <c r="AT573" s="214" t="s">
        <v>3710</v>
      </c>
      <c r="AU573" s="214" t="s">
        <v>3565</v>
      </c>
      <c r="AV573" s="13" t="s">
        <v>3699</v>
      </c>
      <c r="AW573" s="13" t="s">
        <v>3515</v>
      </c>
      <c r="AX573" s="13" t="s">
        <v>3562</v>
      </c>
      <c r="AY573" s="214" t="s">
        <v>3691</v>
      </c>
    </row>
    <row r="574" spans="2:65" s="1" customFormat="1" ht="16.5" customHeight="1">
      <c r="B574" s="34"/>
      <c r="C574" s="225" t="s">
        <v>2638</v>
      </c>
      <c r="D574" s="225" t="s">
        <v>3806</v>
      </c>
      <c r="E574" s="226" t="s">
        <v>2628</v>
      </c>
      <c r="F574" s="227" t="s">
        <v>2597</v>
      </c>
      <c r="G574" s="228" t="s">
        <v>3697</v>
      </c>
      <c r="H574" s="229">
        <v>0.634</v>
      </c>
      <c r="I574" s="230"/>
      <c r="J574" s="231">
        <f>ROUND(I574*H574,2)</f>
        <v>0</v>
      </c>
      <c r="K574" s="227" t="s">
        <v>3698</v>
      </c>
      <c r="L574" s="232"/>
      <c r="M574" s="233" t="s">
        <v>3501</v>
      </c>
      <c r="N574" s="234" t="s">
        <v>3525</v>
      </c>
      <c r="O574" s="63"/>
      <c r="P574" s="188">
        <f>O574*H574</f>
        <v>0</v>
      </c>
      <c r="Q574" s="188">
        <v>0.55</v>
      </c>
      <c r="R574" s="188">
        <f>Q574*H574</f>
        <v>0.3487</v>
      </c>
      <c r="S574" s="188">
        <v>0</v>
      </c>
      <c r="T574" s="189">
        <f>S574*H574</f>
        <v>0</v>
      </c>
      <c r="AR574" s="190" t="s">
        <v>3842</v>
      </c>
      <c r="AT574" s="190" t="s">
        <v>3806</v>
      </c>
      <c r="AU574" s="190" t="s">
        <v>3565</v>
      </c>
      <c r="AY574" s="17" t="s">
        <v>3691</v>
      </c>
      <c r="BE574" s="191">
        <f>IF(N574="základní",J574,0)</f>
        <v>0</v>
      </c>
      <c r="BF574" s="191">
        <f>IF(N574="snížená",J574,0)</f>
        <v>0</v>
      </c>
      <c r="BG574" s="191">
        <f>IF(N574="zákl. přenesená",J574,0)</f>
        <v>0</v>
      </c>
      <c r="BH574" s="191">
        <f>IF(N574="sníž. přenesená",J574,0)</f>
        <v>0</v>
      </c>
      <c r="BI574" s="191">
        <f>IF(N574="nulová",J574,0)</f>
        <v>0</v>
      </c>
      <c r="BJ574" s="17" t="s">
        <v>3562</v>
      </c>
      <c r="BK574" s="191">
        <f>ROUND(I574*H574,2)</f>
        <v>0</v>
      </c>
      <c r="BL574" s="17" t="s">
        <v>3761</v>
      </c>
      <c r="BM574" s="190" t="s">
        <v>2639</v>
      </c>
    </row>
    <row r="575" spans="2:51" s="12" customFormat="1" ht="12">
      <c r="B575" s="192"/>
      <c r="C575" s="193"/>
      <c r="D575" s="194" t="s">
        <v>3710</v>
      </c>
      <c r="E575" s="195" t="s">
        <v>3501</v>
      </c>
      <c r="F575" s="196" t="s">
        <v>2640</v>
      </c>
      <c r="G575" s="193"/>
      <c r="H575" s="197">
        <v>0.634</v>
      </c>
      <c r="I575" s="198"/>
      <c r="J575" s="193"/>
      <c r="K575" s="193"/>
      <c r="L575" s="199"/>
      <c r="M575" s="200"/>
      <c r="N575" s="201"/>
      <c r="O575" s="201"/>
      <c r="P575" s="201"/>
      <c r="Q575" s="201"/>
      <c r="R575" s="201"/>
      <c r="S575" s="201"/>
      <c r="T575" s="202"/>
      <c r="AT575" s="203" t="s">
        <v>3710</v>
      </c>
      <c r="AU575" s="203" t="s">
        <v>3565</v>
      </c>
      <c r="AV575" s="12" t="s">
        <v>3565</v>
      </c>
      <c r="AW575" s="12" t="s">
        <v>3515</v>
      </c>
      <c r="AX575" s="12" t="s">
        <v>3554</v>
      </c>
      <c r="AY575" s="203" t="s">
        <v>3691</v>
      </c>
    </row>
    <row r="576" spans="2:51" s="13" customFormat="1" ht="12">
      <c r="B576" s="204"/>
      <c r="C576" s="205"/>
      <c r="D576" s="194" t="s">
        <v>3710</v>
      </c>
      <c r="E576" s="206" t="s">
        <v>3501</v>
      </c>
      <c r="F576" s="207" t="s">
        <v>3712</v>
      </c>
      <c r="G576" s="205"/>
      <c r="H576" s="208">
        <v>0.634</v>
      </c>
      <c r="I576" s="209"/>
      <c r="J576" s="205"/>
      <c r="K576" s="205"/>
      <c r="L576" s="210"/>
      <c r="M576" s="211"/>
      <c r="N576" s="212"/>
      <c r="O576" s="212"/>
      <c r="P576" s="212"/>
      <c r="Q576" s="212"/>
      <c r="R576" s="212"/>
      <c r="S576" s="212"/>
      <c r="T576" s="213"/>
      <c r="AT576" s="214" t="s">
        <v>3710</v>
      </c>
      <c r="AU576" s="214" t="s">
        <v>3565</v>
      </c>
      <c r="AV576" s="13" t="s">
        <v>3699</v>
      </c>
      <c r="AW576" s="13" t="s">
        <v>3515</v>
      </c>
      <c r="AX576" s="13" t="s">
        <v>3562</v>
      </c>
      <c r="AY576" s="214" t="s">
        <v>3691</v>
      </c>
    </row>
    <row r="577" spans="2:65" s="1" customFormat="1" ht="16.5" customHeight="1">
      <c r="B577" s="34"/>
      <c r="C577" s="225" t="s">
        <v>2641</v>
      </c>
      <c r="D577" s="225" t="s">
        <v>3806</v>
      </c>
      <c r="E577" s="226" t="s">
        <v>2628</v>
      </c>
      <c r="F577" s="227" t="s">
        <v>2597</v>
      </c>
      <c r="G577" s="228" t="s">
        <v>3697</v>
      </c>
      <c r="H577" s="229">
        <v>0.158</v>
      </c>
      <c r="I577" s="230"/>
      <c r="J577" s="231">
        <f>ROUND(I577*H577,2)</f>
        <v>0</v>
      </c>
      <c r="K577" s="227" t="s">
        <v>3698</v>
      </c>
      <c r="L577" s="232"/>
      <c r="M577" s="233" t="s">
        <v>3501</v>
      </c>
      <c r="N577" s="234" t="s">
        <v>3525</v>
      </c>
      <c r="O577" s="63"/>
      <c r="P577" s="188">
        <f>O577*H577</f>
        <v>0</v>
      </c>
      <c r="Q577" s="188">
        <v>0.55</v>
      </c>
      <c r="R577" s="188">
        <f>Q577*H577</f>
        <v>0.0869</v>
      </c>
      <c r="S577" s="188">
        <v>0</v>
      </c>
      <c r="T577" s="189">
        <f>S577*H577</f>
        <v>0</v>
      </c>
      <c r="AR577" s="190" t="s">
        <v>3842</v>
      </c>
      <c r="AT577" s="190" t="s">
        <v>3806</v>
      </c>
      <c r="AU577" s="190" t="s">
        <v>3565</v>
      </c>
      <c r="AY577" s="17" t="s">
        <v>3691</v>
      </c>
      <c r="BE577" s="191">
        <f>IF(N577="základní",J577,0)</f>
        <v>0</v>
      </c>
      <c r="BF577" s="191">
        <f>IF(N577="snížená",J577,0)</f>
        <v>0</v>
      </c>
      <c r="BG577" s="191">
        <f>IF(N577="zákl. přenesená",J577,0)</f>
        <v>0</v>
      </c>
      <c r="BH577" s="191">
        <f>IF(N577="sníž. přenesená",J577,0)</f>
        <v>0</v>
      </c>
      <c r="BI577" s="191">
        <f>IF(N577="nulová",J577,0)</f>
        <v>0</v>
      </c>
      <c r="BJ577" s="17" t="s">
        <v>3562</v>
      </c>
      <c r="BK577" s="191">
        <f>ROUND(I577*H577,2)</f>
        <v>0</v>
      </c>
      <c r="BL577" s="17" t="s">
        <v>3761</v>
      </c>
      <c r="BM577" s="190" t="s">
        <v>2642</v>
      </c>
    </row>
    <row r="578" spans="2:51" s="12" customFormat="1" ht="12">
      <c r="B578" s="192"/>
      <c r="C578" s="193"/>
      <c r="D578" s="194" t="s">
        <v>3710</v>
      </c>
      <c r="E578" s="195" t="s">
        <v>3501</v>
      </c>
      <c r="F578" s="196" t="s">
        <v>2643</v>
      </c>
      <c r="G578" s="193"/>
      <c r="H578" s="197">
        <v>0.158</v>
      </c>
      <c r="I578" s="198"/>
      <c r="J578" s="193"/>
      <c r="K578" s="193"/>
      <c r="L578" s="199"/>
      <c r="M578" s="200"/>
      <c r="N578" s="201"/>
      <c r="O578" s="201"/>
      <c r="P578" s="201"/>
      <c r="Q578" s="201"/>
      <c r="R578" s="201"/>
      <c r="S578" s="201"/>
      <c r="T578" s="202"/>
      <c r="AT578" s="203" t="s">
        <v>3710</v>
      </c>
      <c r="AU578" s="203" t="s">
        <v>3565</v>
      </c>
      <c r="AV578" s="12" t="s">
        <v>3565</v>
      </c>
      <c r="AW578" s="12" t="s">
        <v>3515</v>
      </c>
      <c r="AX578" s="12" t="s">
        <v>3554</v>
      </c>
      <c r="AY578" s="203" t="s">
        <v>3691</v>
      </c>
    </row>
    <row r="579" spans="2:51" s="13" customFormat="1" ht="12">
      <c r="B579" s="204"/>
      <c r="C579" s="205"/>
      <c r="D579" s="194" t="s">
        <v>3710</v>
      </c>
      <c r="E579" s="206" t="s">
        <v>3501</v>
      </c>
      <c r="F579" s="207" t="s">
        <v>3712</v>
      </c>
      <c r="G579" s="205"/>
      <c r="H579" s="208">
        <v>0.158</v>
      </c>
      <c r="I579" s="209"/>
      <c r="J579" s="205"/>
      <c r="K579" s="205"/>
      <c r="L579" s="210"/>
      <c r="M579" s="211"/>
      <c r="N579" s="212"/>
      <c r="O579" s="212"/>
      <c r="P579" s="212"/>
      <c r="Q579" s="212"/>
      <c r="R579" s="212"/>
      <c r="S579" s="212"/>
      <c r="T579" s="213"/>
      <c r="AT579" s="214" t="s">
        <v>3710</v>
      </c>
      <c r="AU579" s="214" t="s">
        <v>3565</v>
      </c>
      <c r="AV579" s="13" t="s">
        <v>3699</v>
      </c>
      <c r="AW579" s="13" t="s">
        <v>3515</v>
      </c>
      <c r="AX579" s="13" t="s">
        <v>3562</v>
      </c>
      <c r="AY579" s="214" t="s">
        <v>3691</v>
      </c>
    </row>
    <row r="580" spans="2:65" s="1" customFormat="1" ht="16.5" customHeight="1">
      <c r="B580" s="34"/>
      <c r="C580" s="225" t="s">
        <v>2644</v>
      </c>
      <c r="D580" s="225" t="s">
        <v>3806</v>
      </c>
      <c r="E580" s="226" t="s">
        <v>2628</v>
      </c>
      <c r="F580" s="227" t="s">
        <v>2597</v>
      </c>
      <c r="G580" s="228" t="s">
        <v>3697</v>
      </c>
      <c r="H580" s="229">
        <v>0.69</v>
      </c>
      <c r="I580" s="230"/>
      <c r="J580" s="231">
        <f>ROUND(I580*H580,2)</f>
        <v>0</v>
      </c>
      <c r="K580" s="227" t="s">
        <v>3698</v>
      </c>
      <c r="L580" s="232"/>
      <c r="M580" s="233" t="s">
        <v>3501</v>
      </c>
      <c r="N580" s="234" t="s">
        <v>3525</v>
      </c>
      <c r="O580" s="63"/>
      <c r="P580" s="188">
        <f>O580*H580</f>
        <v>0</v>
      </c>
      <c r="Q580" s="188">
        <v>0.55</v>
      </c>
      <c r="R580" s="188">
        <f>Q580*H580</f>
        <v>0.3795</v>
      </c>
      <c r="S580" s="188">
        <v>0</v>
      </c>
      <c r="T580" s="189">
        <f>S580*H580</f>
        <v>0</v>
      </c>
      <c r="AR580" s="190" t="s">
        <v>3842</v>
      </c>
      <c r="AT580" s="190" t="s">
        <v>3806</v>
      </c>
      <c r="AU580" s="190" t="s">
        <v>3565</v>
      </c>
      <c r="AY580" s="17" t="s">
        <v>3691</v>
      </c>
      <c r="BE580" s="191">
        <f>IF(N580="základní",J580,0)</f>
        <v>0</v>
      </c>
      <c r="BF580" s="191">
        <f>IF(N580="snížená",J580,0)</f>
        <v>0</v>
      </c>
      <c r="BG580" s="191">
        <f>IF(N580="zákl. přenesená",J580,0)</f>
        <v>0</v>
      </c>
      <c r="BH580" s="191">
        <f>IF(N580="sníž. přenesená",J580,0)</f>
        <v>0</v>
      </c>
      <c r="BI580" s="191">
        <f>IF(N580="nulová",J580,0)</f>
        <v>0</v>
      </c>
      <c r="BJ580" s="17" t="s">
        <v>3562</v>
      </c>
      <c r="BK580" s="191">
        <f>ROUND(I580*H580,2)</f>
        <v>0</v>
      </c>
      <c r="BL580" s="17" t="s">
        <v>3761</v>
      </c>
      <c r="BM580" s="190" t="s">
        <v>2645</v>
      </c>
    </row>
    <row r="581" spans="2:51" s="12" customFormat="1" ht="12">
      <c r="B581" s="192"/>
      <c r="C581" s="193"/>
      <c r="D581" s="194" t="s">
        <v>3710</v>
      </c>
      <c r="E581" s="195" t="s">
        <v>3501</v>
      </c>
      <c r="F581" s="196" t="s">
        <v>2646</v>
      </c>
      <c r="G581" s="193"/>
      <c r="H581" s="197">
        <v>0.69</v>
      </c>
      <c r="I581" s="198"/>
      <c r="J581" s="193"/>
      <c r="K581" s="193"/>
      <c r="L581" s="199"/>
      <c r="M581" s="200"/>
      <c r="N581" s="201"/>
      <c r="O581" s="201"/>
      <c r="P581" s="201"/>
      <c r="Q581" s="201"/>
      <c r="R581" s="201"/>
      <c r="S581" s="201"/>
      <c r="T581" s="202"/>
      <c r="AT581" s="203" t="s">
        <v>3710</v>
      </c>
      <c r="AU581" s="203" t="s">
        <v>3565</v>
      </c>
      <c r="AV581" s="12" t="s">
        <v>3565</v>
      </c>
      <c r="AW581" s="12" t="s">
        <v>3515</v>
      </c>
      <c r="AX581" s="12" t="s">
        <v>3554</v>
      </c>
      <c r="AY581" s="203" t="s">
        <v>3691</v>
      </c>
    </row>
    <row r="582" spans="2:51" s="13" customFormat="1" ht="12">
      <c r="B582" s="204"/>
      <c r="C582" s="205"/>
      <c r="D582" s="194" t="s">
        <v>3710</v>
      </c>
      <c r="E582" s="206" t="s">
        <v>3501</v>
      </c>
      <c r="F582" s="207" t="s">
        <v>3712</v>
      </c>
      <c r="G582" s="205"/>
      <c r="H582" s="208">
        <v>0.69</v>
      </c>
      <c r="I582" s="209"/>
      <c r="J582" s="205"/>
      <c r="K582" s="205"/>
      <c r="L582" s="210"/>
      <c r="M582" s="211"/>
      <c r="N582" s="212"/>
      <c r="O582" s="212"/>
      <c r="P582" s="212"/>
      <c r="Q582" s="212"/>
      <c r="R582" s="212"/>
      <c r="S582" s="212"/>
      <c r="T582" s="213"/>
      <c r="AT582" s="214" t="s">
        <v>3710</v>
      </c>
      <c r="AU582" s="214" t="s">
        <v>3565</v>
      </c>
      <c r="AV582" s="13" t="s">
        <v>3699</v>
      </c>
      <c r="AW582" s="13" t="s">
        <v>3515</v>
      </c>
      <c r="AX582" s="13" t="s">
        <v>3562</v>
      </c>
      <c r="AY582" s="214" t="s">
        <v>3691</v>
      </c>
    </row>
    <row r="583" spans="2:65" s="1" customFormat="1" ht="24" customHeight="1">
      <c r="B583" s="34"/>
      <c r="C583" s="179" t="s">
        <v>2647</v>
      </c>
      <c r="D583" s="179" t="s">
        <v>3694</v>
      </c>
      <c r="E583" s="180" t="s">
        <v>2574</v>
      </c>
      <c r="F583" s="181" t="s">
        <v>2575</v>
      </c>
      <c r="G583" s="182" t="s">
        <v>4097</v>
      </c>
      <c r="H583" s="183">
        <v>161.72</v>
      </c>
      <c r="I583" s="184"/>
      <c r="J583" s="185">
        <f>ROUND(I583*H583,2)</f>
        <v>0</v>
      </c>
      <c r="K583" s="181" t="s">
        <v>3698</v>
      </c>
      <c r="L583" s="38"/>
      <c r="M583" s="186" t="s">
        <v>3501</v>
      </c>
      <c r="N583" s="187" t="s">
        <v>3525</v>
      </c>
      <c r="O583" s="63"/>
      <c r="P583" s="188">
        <f>O583*H583</f>
        <v>0</v>
      </c>
      <c r="Q583" s="188">
        <v>0</v>
      </c>
      <c r="R583" s="188">
        <f>Q583*H583</f>
        <v>0</v>
      </c>
      <c r="S583" s="188">
        <v>0</v>
      </c>
      <c r="T583" s="189">
        <f>S583*H583</f>
        <v>0</v>
      </c>
      <c r="AR583" s="190" t="s">
        <v>3761</v>
      </c>
      <c r="AT583" s="190" t="s">
        <v>3694</v>
      </c>
      <c r="AU583" s="190" t="s">
        <v>3565</v>
      </c>
      <c r="AY583" s="17" t="s">
        <v>3691</v>
      </c>
      <c r="BE583" s="191">
        <f>IF(N583="základní",J583,0)</f>
        <v>0</v>
      </c>
      <c r="BF583" s="191">
        <f>IF(N583="snížená",J583,0)</f>
        <v>0</v>
      </c>
      <c r="BG583" s="191">
        <f>IF(N583="zákl. přenesená",J583,0)</f>
        <v>0</v>
      </c>
      <c r="BH583" s="191">
        <f>IF(N583="sníž. přenesená",J583,0)</f>
        <v>0</v>
      </c>
      <c r="BI583" s="191">
        <f>IF(N583="nulová",J583,0)</f>
        <v>0</v>
      </c>
      <c r="BJ583" s="17" t="s">
        <v>3562</v>
      </c>
      <c r="BK583" s="191">
        <f>ROUND(I583*H583,2)</f>
        <v>0</v>
      </c>
      <c r="BL583" s="17" t="s">
        <v>3761</v>
      </c>
      <c r="BM583" s="190" t="s">
        <v>2648</v>
      </c>
    </row>
    <row r="584" spans="2:65" s="1" customFormat="1" ht="16.5" customHeight="1">
      <c r="B584" s="34"/>
      <c r="C584" s="225" t="s">
        <v>2649</v>
      </c>
      <c r="D584" s="225" t="s">
        <v>3806</v>
      </c>
      <c r="E584" s="226" t="s">
        <v>2650</v>
      </c>
      <c r="F584" s="227" t="s">
        <v>2584</v>
      </c>
      <c r="G584" s="228" t="s">
        <v>3697</v>
      </c>
      <c r="H584" s="229">
        <v>0.635</v>
      </c>
      <c r="I584" s="230"/>
      <c r="J584" s="231">
        <f>ROUND(I584*H584,2)</f>
        <v>0</v>
      </c>
      <c r="K584" s="227" t="s">
        <v>3698</v>
      </c>
      <c r="L584" s="232"/>
      <c r="M584" s="233" t="s">
        <v>3501</v>
      </c>
      <c r="N584" s="234" t="s">
        <v>3525</v>
      </c>
      <c r="O584" s="63"/>
      <c r="P584" s="188">
        <f>O584*H584</f>
        <v>0</v>
      </c>
      <c r="Q584" s="188">
        <v>0.55</v>
      </c>
      <c r="R584" s="188">
        <f>Q584*H584</f>
        <v>0.34925000000000006</v>
      </c>
      <c r="S584" s="188">
        <v>0</v>
      </c>
      <c r="T584" s="189">
        <f>S584*H584</f>
        <v>0</v>
      </c>
      <c r="AR584" s="190" t="s">
        <v>3842</v>
      </c>
      <c r="AT584" s="190" t="s">
        <v>3806</v>
      </c>
      <c r="AU584" s="190" t="s">
        <v>3565</v>
      </c>
      <c r="AY584" s="17" t="s">
        <v>3691</v>
      </c>
      <c r="BE584" s="191">
        <f>IF(N584="základní",J584,0)</f>
        <v>0</v>
      </c>
      <c r="BF584" s="191">
        <f>IF(N584="snížená",J584,0)</f>
        <v>0</v>
      </c>
      <c r="BG584" s="191">
        <f>IF(N584="zákl. přenesená",J584,0)</f>
        <v>0</v>
      </c>
      <c r="BH584" s="191">
        <f>IF(N584="sníž. přenesená",J584,0)</f>
        <v>0</v>
      </c>
      <c r="BI584" s="191">
        <f>IF(N584="nulová",J584,0)</f>
        <v>0</v>
      </c>
      <c r="BJ584" s="17" t="s">
        <v>3562</v>
      </c>
      <c r="BK584" s="191">
        <f>ROUND(I584*H584,2)</f>
        <v>0</v>
      </c>
      <c r="BL584" s="17" t="s">
        <v>3761</v>
      </c>
      <c r="BM584" s="190" t="s">
        <v>2651</v>
      </c>
    </row>
    <row r="585" spans="2:51" s="12" customFormat="1" ht="12">
      <c r="B585" s="192"/>
      <c r="C585" s="193"/>
      <c r="D585" s="194" t="s">
        <v>3710</v>
      </c>
      <c r="E585" s="195" t="s">
        <v>3501</v>
      </c>
      <c r="F585" s="196" t="s">
        <v>2652</v>
      </c>
      <c r="G585" s="193"/>
      <c r="H585" s="197">
        <v>0.635</v>
      </c>
      <c r="I585" s="198"/>
      <c r="J585" s="193"/>
      <c r="K585" s="193"/>
      <c r="L585" s="199"/>
      <c r="M585" s="200"/>
      <c r="N585" s="201"/>
      <c r="O585" s="201"/>
      <c r="P585" s="201"/>
      <c r="Q585" s="201"/>
      <c r="R585" s="201"/>
      <c r="S585" s="201"/>
      <c r="T585" s="202"/>
      <c r="AT585" s="203" t="s">
        <v>3710</v>
      </c>
      <c r="AU585" s="203" t="s">
        <v>3565</v>
      </c>
      <c r="AV585" s="12" t="s">
        <v>3565</v>
      </c>
      <c r="AW585" s="12" t="s">
        <v>3515</v>
      </c>
      <c r="AX585" s="12" t="s">
        <v>3554</v>
      </c>
      <c r="AY585" s="203" t="s">
        <v>3691</v>
      </c>
    </row>
    <row r="586" spans="2:51" s="13" customFormat="1" ht="12">
      <c r="B586" s="204"/>
      <c r="C586" s="205"/>
      <c r="D586" s="194" t="s">
        <v>3710</v>
      </c>
      <c r="E586" s="206" t="s">
        <v>3501</v>
      </c>
      <c r="F586" s="207" t="s">
        <v>3712</v>
      </c>
      <c r="G586" s="205"/>
      <c r="H586" s="208">
        <v>0.635</v>
      </c>
      <c r="I586" s="209"/>
      <c r="J586" s="205"/>
      <c r="K586" s="205"/>
      <c r="L586" s="210"/>
      <c r="M586" s="211"/>
      <c r="N586" s="212"/>
      <c r="O586" s="212"/>
      <c r="P586" s="212"/>
      <c r="Q586" s="212"/>
      <c r="R586" s="212"/>
      <c r="S586" s="212"/>
      <c r="T586" s="213"/>
      <c r="AT586" s="214" t="s">
        <v>3710</v>
      </c>
      <c r="AU586" s="214" t="s">
        <v>3565</v>
      </c>
      <c r="AV586" s="13" t="s">
        <v>3699</v>
      </c>
      <c r="AW586" s="13" t="s">
        <v>3515</v>
      </c>
      <c r="AX586" s="13" t="s">
        <v>3562</v>
      </c>
      <c r="AY586" s="214" t="s">
        <v>3691</v>
      </c>
    </row>
    <row r="587" spans="2:65" s="1" customFormat="1" ht="16.5" customHeight="1">
      <c r="B587" s="34"/>
      <c r="C587" s="225" t="s">
        <v>2653</v>
      </c>
      <c r="D587" s="225" t="s">
        <v>3806</v>
      </c>
      <c r="E587" s="226" t="s">
        <v>2654</v>
      </c>
      <c r="F587" s="227" t="s">
        <v>2579</v>
      </c>
      <c r="G587" s="228" t="s">
        <v>3697</v>
      </c>
      <c r="H587" s="229">
        <v>1.111</v>
      </c>
      <c r="I587" s="230"/>
      <c r="J587" s="231">
        <f>ROUND(I587*H587,2)</f>
        <v>0</v>
      </c>
      <c r="K587" s="227" t="s">
        <v>3698</v>
      </c>
      <c r="L587" s="232"/>
      <c r="M587" s="233" t="s">
        <v>3501</v>
      </c>
      <c r="N587" s="234" t="s">
        <v>3525</v>
      </c>
      <c r="O587" s="63"/>
      <c r="P587" s="188">
        <f>O587*H587</f>
        <v>0</v>
      </c>
      <c r="Q587" s="188">
        <v>0.55</v>
      </c>
      <c r="R587" s="188">
        <f>Q587*H587</f>
        <v>0.6110500000000001</v>
      </c>
      <c r="S587" s="188">
        <v>0</v>
      </c>
      <c r="T587" s="189">
        <f>S587*H587</f>
        <v>0</v>
      </c>
      <c r="AR587" s="190" t="s">
        <v>3842</v>
      </c>
      <c r="AT587" s="190" t="s">
        <v>3806</v>
      </c>
      <c r="AU587" s="190" t="s">
        <v>3565</v>
      </c>
      <c r="AY587" s="17" t="s">
        <v>3691</v>
      </c>
      <c r="BE587" s="191">
        <f>IF(N587="základní",J587,0)</f>
        <v>0</v>
      </c>
      <c r="BF587" s="191">
        <f>IF(N587="snížená",J587,0)</f>
        <v>0</v>
      </c>
      <c r="BG587" s="191">
        <f>IF(N587="zákl. přenesená",J587,0)</f>
        <v>0</v>
      </c>
      <c r="BH587" s="191">
        <f>IF(N587="sníž. přenesená",J587,0)</f>
        <v>0</v>
      </c>
      <c r="BI587" s="191">
        <f>IF(N587="nulová",J587,0)</f>
        <v>0</v>
      </c>
      <c r="BJ587" s="17" t="s">
        <v>3562</v>
      </c>
      <c r="BK587" s="191">
        <f>ROUND(I587*H587,2)</f>
        <v>0</v>
      </c>
      <c r="BL587" s="17" t="s">
        <v>3761</v>
      </c>
      <c r="BM587" s="190" t="s">
        <v>2655</v>
      </c>
    </row>
    <row r="588" spans="2:51" s="12" customFormat="1" ht="12">
      <c r="B588" s="192"/>
      <c r="C588" s="193"/>
      <c r="D588" s="194" t="s">
        <v>3710</v>
      </c>
      <c r="E588" s="195" t="s">
        <v>3501</v>
      </c>
      <c r="F588" s="196" t="s">
        <v>2656</v>
      </c>
      <c r="G588" s="193"/>
      <c r="H588" s="197">
        <v>1.111</v>
      </c>
      <c r="I588" s="198"/>
      <c r="J588" s="193"/>
      <c r="K588" s="193"/>
      <c r="L588" s="199"/>
      <c r="M588" s="200"/>
      <c r="N588" s="201"/>
      <c r="O588" s="201"/>
      <c r="P588" s="201"/>
      <c r="Q588" s="201"/>
      <c r="R588" s="201"/>
      <c r="S588" s="201"/>
      <c r="T588" s="202"/>
      <c r="AT588" s="203" t="s">
        <v>3710</v>
      </c>
      <c r="AU588" s="203" t="s">
        <v>3565</v>
      </c>
      <c r="AV588" s="12" t="s">
        <v>3565</v>
      </c>
      <c r="AW588" s="12" t="s">
        <v>3515</v>
      </c>
      <c r="AX588" s="12" t="s">
        <v>3554</v>
      </c>
      <c r="AY588" s="203" t="s">
        <v>3691</v>
      </c>
    </row>
    <row r="589" spans="2:51" s="13" customFormat="1" ht="12">
      <c r="B589" s="204"/>
      <c r="C589" s="205"/>
      <c r="D589" s="194" t="s">
        <v>3710</v>
      </c>
      <c r="E589" s="206" t="s">
        <v>3501</v>
      </c>
      <c r="F589" s="207" t="s">
        <v>3712</v>
      </c>
      <c r="G589" s="205"/>
      <c r="H589" s="208">
        <v>1.111</v>
      </c>
      <c r="I589" s="209"/>
      <c r="J589" s="205"/>
      <c r="K589" s="205"/>
      <c r="L589" s="210"/>
      <c r="M589" s="211"/>
      <c r="N589" s="212"/>
      <c r="O589" s="212"/>
      <c r="P589" s="212"/>
      <c r="Q589" s="212"/>
      <c r="R589" s="212"/>
      <c r="S589" s="212"/>
      <c r="T589" s="213"/>
      <c r="AT589" s="214" t="s">
        <v>3710</v>
      </c>
      <c r="AU589" s="214" t="s">
        <v>3565</v>
      </c>
      <c r="AV589" s="13" t="s">
        <v>3699</v>
      </c>
      <c r="AW589" s="13" t="s">
        <v>3515</v>
      </c>
      <c r="AX589" s="13" t="s">
        <v>3562</v>
      </c>
      <c r="AY589" s="214" t="s">
        <v>3691</v>
      </c>
    </row>
    <row r="590" spans="2:65" s="1" customFormat="1" ht="16.5" customHeight="1">
      <c r="B590" s="34"/>
      <c r="C590" s="225" t="s">
        <v>2657</v>
      </c>
      <c r="D590" s="225" t="s">
        <v>3806</v>
      </c>
      <c r="E590" s="226" t="s">
        <v>2654</v>
      </c>
      <c r="F590" s="227" t="s">
        <v>2579</v>
      </c>
      <c r="G590" s="228" t="s">
        <v>3697</v>
      </c>
      <c r="H590" s="229">
        <v>0.953</v>
      </c>
      <c r="I590" s="230"/>
      <c r="J590" s="231">
        <f>ROUND(I590*H590,2)</f>
        <v>0</v>
      </c>
      <c r="K590" s="227" t="s">
        <v>3698</v>
      </c>
      <c r="L590" s="232"/>
      <c r="M590" s="233" t="s">
        <v>3501</v>
      </c>
      <c r="N590" s="234" t="s">
        <v>3525</v>
      </c>
      <c r="O590" s="63"/>
      <c r="P590" s="188">
        <f>O590*H590</f>
        <v>0</v>
      </c>
      <c r="Q590" s="188">
        <v>0.55</v>
      </c>
      <c r="R590" s="188">
        <f>Q590*H590</f>
        <v>0.52415</v>
      </c>
      <c r="S590" s="188">
        <v>0</v>
      </c>
      <c r="T590" s="189">
        <f>S590*H590</f>
        <v>0</v>
      </c>
      <c r="AR590" s="190" t="s">
        <v>3842</v>
      </c>
      <c r="AT590" s="190" t="s">
        <v>3806</v>
      </c>
      <c r="AU590" s="190" t="s">
        <v>3565</v>
      </c>
      <c r="AY590" s="17" t="s">
        <v>3691</v>
      </c>
      <c r="BE590" s="191">
        <f>IF(N590="základní",J590,0)</f>
        <v>0</v>
      </c>
      <c r="BF590" s="191">
        <f>IF(N590="snížená",J590,0)</f>
        <v>0</v>
      </c>
      <c r="BG590" s="191">
        <f>IF(N590="zákl. přenesená",J590,0)</f>
        <v>0</v>
      </c>
      <c r="BH590" s="191">
        <f>IF(N590="sníž. přenesená",J590,0)</f>
        <v>0</v>
      </c>
      <c r="BI590" s="191">
        <f>IF(N590="nulová",J590,0)</f>
        <v>0</v>
      </c>
      <c r="BJ590" s="17" t="s">
        <v>3562</v>
      </c>
      <c r="BK590" s="191">
        <f>ROUND(I590*H590,2)</f>
        <v>0</v>
      </c>
      <c r="BL590" s="17" t="s">
        <v>3761</v>
      </c>
      <c r="BM590" s="190" t="s">
        <v>2658</v>
      </c>
    </row>
    <row r="591" spans="2:51" s="12" customFormat="1" ht="12">
      <c r="B591" s="192"/>
      <c r="C591" s="193"/>
      <c r="D591" s="194" t="s">
        <v>3710</v>
      </c>
      <c r="E591" s="195" t="s">
        <v>3501</v>
      </c>
      <c r="F591" s="196" t="s">
        <v>2659</v>
      </c>
      <c r="G591" s="193"/>
      <c r="H591" s="197">
        <v>0.953</v>
      </c>
      <c r="I591" s="198"/>
      <c r="J591" s="193"/>
      <c r="K591" s="193"/>
      <c r="L591" s="199"/>
      <c r="M591" s="200"/>
      <c r="N591" s="201"/>
      <c r="O591" s="201"/>
      <c r="P591" s="201"/>
      <c r="Q591" s="201"/>
      <c r="R591" s="201"/>
      <c r="S591" s="201"/>
      <c r="T591" s="202"/>
      <c r="AT591" s="203" t="s">
        <v>3710</v>
      </c>
      <c r="AU591" s="203" t="s">
        <v>3565</v>
      </c>
      <c r="AV591" s="12" t="s">
        <v>3565</v>
      </c>
      <c r="AW591" s="12" t="s">
        <v>3515</v>
      </c>
      <c r="AX591" s="12" t="s">
        <v>3554</v>
      </c>
      <c r="AY591" s="203" t="s">
        <v>3691</v>
      </c>
    </row>
    <row r="592" spans="2:51" s="13" customFormat="1" ht="12">
      <c r="B592" s="204"/>
      <c r="C592" s="205"/>
      <c r="D592" s="194" t="s">
        <v>3710</v>
      </c>
      <c r="E592" s="206" t="s">
        <v>3501</v>
      </c>
      <c r="F592" s="207" t="s">
        <v>3712</v>
      </c>
      <c r="G592" s="205"/>
      <c r="H592" s="208">
        <v>0.953</v>
      </c>
      <c r="I592" s="209"/>
      <c r="J592" s="205"/>
      <c r="K592" s="205"/>
      <c r="L592" s="210"/>
      <c r="M592" s="211"/>
      <c r="N592" s="212"/>
      <c r="O592" s="212"/>
      <c r="P592" s="212"/>
      <c r="Q592" s="212"/>
      <c r="R592" s="212"/>
      <c r="S592" s="212"/>
      <c r="T592" s="213"/>
      <c r="AT592" s="214" t="s">
        <v>3710</v>
      </c>
      <c r="AU592" s="214" t="s">
        <v>3565</v>
      </c>
      <c r="AV592" s="13" t="s">
        <v>3699</v>
      </c>
      <c r="AW592" s="13" t="s">
        <v>3515</v>
      </c>
      <c r="AX592" s="13" t="s">
        <v>3562</v>
      </c>
      <c r="AY592" s="214" t="s">
        <v>3691</v>
      </c>
    </row>
    <row r="593" spans="2:65" s="1" customFormat="1" ht="16.5" customHeight="1">
      <c r="B593" s="34"/>
      <c r="C593" s="225" t="s">
        <v>2660</v>
      </c>
      <c r="D593" s="225" t="s">
        <v>3806</v>
      </c>
      <c r="E593" s="226" t="s">
        <v>2650</v>
      </c>
      <c r="F593" s="227" t="s">
        <v>2584</v>
      </c>
      <c r="G593" s="228" t="s">
        <v>3697</v>
      </c>
      <c r="H593" s="229">
        <v>0.044</v>
      </c>
      <c r="I593" s="230"/>
      <c r="J593" s="231">
        <f>ROUND(I593*H593,2)</f>
        <v>0</v>
      </c>
      <c r="K593" s="227" t="s">
        <v>3698</v>
      </c>
      <c r="L593" s="232"/>
      <c r="M593" s="233" t="s">
        <v>3501</v>
      </c>
      <c r="N593" s="234" t="s">
        <v>3525</v>
      </c>
      <c r="O593" s="63"/>
      <c r="P593" s="188">
        <f>O593*H593</f>
        <v>0</v>
      </c>
      <c r="Q593" s="188">
        <v>0.55</v>
      </c>
      <c r="R593" s="188">
        <f>Q593*H593</f>
        <v>0.0242</v>
      </c>
      <c r="S593" s="188">
        <v>0</v>
      </c>
      <c r="T593" s="189">
        <f>S593*H593</f>
        <v>0</v>
      </c>
      <c r="AR593" s="190" t="s">
        <v>3842</v>
      </c>
      <c r="AT593" s="190" t="s">
        <v>3806</v>
      </c>
      <c r="AU593" s="190" t="s">
        <v>3565</v>
      </c>
      <c r="AY593" s="17" t="s">
        <v>3691</v>
      </c>
      <c r="BE593" s="191">
        <f>IF(N593="základní",J593,0)</f>
        <v>0</v>
      </c>
      <c r="BF593" s="191">
        <f>IF(N593="snížená",J593,0)</f>
        <v>0</v>
      </c>
      <c r="BG593" s="191">
        <f>IF(N593="zákl. přenesená",J593,0)</f>
        <v>0</v>
      </c>
      <c r="BH593" s="191">
        <f>IF(N593="sníž. přenesená",J593,0)</f>
        <v>0</v>
      </c>
      <c r="BI593" s="191">
        <f>IF(N593="nulová",J593,0)</f>
        <v>0</v>
      </c>
      <c r="BJ593" s="17" t="s">
        <v>3562</v>
      </c>
      <c r="BK593" s="191">
        <f>ROUND(I593*H593,2)</f>
        <v>0</v>
      </c>
      <c r="BL593" s="17" t="s">
        <v>3761</v>
      </c>
      <c r="BM593" s="190" t="s">
        <v>2661</v>
      </c>
    </row>
    <row r="594" spans="2:51" s="12" customFormat="1" ht="12">
      <c r="B594" s="192"/>
      <c r="C594" s="193"/>
      <c r="D594" s="194" t="s">
        <v>3710</v>
      </c>
      <c r="E594" s="195" t="s">
        <v>3501</v>
      </c>
      <c r="F594" s="196" t="s">
        <v>2662</v>
      </c>
      <c r="G594" s="193"/>
      <c r="H594" s="197">
        <v>0.044</v>
      </c>
      <c r="I594" s="198"/>
      <c r="J594" s="193"/>
      <c r="K594" s="193"/>
      <c r="L594" s="199"/>
      <c r="M594" s="200"/>
      <c r="N594" s="201"/>
      <c r="O594" s="201"/>
      <c r="P594" s="201"/>
      <c r="Q594" s="201"/>
      <c r="R594" s="201"/>
      <c r="S594" s="201"/>
      <c r="T594" s="202"/>
      <c r="AT594" s="203" t="s">
        <v>3710</v>
      </c>
      <c r="AU594" s="203" t="s">
        <v>3565</v>
      </c>
      <c r="AV594" s="12" t="s">
        <v>3565</v>
      </c>
      <c r="AW594" s="12" t="s">
        <v>3515</v>
      </c>
      <c r="AX594" s="12" t="s">
        <v>3554</v>
      </c>
      <c r="AY594" s="203" t="s">
        <v>3691</v>
      </c>
    </row>
    <row r="595" spans="2:51" s="13" customFormat="1" ht="12">
      <c r="B595" s="204"/>
      <c r="C595" s="205"/>
      <c r="D595" s="194" t="s">
        <v>3710</v>
      </c>
      <c r="E595" s="206" t="s">
        <v>3501</v>
      </c>
      <c r="F595" s="207" t="s">
        <v>3712</v>
      </c>
      <c r="G595" s="205"/>
      <c r="H595" s="208">
        <v>0.044</v>
      </c>
      <c r="I595" s="209"/>
      <c r="J595" s="205"/>
      <c r="K595" s="205"/>
      <c r="L595" s="210"/>
      <c r="M595" s="211"/>
      <c r="N595" s="212"/>
      <c r="O595" s="212"/>
      <c r="P595" s="212"/>
      <c r="Q595" s="212"/>
      <c r="R595" s="212"/>
      <c r="S595" s="212"/>
      <c r="T595" s="213"/>
      <c r="AT595" s="214" t="s">
        <v>3710</v>
      </c>
      <c r="AU595" s="214" t="s">
        <v>3565</v>
      </c>
      <c r="AV595" s="13" t="s">
        <v>3699</v>
      </c>
      <c r="AW595" s="13" t="s">
        <v>3515</v>
      </c>
      <c r="AX595" s="13" t="s">
        <v>3562</v>
      </c>
      <c r="AY595" s="214" t="s">
        <v>3691</v>
      </c>
    </row>
    <row r="596" spans="2:65" s="1" customFormat="1" ht="16.5" customHeight="1">
      <c r="B596" s="34"/>
      <c r="C596" s="225" t="s">
        <v>2663</v>
      </c>
      <c r="D596" s="225" t="s">
        <v>3806</v>
      </c>
      <c r="E596" s="226" t="s">
        <v>2664</v>
      </c>
      <c r="F596" s="227" t="s">
        <v>2579</v>
      </c>
      <c r="G596" s="228" t="s">
        <v>3697</v>
      </c>
      <c r="H596" s="229">
        <v>0.4</v>
      </c>
      <c r="I596" s="230"/>
      <c r="J596" s="231">
        <f>ROUND(I596*H596,2)</f>
        <v>0</v>
      </c>
      <c r="K596" s="227" t="s">
        <v>3698</v>
      </c>
      <c r="L596" s="232"/>
      <c r="M596" s="233" t="s">
        <v>3501</v>
      </c>
      <c r="N596" s="234" t="s">
        <v>3525</v>
      </c>
      <c r="O596" s="63"/>
      <c r="P596" s="188">
        <f>O596*H596</f>
        <v>0</v>
      </c>
      <c r="Q596" s="188">
        <v>0.55</v>
      </c>
      <c r="R596" s="188">
        <f>Q596*H596</f>
        <v>0.22000000000000003</v>
      </c>
      <c r="S596" s="188">
        <v>0</v>
      </c>
      <c r="T596" s="189">
        <f>S596*H596</f>
        <v>0</v>
      </c>
      <c r="AR596" s="190" t="s">
        <v>3842</v>
      </c>
      <c r="AT596" s="190" t="s">
        <v>3806</v>
      </c>
      <c r="AU596" s="190" t="s">
        <v>3565</v>
      </c>
      <c r="AY596" s="17" t="s">
        <v>3691</v>
      </c>
      <c r="BE596" s="191">
        <f>IF(N596="základní",J596,0)</f>
        <v>0</v>
      </c>
      <c r="BF596" s="191">
        <f>IF(N596="snížená",J596,0)</f>
        <v>0</v>
      </c>
      <c r="BG596" s="191">
        <f>IF(N596="zákl. přenesená",J596,0)</f>
        <v>0</v>
      </c>
      <c r="BH596" s="191">
        <f>IF(N596="sníž. přenesená",J596,0)</f>
        <v>0</v>
      </c>
      <c r="BI596" s="191">
        <f>IF(N596="nulová",J596,0)</f>
        <v>0</v>
      </c>
      <c r="BJ596" s="17" t="s">
        <v>3562</v>
      </c>
      <c r="BK596" s="191">
        <f>ROUND(I596*H596,2)</f>
        <v>0</v>
      </c>
      <c r="BL596" s="17" t="s">
        <v>3761</v>
      </c>
      <c r="BM596" s="190" t="s">
        <v>2665</v>
      </c>
    </row>
    <row r="597" spans="2:51" s="12" customFormat="1" ht="12">
      <c r="B597" s="192"/>
      <c r="C597" s="193"/>
      <c r="D597" s="194" t="s">
        <v>3710</v>
      </c>
      <c r="E597" s="195" t="s">
        <v>3501</v>
      </c>
      <c r="F597" s="196" t="s">
        <v>2666</v>
      </c>
      <c r="G597" s="193"/>
      <c r="H597" s="197">
        <v>0.4</v>
      </c>
      <c r="I597" s="198"/>
      <c r="J597" s="193"/>
      <c r="K597" s="193"/>
      <c r="L597" s="199"/>
      <c r="M597" s="200"/>
      <c r="N597" s="201"/>
      <c r="O597" s="201"/>
      <c r="P597" s="201"/>
      <c r="Q597" s="201"/>
      <c r="R597" s="201"/>
      <c r="S597" s="201"/>
      <c r="T597" s="202"/>
      <c r="AT597" s="203" t="s">
        <v>3710</v>
      </c>
      <c r="AU597" s="203" t="s">
        <v>3565</v>
      </c>
      <c r="AV597" s="12" t="s">
        <v>3565</v>
      </c>
      <c r="AW597" s="12" t="s">
        <v>3515</v>
      </c>
      <c r="AX597" s="12" t="s">
        <v>3554</v>
      </c>
      <c r="AY597" s="203" t="s">
        <v>3691</v>
      </c>
    </row>
    <row r="598" spans="2:51" s="13" customFormat="1" ht="12">
      <c r="B598" s="204"/>
      <c r="C598" s="205"/>
      <c r="D598" s="194" t="s">
        <v>3710</v>
      </c>
      <c r="E598" s="206" t="s">
        <v>3501</v>
      </c>
      <c r="F598" s="207" t="s">
        <v>3712</v>
      </c>
      <c r="G598" s="205"/>
      <c r="H598" s="208">
        <v>0.4</v>
      </c>
      <c r="I598" s="209"/>
      <c r="J598" s="205"/>
      <c r="K598" s="205"/>
      <c r="L598" s="210"/>
      <c r="M598" s="211"/>
      <c r="N598" s="212"/>
      <c r="O598" s="212"/>
      <c r="P598" s="212"/>
      <c r="Q598" s="212"/>
      <c r="R598" s="212"/>
      <c r="S598" s="212"/>
      <c r="T598" s="213"/>
      <c r="AT598" s="214" t="s">
        <v>3710</v>
      </c>
      <c r="AU598" s="214" t="s">
        <v>3565</v>
      </c>
      <c r="AV598" s="13" t="s">
        <v>3699</v>
      </c>
      <c r="AW598" s="13" t="s">
        <v>3515</v>
      </c>
      <c r="AX598" s="13" t="s">
        <v>3562</v>
      </c>
      <c r="AY598" s="214" t="s">
        <v>3691</v>
      </c>
    </row>
    <row r="599" spans="2:65" s="1" customFormat="1" ht="16.5" customHeight="1">
      <c r="B599" s="34"/>
      <c r="C599" s="225" t="s">
        <v>2667</v>
      </c>
      <c r="D599" s="225" t="s">
        <v>3806</v>
      </c>
      <c r="E599" s="226" t="s">
        <v>2664</v>
      </c>
      <c r="F599" s="227" t="s">
        <v>2579</v>
      </c>
      <c r="G599" s="228" t="s">
        <v>3697</v>
      </c>
      <c r="H599" s="229">
        <v>0.186</v>
      </c>
      <c r="I599" s="230"/>
      <c r="J599" s="231">
        <f>ROUND(I599*H599,2)</f>
        <v>0</v>
      </c>
      <c r="K599" s="227" t="s">
        <v>3698</v>
      </c>
      <c r="L599" s="232"/>
      <c r="M599" s="233" t="s">
        <v>3501</v>
      </c>
      <c r="N599" s="234" t="s">
        <v>3525</v>
      </c>
      <c r="O599" s="63"/>
      <c r="P599" s="188">
        <f>O599*H599</f>
        <v>0</v>
      </c>
      <c r="Q599" s="188">
        <v>0.55</v>
      </c>
      <c r="R599" s="188">
        <f>Q599*H599</f>
        <v>0.1023</v>
      </c>
      <c r="S599" s="188">
        <v>0</v>
      </c>
      <c r="T599" s="189">
        <f>S599*H599</f>
        <v>0</v>
      </c>
      <c r="AR599" s="190" t="s">
        <v>3842</v>
      </c>
      <c r="AT599" s="190" t="s">
        <v>3806</v>
      </c>
      <c r="AU599" s="190" t="s">
        <v>3565</v>
      </c>
      <c r="AY599" s="17" t="s">
        <v>3691</v>
      </c>
      <c r="BE599" s="191">
        <f>IF(N599="základní",J599,0)</f>
        <v>0</v>
      </c>
      <c r="BF599" s="191">
        <f>IF(N599="snížená",J599,0)</f>
        <v>0</v>
      </c>
      <c r="BG599" s="191">
        <f>IF(N599="zákl. přenesená",J599,0)</f>
        <v>0</v>
      </c>
      <c r="BH599" s="191">
        <f>IF(N599="sníž. přenesená",J599,0)</f>
        <v>0</v>
      </c>
      <c r="BI599" s="191">
        <f>IF(N599="nulová",J599,0)</f>
        <v>0</v>
      </c>
      <c r="BJ599" s="17" t="s">
        <v>3562</v>
      </c>
      <c r="BK599" s="191">
        <f>ROUND(I599*H599,2)</f>
        <v>0</v>
      </c>
      <c r="BL599" s="17" t="s">
        <v>3761</v>
      </c>
      <c r="BM599" s="190" t="s">
        <v>2668</v>
      </c>
    </row>
    <row r="600" spans="2:51" s="12" customFormat="1" ht="12">
      <c r="B600" s="192"/>
      <c r="C600" s="193"/>
      <c r="D600" s="194" t="s">
        <v>3710</v>
      </c>
      <c r="E600" s="195" t="s">
        <v>3501</v>
      </c>
      <c r="F600" s="196" t="s">
        <v>2669</v>
      </c>
      <c r="G600" s="193"/>
      <c r="H600" s="197">
        <v>0.186</v>
      </c>
      <c r="I600" s="198"/>
      <c r="J600" s="193"/>
      <c r="K600" s="193"/>
      <c r="L600" s="199"/>
      <c r="M600" s="200"/>
      <c r="N600" s="201"/>
      <c r="O600" s="201"/>
      <c r="P600" s="201"/>
      <c r="Q600" s="201"/>
      <c r="R600" s="201"/>
      <c r="S600" s="201"/>
      <c r="T600" s="202"/>
      <c r="AT600" s="203" t="s">
        <v>3710</v>
      </c>
      <c r="AU600" s="203" t="s">
        <v>3565</v>
      </c>
      <c r="AV600" s="12" t="s">
        <v>3565</v>
      </c>
      <c r="AW600" s="12" t="s">
        <v>3515</v>
      </c>
      <c r="AX600" s="12" t="s">
        <v>3554</v>
      </c>
      <c r="AY600" s="203" t="s">
        <v>3691</v>
      </c>
    </row>
    <row r="601" spans="2:51" s="13" customFormat="1" ht="12">
      <c r="B601" s="204"/>
      <c r="C601" s="205"/>
      <c r="D601" s="194" t="s">
        <v>3710</v>
      </c>
      <c r="E601" s="206" t="s">
        <v>3501</v>
      </c>
      <c r="F601" s="207" t="s">
        <v>3712</v>
      </c>
      <c r="G601" s="205"/>
      <c r="H601" s="208">
        <v>0.186</v>
      </c>
      <c r="I601" s="209"/>
      <c r="J601" s="205"/>
      <c r="K601" s="205"/>
      <c r="L601" s="210"/>
      <c r="M601" s="211"/>
      <c r="N601" s="212"/>
      <c r="O601" s="212"/>
      <c r="P601" s="212"/>
      <c r="Q601" s="212"/>
      <c r="R601" s="212"/>
      <c r="S601" s="212"/>
      <c r="T601" s="213"/>
      <c r="AT601" s="214" t="s">
        <v>3710</v>
      </c>
      <c r="AU601" s="214" t="s">
        <v>3565</v>
      </c>
      <c r="AV601" s="13" t="s">
        <v>3699</v>
      </c>
      <c r="AW601" s="13" t="s">
        <v>3515</v>
      </c>
      <c r="AX601" s="13" t="s">
        <v>3562</v>
      </c>
      <c r="AY601" s="214" t="s">
        <v>3691</v>
      </c>
    </row>
    <row r="602" spans="2:65" s="1" customFormat="1" ht="24" customHeight="1">
      <c r="B602" s="34"/>
      <c r="C602" s="179" t="s">
        <v>2670</v>
      </c>
      <c r="D602" s="179" t="s">
        <v>3694</v>
      </c>
      <c r="E602" s="180" t="s">
        <v>2671</v>
      </c>
      <c r="F602" s="181" t="s">
        <v>2672</v>
      </c>
      <c r="G602" s="182" t="s">
        <v>3800</v>
      </c>
      <c r="H602" s="183">
        <v>479.34</v>
      </c>
      <c r="I602" s="184"/>
      <c r="J602" s="185">
        <f>ROUND(I602*H602,2)</f>
        <v>0</v>
      </c>
      <c r="K602" s="181" t="s">
        <v>3698</v>
      </c>
      <c r="L602" s="38"/>
      <c r="M602" s="186" t="s">
        <v>3501</v>
      </c>
      <c r="N602" s="187" t="s">
        <v>3525</v>
      </c>
      <c r="O602" s="63"/>
      <c r="P602" s="188">
        <f>O602*H602</f>
        <v>0</v>
      </c>
      <c r="Q602" s="188">
        <v>0</v>
      </c>
      <c r="R602" s="188">
        <f>Q602*H602</f>
        <v>0</v>
      </c>
      <c r="S602" s="188">
        <v>0</v>
      </c>
      <c r="T602" s="189">
        <f>S602*H602</f>
        <v>0</v>
      </c>
      <c r="AR602" s="190" t="s">
        <v>3761</v>
      </c>
      <c r="AT602" s="190" t="s">
        <v>3694</v>
      </c>
      <c r="AU602" s="190" t="s">
        <v>3565</v>
      </c>
      <c r="AY602" s="17" t="s">
        <v>3691</v>
      </c>
      <c r="BE602" s="191">
        <f>IF(N602="základní",J602,0)</f>
        <v>0</v>
      </c>
      <c r="BF602" s="191">
        <f>IF(N602="snížená",J602,0)</f>
        <v>0</v>
      </c>
      <c r="BG602" s="191">
        <f>IF(N602="zákl. přenesená",J602,0)</f>
        <v>0</v>
      </c>
      <c r="BH602" s="191">
        <f>IF(N602="sníž. přenesená",J602,0)</f>
        <v>0</v>
      </c>
      <c r="BI602" s="191">
        <f>IF(N602="nulová",J602,0)</f>
        <v>0</v>
      </c>
      <c r="BJ602" s="17" t="s">
        <v>3562</v>
      </c>
      <c r="BK602" s="191">
        <f>ROUND(I602*H602,2)</f>
        <v>0</v>
      </c>
      <c r="BL602" s="17" t="s">
        <v>3761</v>
      </c>
      <c r="BM602" s="190" t="s">
        <v>2673</v>
      </c>
    </row>
    <row r="603" spans="2:65" s="1" customFormat="1" ht="16.5" customHeight="1">
      <c r="B603" s="34"/>
      <c r="C603" s="179" t="s">
        <v>2674</v>
      </c>
      <c r="D603" s="179" t="s">
        <v>3694</v>
      </c>
      <c r="E603" s="180" t="s">
        <v>2675</v>
      </c>
      <c r="F603" s="181" t="s">
        <v>2676</v>
      </c>
      <c r="G603" s="182" t="s">
        <v>4097</v>
      </c>
      <c r="H603" s="183">
        <v>775</v>
      </c>
      <c r="I603" s="184"/>
      <c r="J603" s="185">
        <f>ROUND(I603*H603,2)</f>
        <v>0</v>
      </c>
      <c r="K603" s="181" t="s">
        <v>3698</v>
      </c>
      <c r="L603" s="38"/>
      <c r="M603" s="186" t="s">
        <v>3501</v>
      </c>
      <c r="N603" s="187" t="s">
        <v>3525</v>
      </c>
      <c r="O603" s="63"/>
      <c r="P603" s="188">
        <f>O603*H603</f>
        <v>0</v>
      </c>
      <c r="Q603" s="188">
        <v>0</v>
      </c>
      <c r="R603" s="188">
        <f>Q603*H603</f>
        <v>0</v>
      </c>
      <c r="S603" s="188">
        <v>0</v>
      </c>
      <c r="T603" s="189">
        <f>S603*H603</f>
        <v>0</v>
      </c>
      <c r="AR603" s="190" t="s">
        <v>3761</v>
      </c>
      <c r="AT603" s="190" t="s">
        <v>3694</v>
      </c>
      <c r="AU603" s="190" t="s">
        <v>3565</v>
      </c>
      <c r="AY603" s="17" t="s">
        <v>3691</v>
      </c>
      <c r="BE603" s="191">
        <f>IF(N603="základní",J603,0)</f>
        <v>0</v>
      </c>
      <c r="BF603" s="191">
        <f>IF(N603="snížená",J603,0)</f>
        <v>0</v>
      </c>
      <c r="BG603" s="191">
        <f>IF(N603="zákl. přenesená",J603,0)</f>
        <v>0</v>
      </c>
      <c r="BH603" s="191">
        <f>IF(N603="sníž. přenesená",J603,0)</f>
        <v>0</v>
      </c>
      <c r="BI603" s="191">
        <f>IF(N603="nulová",J603,0)</f>
        <v>0</v>
      </c>
      <c r="BJ603" s="17" t="s">
        <v>3562</v>
      </c>
      <c r="BK603" s="191">
        <f>ROUND(I603*H603,2)</f>
        <v>0</v>
      </c>
      <c r="BL603" s="17" t="s">
        <v>3761</v>
      </c>
      <c r="BM603" s="190" t="s">
        <v>2677</v>
      </c>
    </row>
    <row r="604" spans="2:51" s="14" customFormat="1" ht="12">
      <c r="B604" s="215"/>
      <c r="C604" s="216"/>
      <c r="D604" s="194" t="s">
        <v>3710</v>
      </c>
      <c r="E604" s="217" t="s">
        <v>3501</v>
      </c>
      <c r="F604" s="218" t="s">
        <v>2678</v>
      </c>
      <c r="G604" s="216"/>
      <c r="H604" s="217" t="s">
        <v>3501</v>
      </c>
      <c r="I604" s="219"/>
      <c r="J604" s="216"/>
      <c r="K604" s="216"/>
      <c r="L604" s="220"/>
      <c r="M604" s="221"/>
      <c r="N604" s="222"/>
      <c r="O604" s="222"/>
      <c r="P604" s="222"/>
      <c r="Q604" s="222"/>
      <c r="R604" s="222"/>
      <c r="S604" s="222"/>
      <c r="T604" s="223"/>
      <c r="AT604" s="224" t="s">
        <v>3710</v>
      </c>
      <c r="AU604" s="224" t="s">
        <v>3565</v>
      </c>
      <c r="AV604" s="14" t="s">
        <v>3562</v>
      </c>
      <c r="AW604" s="14" t="s">
        <v>3515</v>
      </c>
      <c r="AX604" s="14" t="s">
        <v>3554</v>
      </c>
      <c r="AY604" s="224" t="s">
        <v>3691</v>
      </c>
    </row>
    <row r="605" spans="2:51" s="12" customFormat="1" ht="12">
      <c r="B605" s="192"/>
      <c r="C605" s="193"/>
      <c r="D605" s="194" t="s">
        <v>3710</v>
      </c>
      <c r="E605" s="195" t="s">
        <v>3501</v>
      </c>
      <c r="F605" s="196" t="s">
        <v>2679</v>
      </c>
      <c r="G605" s="193"/>
      <c r="H605" s="197">
        <v>775</v>
      </c>
      <c r="I605" s="198"/>
      <c r="J605" s="193"/>
      <c r="K605" s="193"/>
      <c r="L605" s="199"/>
      <c r="M605" s="200"/>
      <c r="N605" s="201"/>
      <c r="O605" s="201"/>
      <c r="P605" s="201"/>
      <c r="Q605" s="201"/>
      <c r="R605" s="201"/>
      <c r="S605" s="201"/>
      <c r="T605" s="202"/>
      <c r="AT605" s="203" t="s">
        <v>3710</v>
      </c>
      <c r="AU605" s="203" t="s">
        <v>3565</v>
      </c>
      <c r="AV605" s="12" t="s">
        <v>3565</v>
      </c>
      <c r="AW605" s="12" t="s">
        <v>3515</v>
      </c>
      <c r="AX605" s="12" t="s">
        <v>3562</v>
      </c>
      <c r="AY605" s="203" t="s">
        <v>3691</v>
      </c>
    </row>
    <row r="606" spans="2:65" s="1" customFormat="1" ht="16.5" customHeight="1">
      <c r="B606" s="34"/>
      <c r="C606" s="225" t="s">
        <v>2680</v>
      </c>
      <c r="D606" s="225" t="s">
        <v>3806</v>
      </c>
      <c r="E606" s="226" t="s">
        <v>2681</v>
      </c>
      <c r="F606" s="227" t="s">
        <v>2682</v>
      </c>
      <c r="G606" s="228" t="s">
        <v>3697</v>
      </c>
      <c r="H606" s="229">
        <v>4.141</v>
      </c>
      <c r="I606" s="230"/>
      <c r="J606" s="231">
        <f>ROUND(I606*H606,2)</f>
        <v>0</v>
      </c>
      <c r="K606" s="227" t="s">
        <v>3698</v>
      </c>
      <c r="L606" s="232"/>
      <c r="M606" s="233" t="s">
        <v>3501</v>
      </c>
      <c r="N606" s="234" t="s">
        <v>3525</v>
      </c>
      <c r="O606" s="63"/>
      <c r="P606" s="188">
        <f>O606*H606</f>
        <v>0</v>
      </c>
      <c r="Q606" s="188">
        <v>0.55</v>
      </c>
      <c r="R606" s="188">
        <f>Q606*H606</f>
        <v>2.27755</v>
      </c>
      <c r="S606" s="188">
        <v>0</v>
      </c>
      <c r="T606" s="189">
        <f>S606*H606</f>
        <v>0</v>
      </c>
      <c r="AR606" s="190" t="s">
        <v>3842</v>
      </c>
      <c r="AT606" s="190" t="s">
        <v>3806</v>
      </c>
      <c r="AU606" s="190" t="s">
        <v>3565</v>
      </c>
      <c r="AY606" s="17" t="s">
        <v>3691</v>
      </c>
      <c r="BE606" s="191">
        <f>IF(N606="základní",J606,0)</f>
        <v>0</v>
      </c>
      <c r="BF606" s="191">
        <f>IF(N606="snížená",J606,0)</f>
        <v>0</v>
      </c>
      <c r="BG606" s="191">
        <f>IF(N606="zákl. přenesená",J606,0)</f>
        <v>0</v>
      </c>
      <c r="BH606" s="191">
        <f>IF(N606="sníž. přenesená",J606,0)</f>
        <v>0</v>
      </c>
      <c r="BI606" s="191">
        <f>IF(N606="nulová",J606,0)</f>
        <v>0</v>
      </c>
      <c r="BJ606" s="17" t="s">
        <v>3562</v>
      </c>
      <c r="BK606" s="191">
        <f>ROUND(I606*H606,2)</f>
        <v>0</v>
      </c>
      <c r="BL606" s="17" t="s">
        <v>3761</v>
      </c>
      <c r="BM606" s="190" t="s">
        <v>2683</v>
      </c>
    </row>
    <row r="607" spans="2:51" s="12" customFormat="1" ht="12">
      <c r="B607" s="192"/>
      <c r="C607" s="193"/>
      <c r="D607" s="194" t="s">
        <v>3710</v>
      </c>
      <c r="E607" s="195" t="s">
        <v>3501</v>
      </c>
      <c r="F607" s="196" t="s">
        <v>2684</v>
      </c>
      <c r="G607" s="193"/>
      <c r="H607" s="197">
        <v>4.141</v>
      </c>
      <c r="I607" s="198"/>
      <c r="J607" s="193"/>
      <c r="K607" s="193"/>
      <c r="L607" s="199"/>
      <c r="M607" s="200"/>
      <c r="N607" s="201"/>
      <c r="O607" s="201"/>
      <c r="P607" s="201"/>
      <c r="Q607" s="201"/>
      <c r="R607" s="201"/>
      <c r="S607" s="201"/>
      <c r="T607" s="202"/>
      <c r="AT607" s="203" t="s">
        <v>3710</v>
      </c>
      <c r="AU607" s="203" t="s">
        <v>3565</v>
      </c>
      <c r="AV607" s="12" t="s">
        <v>3565</v>
      </c>
      <c r="AW607" s="12" t="s">
        <v>3515</v>
      </c>
      <c r="AX607" s="12" t="s">
        <v>3554</v>
      </c>
      <c r="AY607" s="203" t="s">
        <v>3691</v>
      </c>
    </row>
    <row r="608" spans="2:51" s="13" customFormat="1" ht="12">
      <c r="B608" s="204"/>
      <c r="C608" s="205"/>
      <c r="D608" s="194" t="s">
        <v>3710</v>
      </c>
      <c r="E608" s="206" t="s">
        <v>3501</v>
      </c>
      <c r="F608" s="207" t="s">
        <v>3712</v>
      </c>
      <c r="G608" s="205"/>
      <c r="H608" s="208">
        <v>4.141</v>
      </c>
      <c r="I608" s="209"/>
      <c r="J608" s="205"/>
      <c r="K608" s="205"/>
      <c r="L608" s="210"/>
      <c r="M608" s="211"/>
      <c r="N608" s="212"/>
      <c r="O608" s="212"/>
      <c r="P608" s="212"/>
      <c r="Q608" s="212"/>
      <c r="R608" s="212"/>
      <c r="S608" s="212"/>
      <c r="T608" s="213"/>
      <c r="AT608" s="214" t="s">
        <v>3710</v>
      </c>
      <c r="AU608" s="214" t="s">
        <v>3565</v>
      </c>
      <c r="AV608" s="13" t="s">
        <v>3699</v>
      </c>
      <c r="AW608" s="13" t="s">
        <v>3515</v>
      </c>
      <c r="AX608" s="13" t="s">
        <v>3562</v>
      </c>
      <c r="AY608" s="214" t="s">
        <v>3691</v>
      </c>
    </row>
    <row r="609" spans="2:65" s="1" customFormat="1" ht="16.5" customHeight="1">
      <c r="B609" s="34"/>
      <c r="C609" s="225" t="s">
        <v>2685</v>
      </c>
      <c r="D609" s="225" t="s">
        <v>3806</v>
      </c>
      <c r="E609" s="226" t="s">
        <v>2686</v>
      </c>
      <c r="F609" s="227" t="s">
        <v>2682</v>
      </c>
      <c r="G609" s="228" t="s">
        <v>3697</v>
      </c>
      <c r="H609" s="229">
        <v>1.86</v>
      </c>
      <c r="I609" s="230"/>
      <c r="J609" s="231">
        <f>ROUND(I609*H609,2)</f>
        <v>0</v>
      </c>
      <c r="K609" s="227" t="s">
        <v>3698</v>
      </c>
      <c r="L609" s="232"/>
      <c r="M609" s="233" t="s">
        <v>3501</v>
      </c>
      <c r="N609" s="234" t="s">
        <v>3525</v>
      </c>
      <c r="O609" s="63"/>
      <c r="P609" s="188">
        <f>O609*H609</f>
        <v>0</v>
      </c>
      <c r="Q609" s="188">
        <v>0.55</v>
      </c>
      <c r="R609" s="188">
        <f>Q609*H609</f>
        <v>1.0230000000000001</v>
      </c>
      <c r="S609" s="188">
        <v>0</v>
      </c>
      <c r="T609" s="189">
        <f>S609*H609</f>
        <v>0</v>
      </c>
      <c r="AR609" s="190" t="s">
        <v>3842</v>
      </c>
      <c r="AT609" s="190" t="s">
        <v>3806</v>
      </c>
      <c r="AU609" s="190" t="s">
        <v>3565</v>
      </c>
      <c r="AY609" s="17" t="s">
        <v>3691</v>
      </c>
      <c r="BE609" s="191">
        <f>IF(N609="základní",J609,0)</f>
        <v>0</v>
      </c>
      <c r="BF609" s="191">
        <f>IF(N609="snížená",J609,0)</f>
        <v>0</v>
      </c>
      <c r="BG609" s="191">
        <f>IF(N609="zákl. přenesená",J609,0)</f>
        <v>0</v>
      </c>
      <c r="BH609" s="191">
        <f>IF(N609="sníž. přenesená",J609,0)</f>
        <v>0</v>
      </c>
      <c r="BI609" s="191">
        <f>IF(N609="nulová",J609,0)</f>
        <v>0</v>
      </c>
      <c r="BJ609" s="17" t="s">
        <v>3562</v>
      </c>
      <c r="BK609" s="191">
        <f>ROUND(I609*H609,2)</f>
        <v>0</v>
      </c>
      <c r="BL609" s="17" t="s">
        <v>3761</v>
      </c>
      <c r="BM609" s="190" t="s">
        <v>2687</v>
      </c>
    </row>
    <row r="610" spans="2:65" s="1" customFormat="1" ht="24" customHeight="1">
      <c r="B610" s="34"/>
      <c r="C610" s="179" t="s">
        <v>2688</v>
      </c>
      <c r="D610" s="179" t="s">
        <v>3694</v>
      </c>
      <c r="E610" s="180" t="s">
        <v>2689</v>
      </c>
      <c r="F610" s="181" t="s">
        <v>2690</v>
      </c>
      <c r="G610" s="182" t="s">
        <v>3697</v>
      </c>
      <c r="H610" s="183">
        <v>36.24</v>
      </c>
      <c r="I610" s="184"/>
      <c r="J610" s="185">
        <f>ROUND(I610*H610,2)</f>
        <v>0</v>
      </c>
      <c r="K610" s="181" t="s">
        <v>3698</v>
      </c>
      <c r="L610" s="38"/>
      <c r="M610" s="186" t="s">
        <v>3501</v>
      </c>
      <c r="N610" s="187" t="s">
        <v>3525</v>
      </c>
      <c r="O610" s="63"/>
      <c r="P610" s="188">
        <f>O610*H610</f>
        <v>0</v>
      </c>
      <c r="Q610" s="188">
        <v>0.02337</v>
      </c>
      <c r="R610" s="188">
        <f>Q610*H610</f>
        <v>0.8469288</v>
      </c>
      <c r="S610" s="188">
        <v>0</v>
      </c>
      <c r="T610" s="189">
        <f>S610*H610</f>
        <v>0</v>
      </c>
      <c r="AR610" s="190" t="s">
        <v>3761</v>
      </c>
      <c r="AT610" s="190" t="s">
        <v>3694</v>
      </c>
      <c r="AU610" s="190" t="s">
        <v>3565</v>
      </c>
      <c r="AY610" s="17" t="s">
        <v>3691</v>
      </c>
      <c r="BE610" s="191">
        <f>IF(N610="základní",J610,0)</f>
        <v>0</v>
      </c>
      <c r="BF610" s="191">
        <f>IF(N610="snížená",J610,0)</f>
        <v>0</v>
      </c>
      <c r="BG610" s="191">
        <f>IF(N610="zákl. přenesená",J610,0)</f>
        <v>0</v>
      </c>
      <c r="BH610" s="191">
        <f>IF(N610="sníž. přenesená",J610,0)</f>
        <v>0</v>
      </c>
      <c r="BI610" s="191">
        <f>IF(N610="nulová",J610,0)</f>
        <v>0</v>
      </c>
      <c r="BJ610" s="17" t="s">
        <v>3562</v>
      </c>
      <c r="BK610" s="191">
        <f>ROUND(I610*H610,2)</f>
        <v>0</v>
      </c>
      <c r="BL610" s="17" t="s">
        <v>3761</v>
      </c>
      <c r="BM610" s="190" t="s">
        <v>2691</v>
      </c>
    </row>
    <row r="611" spans="2:51" s="12" customFormat="1" ht="12">
      <c r="B611" s="192"/>
      <c r="C611" s="193"/>
      <c r="D611" s="194" t="s">
        <v>3710</v>
      </c>
      <c r="E611" s="195" t="s">
        <v>3501</v>
      </c>
      <c r="F611" s="196" t="s">
        <v>2692</v>
      </c>
      <c r="G611" s="193"/>
      <c r="H611" s="197">
        <v>36.24</v>
      </c>
      <c r="I611" s="198"/>
      <c r="J611" s="193"/>
      <c r="K611" s="193"/>
      <c r="L611" s="199"/>
      <c r="M611" s="200"/>
      <c r="N611" s="201"/>
      <c r="O611" s="201"/>
      <c r="P611" s="201"/>
      <c r="Q611" s="201"/>
      <c r="R611" s="201"/>
      <c r="S611" s="201"/>
      <c r="T611" s="202"/>
      <c r="AT611" s="203" t="s">
        <v>3710</v>
      </c>
      <c r="AU611" s="203" t="s">
        <v>3565</v>
      </c>
      <c r="AV611" s="12" t="s">
        <v>3565</v>
      </c>
      <c r="AW611" s="12" t="s">
        <v>3515</v>
      </c>
      <c r="AX611" s="12" t="s">
        <v>3554</v>
      </c>
      <c r="AY611" s="203" t="s">
        <v>3691</v>
      </c>
    </row>
    <row r="612" spans="2:51" s="13" customFormat="1" ht="12">
      <c r="B612" s="204"/>
      <c r="C612" s="205"/>
      <c r="D612" s="194" t="s">
        <v>3710</v>
      </c>
      <c r="E612" s="206" t="s">
        <v>3501</v>
      </c>
      <c r="F612" s="207" t="s">
        <v>3712</v>
      </c>
      <c r="G612" s="205"/>
      <c r="H612" s="208">
        <v>36.24</v>
      </c>
      <c r="I612" s="209"/>
      <c r="J612" s="205"/>
      <c r="K612" s="205"/>
      <c r="L612" s="210"/>
      <c r="M612" s="211"/>
      <c r="N612" s="212"/>
      <c r="O612" s="212"/>
      <c r="P612" s="212"/>
      <c r="Q612" s="212"/>
      <c r="R612" s="212"/>
      <c r="S612" s="212"/>
      <c r="T612" s="213"/>
      <c r="AT612" s="214" t="s">
        <v>3710</v>
      </c>
      <c r="AU612" s="214" t="s">
        <v>3565</v>
      </c>
      <c r="AV612" s="13" t="s">
        <v>3699</v>
      </c>
      <c r="AW612" s="13" t="s">
        <v>3515</v>
      </c>
      <c r="AX612" s="13" t="s">
        <v>3562</v>
      </c>
      <c r="AY612" s="214" t="s">
        <v>3691</v>
      </c>
    </row>
    <row r="613" spans="2:65" s="1" customFormat="1" ht="24" customHeight="1">
      <c r="B613" s="34"/>
      <c r="C613" s="179" t="s">
        <v>2693</v>
      </c>
      <c r="D613" s="179" t="s">
        <v>3694</v>
      </c>
      <c r="E613" s="180" t="s">
        <v>2694</v>
      </c>
      <c r="F613" s="181" t="s">
        <v>2695</v>
      </c>
      <c r="G613" s="182" t="s">
        <v>3697</v>
      </c>
      <c r="H613" s="183">
        <v>30.24</v>
      </c>
      <c r="I613" s="184"/>
      <c r="J613" s="185">
        <f>ROUND(I613*H613,2)</f>
        <v>0</v>
      </c>
      <c r="K613" s="181" t="s">
        <v>3698</v>
      </c>
      <c r="L613" s="38"/>
      <c r="M613" s="186" t="s">
        <v>3501</v>
      </c>
      <c r="N613" s="187" t="s">
        <v>3525</v>
      </c>
      <c r="O613" s="63"/>
      <c r="P613" s="188">
        <f>O613*H613</f>
        <v>0</v>
      </c>
      <c r="Q613" s="188">
        <v>0.00189</v>
      </c>
      <c r="R613" s="188">
        <f>Q613*H613</f>
        <v>0.0571536</v>
      </c>
      <c r="S613" s="188">
        <v>0</v>
      </c>
      <c r="T613" s="189">
        <f>S613*H613</f>
        <v>0</v>
      </c>
      <c r="AR613" s="190" t="s">
        <v>3761</v>
      </c>
      <c r="AT613" s="190" t="s">
        <v>3694</v>
      </c>
      <c r="AU613" s="190" t="s">
        <v>3565</v>
      </c>
      <c r="AY613" s="17" t="s">
        <v>3691</v>
      </c>
      <c r="BE613" s="191">
        <f>IF(N613="základní",J613,0)</f>
        <v>0</v>
      </c>
      <c r="BF613" s="191">
        <f>IF(N613="snížená",J613,0)</f>
        <v>0</v>
      </c>
      <c r="BG613" s="191">
        <f>IF(N613="zákl. přenesená",J613,0)</f>
        <v>0</v>
      </c>
      <c r="BH613" s="191">
        <f>IF(N613="sníž. přenesená",J613,0)</f>
        <v>0</v>
      </c>
      <c r="BI613" s="191">
        <f>IF(N613="nulová",J613,0)</f>
        <v>0</v>
      </c>
      <c r="BJ613" s="17" t="s">
        <v>3562</v>
      </c>
      <c r="BK613" s="191">
        <f>ROUND(I613*H613,2)</f>
        <v>0</v>
      </c>
      <c r="BL613" s="17" t="s">
        <v>3761</v>
      </c>
      <c r="BM613" s="190" t="s">
        <v>2696</v>
      </c>
    </row>
    <row r="614" spans="2:65" s="1" customFormat="1" ht="24" customHeight="1">
      <c r="B614" s="34"/>
      <c r="C614" s="179" t="s">
        <v>2697</v>
      </c>
      <c r="D614" s="179" t="s">
        <v>3694</v>
      </c>
      <c r="E614" s="180" t="s">
        <v>2698</v>
      </c>
      <c r="F614" s="181" t="s">
        <v>2699</v>
      </c>
      <c r="G614" s="182" t="s">
        <v>3800</v>
      </c>
      <c r="H614" s="183">
        <v>6.713</v>
      </c>
      <c r="I614" s="184"/>
      <c r="J614" s="185">
        <f>ROUND(I614*H614,2)</f>
        <v>0</v>
      </c>
      <c r="K614" s="181" t="s">
        <v>3698</v>
      </c>
      <c r="L614" s="38"/>
      <c r="M614" s="186" t="s">
        <v>3501</v>
      </c>
      <c r="N614" s="187" t="s">
        <v>3525</v>
      </c>
      <c r="O614" s="63"/>
      <c r="P614" s="188">
        <f>O614*H614</f>
        <v>0</v>
      </c>
      <c r="Q614" s="188">
        <v>0</v>
      </c>
      <c r="R614" s="188">
        <f>Q614*H614</f>
        <v>0</v>
      </c>
      <c r="S614" s="188">
        <v>0</v>
      </c>
      <c r="T614" s="189">
        <f>S614*H614</f>
        <v>0</v>
      </c>
      <c r="AR614" s="190" t="s">
        <v>3761</v>
      </c>
      <c r="AT614" s="190" t="s">
        <v>3694</v>
      </c>
      <c r="AU614" s="190" t="s">
        <v>3565</v>
      </c>
      <c r="AY614" s="17" t="s">
        <v>3691</v>
      </c>
      <c r="BE614" s="191">
        <f>IF(N614="základní",J614,0)</f>
        <v>0</v>
      </c>
      <c r="BF614" s="191">
        <f>IF(N614="snížená",J614,0)</f>
        <v>0</v>
      </c>
      <c r="BG614" s="191">
        <f>IF(N614="zákl. přenesená",J614,0)</f>
        <v>0</v>
      </c>
      <c r="BH614" s="191">
        <f>IF(N614="sníž. přenesená",J614,0)</f>
        <v>0</v>
      </c>
      <c r="BI614" s="191">
        <f>IF(N614="nulová",J614,0)</f>
        <v>0</v>
      </c>
      <c r="BJ614" s="17" t="s">
        <v>3562</v>
      </c>
      <c r="BK614" s="191">
        <f>ROUND(I614*H614,2)</f>
        <v>0</v>
      </c>
      <c r="BL614" s="17" t="s">
        <v>3761</v>
      </c>
      <c r="BM614" s="190" t="s">
        <v>2700</v>
      </c>
    </row>
    <row r="615" spans="2:51" s="14" customFormat="1" ht="12">
      <c r="B615" s="215"/>
      <c r="C615" s="216"/>
      <c r="D615" s="194" t="s">
        <v>3710</v>
      </c>
      <c r="E615" s="217" t="s">
        <v>3501</v>
      </c>
      <c r="F615" s="218" t="s">
        <v>2701</v>
      </c>
      <c r="G615" s="216"/>
      <c r="H615" s="217" t="s">
        <v>3501</v>
      </c>
      <c r="I615" s="219"/>
      <c r="J615" s="216"/>
      <c r="K615" s="216"/>
      <c r="L615" s="220"/>
      <c r="M615" s="221"/>
      <c r="N615" s="222"/>
      <c r="O615" s="222"/>
      <c r="P615" s="222"/>
      <c r="Q615" s="222"/>
      <c r="R615" s="222"/>
      <c r="S615" s="222"/>
      <c r="T615" s="223"/>
      <c r="AT615" s="224" t="s">
        <v>3710</v>
      </c>
      <c r="AU615" s="224" t="s">
        <v>3565</v>
      </c>
      <c r="AV615" s="14" t="s">
        <v>3562</v>
      </c>
      <c r="AW615" s="14" t="s">
        <v>3515</v>
      </c>
      <c r="AX615" s="14" t="s">
        <v>3554</v>
      </c>
      <c r="AY615" s="224" t="s">
        <v>3691</v>
      </c>
    </row>
    <row r="616" spans="2:51" s="12" customFormat="1" ht="12">
      <c r="B616" s="192"/>
      <c r="C616" s="193"/>
      <c r="D616" s="194" t="s">
        <v>3710</v>
      </c>
      <c r="E616" s="195" t="s">
        <v>3501</v>
      </c>
      <c r="F616" s="196" t="s">
        <v>2702</v>
      </c>
      <c r="G616" s="193"/>
      <c r="H616" s="197">
        <v>3.143</v>
      </c>
      <c r="I616" s="198"/>
      <c r="J616" s="193"/>
      <c r="K616" s="193"/>
      <c r="L616" s="199"/>
      <c r="M616" s="200"/>
      <c r="N616" s="201"/>
      <c r="O616" s="201"/>
      <c r="P616" s="201"/>
      <c r="Q616" s="201"/>
      <c r="R616" s="201"/>
      <c r="S616" s="201"/>
      <c r="T616" s="202"/>
      <c r="AT616" s="203" t="s">
        <v>3710</v>
      </c>
      <c r="AU616" s="203" t="s">
        <v>3565</v>
      </c>
      <c r="AV616" s="12" t="s">
        <v>3565</v>
      </c>
      <c r="AW616" s="12" t="s">
        <v>3515</v>
      </c>
      <c r="AX616" s="12" t="s">
        <v>3554</v>
      </c>
      <c r="AY616" s="203" t="s">
        <v>3691</v>
      </c>
    </row>
    <row r="617" spans="2:51" s="12" customFormat="1" ht="12">
      <c r="B617" s="192"/>
      <c r="C617" s="193"/>
      <c r="D617" s="194" t="s">
        <v>3710</v>
      </c>
      <c r="E617" s="195" t="s">
        <v>3501</v>
      </c>
      <c r="F617" s="196" t="s">
        <v>2703</v>
      </c>
      <c r="G617" s="193"/>
      <c r="H617" s="197">
        <v>3.57</v>
      </c>
      <c r="I617" s="198"/>
      <c r="J617" s="193"/>
      <c r="K617" s="193"/>
      <c r="L617" s="199"/>
      <c r="M617" s="200"/>
      <c r="N617" s="201"/>
      <c r="O617" s="201"/>
      <c r="P617" s="201"/>
      <c r="Q617" s="201"/>
      <c r="R617" s="201"/>
      <c r="S617" s="201"/>
      <c r="T617" s="202"/>
      <c r="AT617" s="203" t="s">
        <v>3710</v>
      </c>
      <c r="AU617" s="203" t="s">
        <v>3565</v>
      </c>
      <c r="AV617" s="12" t="s">
        <v>3565</v>
      </c>
      <c r="AW617" s="12" t="s">
        <v>3515</v>
      </c>
      <c r="AX617" s="12" t="s">
        <v>3554</v>
      </c>
      <c r="AY617" s="203" t="s">
        <v>3691</v>
      </c>
    </row>
    <row r="618" spans="2:51" s="13" customFormat="1" ht="12">
      <c r="B618" s="204"/>
      <c r="C618" s="205"/>
      <c r="D618" s="194" t="s">
        <v>3710</v>
      </c>
      <c r="E618" s="206" t="s">
        <v>3501</v>
      </c>
      <c r="F618" s="207" t="s">
        <v>3712</v>
      </c>
      <c r="G618" s="205"/>
      <c r="H618" s="208">
        <v>6.712999999999999</v>
      </c>
      <c r="I618" s="209"/>
      <c r="J618" s="205"/>
      <c r="K618" s="205"/>
      <c r="L618" s="210"/>
      <c r="M618" s="211"/>
      <c r="N618" s="212"/>
      <c r="O618" s="212"/>
      <c r="P618" s="212"/>
      <c r="Q618" s="212"/>
      <c r="R618" s="212"/>
      <c r="S618" s="212"/>
      <c r="T618" s="213"/>
      <c r="AT618" s="214" t="s">
        <v>3710</v>
      </c>
      <c r="AU618" s="214" t="s">
        <v>3565</v>
      </c>
      <c r="AV618" s="13" t="s">
        <v>3699</v>
      </c>
      <c r="AW618" s="13" t="s">
        <v>3515</v>
      </c>
      <c r="AX618" s="13" t="s">
        <v>3562</v>
      </c>
      <c r="AY618" s="214" t="s">
        <v>3691</v>
      </c>
    </row>
    <row r="619" spans="2:65" s="1" customFormat="1" ht="16.5" customHeight="1">
      <c r="B619" s="34"/>
      <c r="C619" s="225" t="s">
        <v>2704</v>
      </c>
      <c r="D619" s="225" t="s">
        <v>3806</v>
      </c>
      <c r="E619" s="226" t="s">
        <v>2705</v>
      </c>
      <c r="F619" s="227" t="s">
        <v>2706</v>
      </c>
      <c r="G619" s="228" t="s">
        <v>3800</v>
      </c>
      <c r="H619" s="229">
        <v>7.046</v>
      </c>
      <c r="I619" s="230"/>
      <c r="J619" s="231">
        <f>ROUND(I619*H619,2)</f>
        <v>0</v>
      </c>
      <c r="K619" s="227" t="s">
        <v>3698</v>
      </c>
      <c r="L619" s="232"/>
      <c r="M619" s="233" t="s">
        <v>3501</v>
      </c>
      <c r="N619" s="234" t="s">
        <v>3525</v>
      </c>
      <c r="O619" s="63"/>
      <c r="P619" s="188">
        <f>O619*H619</f>
        <v>0</v>
      </c>
      <c r="Q619" s="188">
        <v>0.009</v>
      </c>
      <c r="R619" s="188">
        <f>Q619*H619</f>
        <v>0.063414</v>
      </c>
      <c r="S619" s="188">
        <v>0</v>
      </c>
      <c r="T619" s="189">
        <f>S619*H619</f>
        <v>0</v>
      </c>
      <c r="AR619" s="190" t="s">
        <v>3842</v>
      </c>
      <c r="AT619" s="190" t="s">
        <v>3806</v>
      </c>
      <c r="AU619" s="190" t="s">
        <v>3565</v>
      </c>
      <c r="AY619" s="17" t="s">
        <v>3691</v>
      </c>
      <c r="BE619" s="191">
        <f>IF(N619="základní",J619,0)</f>
        <v>0</v>
      </c>
      <c r="BF619" s="191">
        <f>IF(N619="snížená",J619,0)</f>
        <v>0</v>
      </c>
      <c r="BG619" s="191">
        <f>IF(N619="zákl. přenesená",J619,0)</f>
        <v>0</v>
      </c>
      <c r="BH619" s="191">
        <f>IF(N619="sníž. přenesená",J619,0)</f>
        <v>0</v>
      </c>
      <c r="BI619" s="191">
        <f>IF(N619="nulová",J619,0)</f>
        <v>0</v>
      </c>
      <c r="BJ619" s="17" t="s">
        <v>3562</v>
      </c>
      <c r="BK619" s="191">
        <f>ROUND(I619*H619,2)</f>
        <v>0</v>
      </c>
      <c r="BL619" s="17" t="s">
        <v>3761</v>
      </c>
      <c r="BM619" s="190" t="s">
        <v>2707</v>
      </c>
    </row>
    <row r="620" spans="2:51" s="12" customFormat="1" ht="12">
      <c r="B620" s="192"/>
      <c r="C620" s="193"/>
      <c r="D620" s="194" t="s">
        <v>3710</v>
      </c>
      <c r="E620" s="195" t="s">
        <v>3501</v>
      </c>
      <c r="F620" s="196" t="s">
        <v>2708</v>
      </c>
      <c r="G620" s="193"/>
      <c r="H620" s="197">
        <v>7.046</v>
      </c>
      <c r="I620" s="198"/>
      <c r="J620" s="193"/>
      <c r="K620" s="193"/>
      <c r="L620" s="199"/>
      <c r="M620" s="200"/>
      <c r="N620" s="201"/>
      <c r="O620" s="201"/>
      <c r="P620" s="201"/>
      <c r="Q620" s="201"/>
      <c r="R620" s="201"/>
      <c r="S620" s="201"/>
      <c r="T620" s="202"/>
      <c r="AT620" s="203" t="s">
        <v>3710</v>
      </c>
      <c r="AU620" s="203" t="s">
        <v>3565</v>
      </c>
      <c r="AV620" s="12" t="s">
        <v>3565</v>
      </c>
      <c r="AW620" s="12" t="s">
        <v>3515</v>
      </c>
      <c r="AX620" s="12" t="s">
        <v>3554</v>
      </c>
      <c r="AY620" s="203" t="s">
        <v>3691</v>
      </c>
    </row>
    <row r="621" spans="2:51" s="13" customFormat="1" ht="12">
      <c r="B621" s="204"/>
      <c r="C621" s="205"/>
      <c r="D621" s="194" t="s">
        <v>3710</v>
      </c>
      <c r="E621" s="206" t="s">
        <v>3501</v>
      </c>
      <c r="F621" s="207" t="s">
        <v>3712</v>
      </c>
      <c r="G621" s="205"/>
      <c r="H621" s="208">
        <v>7.046</v>
      </c>
      <c r="I621" s="209"/>
      <c r="J621" s="205"/>
      <c r="K621" s="205"/>
      <c r="L621" s="210"/>
      <c r="M621" s="211"/>
      <c r="N621" s="212"/>
      <c r="O621" s="212"/>
      <c r="P621" s="212"/>
      <c r="Q621" s="212"/>
      <c r="R621" s="212"/>
      <c r="S621" s="212"/>
      <c r="T621" s="213"/>
      <c r="AT621" s="214" t="s">
        <v>3710</v>
      </c>
      <c r="AU621" s="214" t="s">
        <v>3565</v>
      </c>
      <c r="AV621" s="13" t="s">
        <v>3699</v>
      </c>
      <c r="AW621" s="13" t="s">
        <v>3515</v>
      </c>
      <c r="AX621" s="13" t="s">
        <v>3562</v>
      </c>
      <c r="AY621" s="214" t="s">
        <v>3691</v>
      </c>
    </row>
    <row r="622" spans="2:65" s="1" customFormat="1" ht="24" customHeight="1">
      <c r="B622" s="34"/>
      <c r="C622" s="179" t="s">
        <v>2709</v>
      </c>
      <c r="D622" s="179" t="s">
        <v>3694</v>
      </c>
      <c r="E622" s="180" t="s">
        <v>2710</v>
      </c>
      <c r="F622" s="181" t="s">
        <v>2711</v>
      </c>
      <c r="G622" s="182" t="s">
        <v>3792</v>
      </c>
      <c r="H622" s="183">
        <v>30.826</v>
      </c>
      <c r="I622" s="184"/>
      <c r="J622" s="185">
        <f>ROUND(I622*H622,2)</f>
        <v>0</v>
      </c>
      <c r="K622" s="181" t="s">
        <v>3698</v>
      </c>
      <c r="L622" s="38"/>
      <c r="M622" s="186" t="s">
        <v>3501</v>
      </c>
      <c r="N622" s="187" t="s">
        <v>3525</v>
      </c>
      <c r="O622" s="63"/>
      <c r="P622" s="188">
        <f>O622*H622</f>
        <v>0</v>
      </c>
      <c r="Q622" s="188">
        <v>0</v>
      </c>
      <c r="R622" s="188">
        <f>Q622*H622</f>
        <v>0</v>
      </c>
      <c r="S622" s="188">
        <v>0</v>
      </c>
      <c r="T622" s="189">
        <f>S622*H622</f>
        <v>0</v>
      </c>
      <c r="AR622" s="190" t="s">
        <v>3761</v>
      </c>
      <c r="AT622" s="190" t="s">
        <v>3694</v>
      </c>
      <c r="AU622" s="190" t="s">
        <v>3565</v>
      </c>
      <c r="AY622" s="17" t="s">
        <v>3691</v>
      </c>
      <c r="BE622" s="191">
        <f>IF(N622="základní",J622,0)</f>
        <v>0</v>
      </c>
      <c r="BF622" s="191">
        <f>IF(N622="snížená",J622,0)</f>
        <v>0</v>
      </c>
      <c r="BG622" s="191">
        <f>IF(N622="zákl. přenesená",J622,0)</f>
        <v>0</v>
      </c>
      <c r="BH622" s="191">
        <f>IF(N622="sníž. přenesená",J622,0)</f>
        <v>0</v>
      </c>
      <c r="BI622" s="191">
        <f>IF(N622="nulová",J622,0)</f>
        <v>0</v>
      </c>
      <c r="BJ622" s="17" t="s">
        <v>3562</v>
      </c>
      <c r="BK622" s="191">
        <f>ROUND(I622*H622,2)</f>
        <v>0</v>
      </c>
      <c r="BL622" s="17" t="s">
        <v>3761</v>
      </c>
      <c r="BM622" s="190" t="s">
        <v>2712</v>
      </c>
    </row>
    <row r="623" spans="2:51" s="12" customFormat="1" ht="12">
      <c r="B623" s="192"/>
      <c r="C623" s="193"/>
      <c r="D623" s="194" t="s">
        <v>3710</v>
      </c>
      <c r="E623" s="195" t="s">
        <v>3501</v>
      </c>
      <c r="F623" s="196" t="s">
        <v>2713</v>
      </c>
      <c r="G623" s="193"/>
      <c r="H623" s="197">
        <v>30.826</v>
      </c>
      <c r="I623" s="198"/>
      <c r="J623" s="193"/>
      <c r="K623" s="193"/>
      <c r="L623" s="199"/>
      <c r="M623" s="200"/>
      <c r="N623" s="201"/>
      <c r="O623" s="201"/>
      <c r="P623" s="201"/>
      <c r="Q623" s="201"/>
      <c r="R623" s="201"/>
      <c r="S623" s="201"/>
      <c r="T623" s="202"/>
      <c r="AT623" s="203" t="s">
        <v>3710</v>
      </c>
      <c r="AU623" s="203" t="s">
        <v>3565</v>
      </c>
      <c r="AV623" s="12" t="s">
        <v>3565</v>
      </c>
      <c r="AW623" s="12" t="s">
        <v>3515</v>
      </c>
      <c r="AX623" s="12" t="s">
        <v>3554</v>
      </c>
      <c r="AY623" s="203" t="s">
        <v>3691</v>
      </c>
    </row>
    <row r="624" spans="2:51" s="13" customFormat="1" ht="12">
      <c r="B624" s="204"/>
      <c r="C624" s="205"/>
      <c r="D624" s="194" t="s">
        <v>3710</v>
      </c>
      <c r="E624" s="206" t="s">
        <v>3501</v>
      </c>
      <c r="F624" s="207" t="s">
        <v>3712</v>
      </c>
      <c r="G624" s="205"/>
      <c r="H624" s="208">
        <v>30.826</v>
      </c>
      <c r="I624" s="209"/>
      <c r="J624" s="205"/>
      <c r="K624" s="205"/>
      <c r="L624" s="210"/>
      <c r="M624" s="211"/>
      <c r="N624" s="212"/>
      <c r="O624" s="212"/>
      <c r="P624" s="212"/>
      <c r="Q624" s="212"/>
      <c r="R624" s="212"/>
      <c r="S624" s="212"/>
      <c r="T624" s="213"/>
      <c r="AT624" s="214" t="s">
        <v>3710</v>
      </c>
      <c r="AU624" s="214" t="s">
        <v>3565</v>
      </c>
      <c r="AV624" s="13" t="s">
        <v>3699</v>
      </c>
      <c r="AW624" s="13" t="s">
        <v>3515</v>
      </c>
      <c r="AX624" s="13" t="s">
        <v>3562</v>
      </c>
      <c r="AY624" s="214" t="s">
        <v>3691</v>
      </c>
    </row>
    <row r="625" spans="2:63" s="373" customFormat="1" ht="22.9" customHeight="1">
      <c r="B625" s="363"/>
      <c r="C625" s="364"/>
      <c r="D625" s="365" t="s">
        <v>3553</v>
      </c>
      <c r="E625" s="365" t="s">
        <v>2714</v>
      </c>
      <c r="F625" s="365" t="s">
        <v>2715</v>
      </c>
      <c r="G625" s="364"/>
      <c r="H625" s="364"/>
      <c r="I625" s="366"/>
      <c r="J625" s="367">
        <f>BK625</f>
        <v>0</v>
      </c>
      <c r="K625" s="364"/>
      <c r="L625" s="368"/>
      <c r="M625" s="369"/>
      <c r="N625" s="370"/>
      <c r="O625" s="370"/>
      <c r="P625" s="371">
        <f>SUM(P626:P657)</f>
        <v>0</v>
      </c>
      <c r="Q625" s="370"/>
      <c r="R625" s="371">
        <f>SUM(R626:R657)</f>
        <v>0.7382333999999999</v>
      </c>
      <c r="S625" s="370"/>
      <c r="T625" s="372">
        <f>SUM(T626:T657)</f>
        <v>0</v>
      </c>
      <c r="AR625" s="374" t="s">
        <v>3565</v>
      </c>
      <c r="AT625" s="375" t="s">
        <v>3553</v>
      </c>
      <c r="AU625" s="375" t="s">
        <v>3562</v>
      </c>
      <c r="AY625" s="374" t="s">
        <v>3691</v>
      </c>
      <c r="BK625" s="376">
        <f>SUM(BK626:BK657)</f>
        <v>0</v>
      </c>
    </row>
    <row r="626" spans="2:65" s="1" customFormat="1" ht="16.5" customHeight="1">
      <c r="B626" s="34"/>
      <c r="C626" s="179" t="s">
        <v>2716</v>
      </c>
      <c r="D626" s="179" t="s">
        <v>3694</v>
      </c>
      <c r="E626" s="180" t="s">
        <v>2717</v>
      </c>
      <c r="F626" s="181" t="s">
        <v>2718</v>
      </c>
      <c r="G626" s="182" t="s">
        <v>4097</v>
      </c>
      <c r="H626" s="183">
        <v>24.24</v>
      </c>
      <c r="I626" s="184"/>
      <c r="J626" s="185">
        <f>ROUND(I626*H626,2)</f>
        <v>0</v>
      </c>
      <c r="K626" s="181" t="s">
        <v>3698</v>
      </c>
      <c r="L626" s="38"/>
      <c r="M626" s="186" t="s">
        <v>3501</v>
      </c>
      <c r="N626" s="187" t="s">
        <v>3525</v>
      </c>
      <c r="O626" s="63"/>
      <c r="P626" s="188">
        <f>O626*H626</f>
        <v>0</v>
      </c>
      <c r="Q626" s="188">
        <v>0.00365</v>
      </c>
      <c r="R626" s="188">
        <f>Q626*H626</f>
        <v>0.088476</v>
      </c>
      <c r="S626" s="188">
        <v>0</v>
      </c>
      <c r="T626" s="189">
        <f>S626*H626</f>
        <v>0</v>
      </c>
      <c r="AR626" s="190" t="s">
        <v>3761</v>
      </c>
      <c r="AT626" s="190" t="s">
        <v>3694</v>
      </c>
      <c r="AU626" s="190" t="s">
        <v>3565</v>
      </c>
      <c r="AY626" s="17" t="s">
        <v>3691</v>
      </c>
      <c r="BE626" s="191">
        <f>IF(N626="základní",J626,0)</f>
        <v>0</v>
      </c>
      <c r="BF626" s="191">
        <f>IF(N626="snížená",J626,0)</f>
        <v>0</v>
      </c>
      <c r="BG626" s="191">
        <f>IF(N626="zákl. přenesená",J626,0)</f>
        <v>0</v>
      </c>
      <c r="BH626" s="191">
        <f>IF(N626="sníž. přenesená",J626,0)</f>
        <v>0</v>
      </c>
      <c r="BI626" s="191">
        <f>IF(N626="nulová",J626,0)</f>
        <v>0</v>
      </c>
      <c r="BJ626" s="17" t="s">
        <v>3562</v>
      </c>
      <c r="BK626" s="191">
        <f>ROUND(I626*H626,2)</f>
        <v>0</v>
      </c>
      <c r="BL626" s="17" t="s">
        <v>3761</v>
      </c>
      <c r="BM626" s="190" t="s">
        <v>2719</v>
      </c>
    </row>
    <row r="627" spans="2:51" s="12" customFormat="1" ht="12">
      <c r="B627" s="192"/>
      <c r="C627" s="193"/>
      <c r="D627" s="194" t="s">
        <v>3710</v>
      </c>
      <c r="E627" s="195" t="s">
        <v>3501</v>
      </c>
      <c r="F627" s="196" t="s">
        <v>2720</v>
      </c>
      <c r="G627" s="193"/>
      <c r="H627" s="197">
        <v>15.74</v>
      </c>
      <c r="I627" s="198"/>
      <c r="J627" s="193"/>
      <c r="K627" s="193"/>
      <c r="L627" s="199"/>
      <c r="M627" s="200"/>
      <c r="N627" s="201"/>
      <c r="O627" s="201"/>
      <c r="P627" s="201"/>
      <c r="Q627" s="201"/>
      <c r="R627" s="201"/>
      <c r="S627" s="201"/>
      <c r="T627" s="202"/>
      <c r="AT627" s="203" t="s">
        <v>3710</v>
      </c>
      <c r="AU627" s="203" t="s">
        <v>3565</v>
      </c>
      <c r="AV627" s="12" t="s">
        <v>3565</v>
      </c>
      <c r="AW627" s="12" t="s">
        <v>3515</v>
      </c>
      <c r="AX627" s="12" t="s">
        <v>3554</v>
      </c>
      <c r="AY627" s="203" t="s">
        <v>3691</v>
      </c>
    </row>
    <row r="628" spans="2:51" s="12" customFormat="1" ht="12">
      <c r="B628" s="192"/>
      <c r="C628" s="193"/>
      <c r="D628" s="194" t="s">
        <v>3710</v>
      </c>
      <c r="E628" s="195" t="s">
        <v>3501</v>
      </c>
      <c r="F628" s="196" t="s">
        <v>2721</v>
      </c>
      <c r="G628" s="193"/>
      <c r="H628" s="197">
        <v>8.5</v>
      </c>
      <c r="I628" s="198"/>
      <c r="J628" s="193"/>
      <c r="K628" s="193"/>
      <c r="L628" s="199"/>
      <c r="M628" s="200"/>
      <c r="N628" s="201"/>
      <c r="O628" s="201"/>
      <c r="P628" s="201"/>
      <c r="Q628" s="201"/>
      <c r="R628" s="201"/>
      <c r="S628" s="201"/>
      <c r="T628" s="202"/>
      <c r="AT628" s="203" t="s">
        <v>3710</v>
      </c>
      <c r="AU628" s="203" t="s">
        <v>3565</v>
      </c>
      <c r="AV628" s="12" t="s">
        <v>3565</v>
      </c>
      <c r="AW628" s="12" t="s">
        <v>3515</v>
      </c>
      <c r="AX628" s="12" t="s">
        <v>3554</v>
      </c>
      <c r="AY628" s="203" t="s">
        <v>3691</v>
      </c>
    </row>
    <row r="629" spans="2:51" s="13" customFormat="1" ht="12">
      <c r="B629" s="204"/>
      <c r="C629" s="205"/>
      <c r="D629" s="194" t="s">
        <v>3710</v>
      </c>
      <c r="E629" s="206" t="s">
        <v>3501</v>
      </c>
      <c r="F629" s="207" t="s">
        <v>3712</v>
      </c>
      <c r="G629" s="205"/>
      <c r="H629" s="208">
        <v>24.240000000000002</v>
      </c>
      <c r="I629" s="209"/>
      <c r="J629" s="205"/>
      <c r="K629" s="205"/>
      <c r="L629" s="210"/>
      <c r="M629" s="211"/>
      <c r="N629" s="212"/>
      <c r="O629" s="212"/>
      <c r="P629" s="212"/>
      <c r="Q629" s="212"/>
      <c r="R629" s="212"/>
      <c r="S629" s="212"/>
      <c r="T629" s="213"/>
      <c r="AT629" s="214" t="s">
        <v>3710</v>
      </c>
      <c r="AU629" s="214" t="s">
        <v>3565</v>
      </c>
      <c r="AV629" s="13" t="s">
        <v>3699</v>
      </c>
      <c r="AW629" s="13" t="s">
        <v>3515</v>
      </c>
      <c r="AX629" s="13" t="s">
        <v>3562</v>
      </c>
      <c r="AY629" s="214" t="s">
        <v>3691</v>
      </c>
    </row>
    <row r="630" spans="2:65" s="1" customFormat="1" ht="24" customHeight="1">
      <c r="B630" s="34"/>
      <c r="C630" s="179" t="s">
        <v>2722</v>
      </c>
      <c r="D630" s="179" t="s">
        <v>3694</v>
      </c>
      <c r="E630" s="180" t="s">
        <v>2723</v>
      </c>
      <c r="F630" s="181" t="s">
        <v>2724</v>
      </c>
      <c r="G630" s="182" t="s">
        <v>3834</v>
      </c>
      <c r="H630" s="183">
        <v>6</v>
      </c>
      <c r="I630" s="184"/>
      <c r="J630" s="185">
        <f>ROUND(I630*H630,2)</f>
        <v>0</v>
      </c>
      <c r="K630" s="181" t="s">
        <v>3698</v>
      </c>
      <c r="L630" s="38"/>
      <c r="M630" s="186" t="s">
        <v>3501</v>
      </c>
      <c r="N630" s="187" t="s">
        <v>3525</v>
      </c>
      <c r="O630" s="63"/>
      <c r="P630" s="188">
        <f>O630*H630</f>
        <v>0</v>
      </c>
      <c r="Q630" s="188">
        <v>0</v>
      </c>
      <c r="R630" s="188">
        <f>Q630*H630</f>
        <v>0</v>
      </c>
      <c r="S630" s="188">
        <v>0</v>
      </c>
      <c r="T630" s="189">
        <f>S630*H630</f>
        <v>0</v>
      </c>
      <c r="AR630" s="190" t="s">
        <v>3761</v>
      </c>
      <c r="AT630" s="190" t="s">
        <v>3694</v>
      </c>
      <c r="AU630" s="190" t="s">
        <v>3565</v>
      </c>
      <c r="AY630" s="17" t="s">
        <v>3691</v>
      </c>
      <c r="BE630" s="191">
        <f>IF(N630="základní",J630,0)</f>
        <v>0</v>
      </c>
      <c r="BF630" s="191">
        <f>IF(N630="snížená",J630,0)</f>
        <v>0</v>
      </c>
      <c r="BG630" s="191">
        <f>IF(N630="zákl. přenesená",J630,0)</f>
        <v>0</v>
      </c>
      <c r="BH630" s="191">
        <f>IF(N630="sníž. přenesená",J630,0)</f>
        <v>0</v>
      </c>
      <c r="BI630" s="191">
        <f>IF(N630="nulová",J630,0)</f>
        <v>0</v>
      </c>
      <c r="BJ630" s="17" t="s">
        <v>3562</v>
      </c>
      <c r="BK630" s="191">
        <f>ROUND(I630*H630,2)</f>
        <v>0</v>
      </c>
      <c r="BL630" s="17" t="s">
        <v>3761</v>
      </c>
      <c r="BM630" s="190" t="s">
        <v>2725</v>
      </c>
    </row>
    <row r="631" spans="2:51" s="12" customFormat="1" ht="12">
      <c r="B631" s="192"/>
      <c r="C631" s="193"/>
      <c r="D631" s="194" t="s">
        <v>3710</v>
      </c>
      <c r="E631" s="195" t="s">
        <v>3501</v>
      </c>
      <c r="F631" s="196" t="s">
        <v>3721</v>
      </c>
      <c r="G631" s="193"/>
      <c r="H631" s="197">
        <v>6</v>
      </c>
      <c r="I631" s="198"/>
      <c r="J631" s="193"/>
      <c r="K631" s="193"/>
      <c r="L631" s="199"/>
      <c r="M631" s="200"/>
      <c r="N631" s="201"/>
      <c r="O631" s="201"/>
      <c r="P631" s="201"/>
      <c r="Q631" s="201"/>
      <c r="R631" s="201"/>
      <c r="S631" s="201"/>
      <c r="T631" s="202"/>
      <c r="AT631" s="203" t="s">
        <v>3710</v>
      </c>
      <c r="AU631" s="203" t="s">
        <v>3565</v>
      </c>
      <c r="AV631" s="12" t="s">
        <v>3565</v>
      </c>
      <c r="AW631" s="12" t="s">
        <v>3515</v>
      </c>
      <c r="AX631" s="12" t="s">
        <v>3562</v>
      </c>
      <c r="AY631" s="203" t="s">
        <v>3691</v>
      </c>
    </row>
    <row r="632" spans="2:65" s="1" customFormat="1" ht="24" customHeight="1">
      <c r="B632" s="34"/>
      <c r="C632" s="179" t="s">
        <v>2726</v>
      </c>
      <c r="D632" s="179" t="s">
        <v>3694</v>
      </c>
      <c r="E632" s="180" t="s">
        <v>2727</v>
      </c>
      <c r="F632" s="181" t="s">
        <v>2728</v>
      </c>
      <c r="G632" s="182" t="s">
        <v>4097</v>
      </c>
      <c r="H632" s="183">
        <v>61.52</v>
      </c>
      <c r="I632" s="184"/>
      <c r="J632" s="185">
        <f>ROUND(I632*H632,2)</f>
        <v>0</v>
      </c>
      <c r="K632" s="181" t="s">
        <v>3698</v>
      </c>
      <c r="L632" s="38"/>
      <c r="M632" s="186" t="s">
        <v>3501</v>
      </c>
      <c r="N632" s="187" t="s">
        <v>3525</v>
      </c>
      <c r="O632" s="63"/>
      <c r="P632" s="188">
        <f>O632*H632</f>
        <v>0</v>
      </c>
      <c r="Q632" s="188">
        <v>0.00584</v>
      </c>
      <c r="R632" s="188">
        <f>Q632*H632</f>
        <v>0.3592768</v>
      </c>
      <c r="S632" s="188">
        <v>0</v>
      </c>
      <c r="T632" s="189">
        <f>S632*H632</f>
        <v>0</v>
      </c>
      <c r="AR632" s="190" t="s">
        <v>3761</v>
      </c>
      <c r="AT632" s="190" t="s">
        <v>3694</v>
      </c>
      <c r="AU632" s="190" t="s">
        <v>3565</v>
      </c>
      <c r="AY632" s="17" t="s">
        <v>3691</v>
      </c>
      <c r="BE632" s="191">
        <f>IF(N632="základní",J632,0)</f>
        <v>0</v>
      </c>
      <c r="BF632" s="191">
        <f>IF(N632="snížená",J632,0)</f>
        <v>0</v>
      </c>
      <c r="BG632" s="191">
        <f>IF(N632="zákl. přenesená",J632,0)</f>
        <v>0</v>
      </c>
      <c r="BH632" s="191">
        <f>IF(N632="sníž. přenesená",J632,0)</f>
        <v>0</v>
      </c>
      <c r="BI632" s="191">
        <f>IF(N632="nulová",J632,0)</f>
        <v>0</v>
      </c>
      <c r="BJ632" s="17" t="s">
        <v>3562</v>
      </c>
      <c r="BK632" s="191">
        <f>ROUND(I632*H632,2)</f>
        <v>0</v>
      </c>
      <c r="BL632" s="17" t="s">
        <v>3761</v>
      </c>
      <c r="BM632" s="190" t="s">
        <v>2729</v>
      </c>
    </row>
    <row r="633" spans="2:51" s="12" customFormat="1" ht="12">
      <c r="B633" s="192"/>
      <c r="C633" s="193"/>
      <c r="D633" s="194" t="s">
        <v>3710</v>
      </c>
      <c r="E633" s="195" t="s">
        <v>3501</v>
      </c>
      <c r="F633" s="196" t="s">
        <v>2730</v>
      </c>
      <c r="G633" s="193"/>
      <c r="H633" s="197">
        <v>30.68</v>
      </c>
      <c r="I633" s="198"/>
      <c r="J633" s="193"/>
      <c r="K633" s="193"/>
      <c r="L633" s="199"/>
      <c r="M633" s="200"/>
      <c r="N633" s="201"/>
      <c r="O633" s="201"/>
      <c r="P633" s="201"/>
      <c r="Q633" s="201"/>
      <c r="R633" s="201"/>
      <c r="S633" s="201"/>
      <c r="T633" s="202"/>
      <c r="AT633" s="203" t="s">
        <v>3710</v>
      </c>
      <c r="AU633" s="203" t="s">
        <v>3565</v>
      </c>
      <c r="AV633" s="12" t="s">
        <v>3565</v>
      </c>
      <c r="AW633" s="12" t="s">
        <v>3515</v>
      </c>
      <c r="AX633" s="12" t="s">
        <v>3554</v>
      </c>
      <c r="AY633" s="203" t="s">
        <v>3691</v>
      </c>
    </row>
    <row r="634" spans="2:51" s="12" customFormat="1" ht="12">
      <c r="B634" s="192"/>
      <c r="C634" s="193"/>
      <c r="D634" s="194" t="s">
        <v>3710</v>
      </c>
      <c r="E634" s="195" t="s">
        <v>3501</v>
      </c>
      <c r="F634" s="196" t="s">
        <v>2731</v>
      </c>
      <c r="G634" s="193"/>
      <c r="H634" s="197">
        <v>30.84</v>
      </c>
      <c r="I634" s="198"/>
      <c r="J634" s="193"/>
      <c r="K634" s="193"/>
      <c r="L634" s="199"/>
      <c r="M634" s="200"/>
      <c r="N634" s="201"/>
      <c r="O634" s="201"/>
      <c r="P634" s="201"/>
      <c r="Q634" s="201"/>
      <c r="R634" s="201"/>
      <c r="S634" s="201"/>
      <c r="T634" s="202"/>
      <c r="AT634" s="203" t="s">
        <v>3710</v>
      </c>
      <c r="AU634" s="203" t="s">
        <v>3565</v>
      </c>
      <c r="AV634" s="12" t="s">
        <v>3565</v>
      </c>
      <c r="AW634" s="12" t="s">
        <v>3515</v>
      </c>
      <c r="AX634" s="12" t="s">
        <v>3554</v>
      </c>
      <c r="AY634" s="203" t="s">
        <v>3691</v>
      </c>
    </row>
    <row r="635" spans="2:51" s="13" customFormat="1" ht="12">
      <c r="B635" s="204"/>
      <c r="C635" s="205"/>
      <c r="D635" s="194" t="s">
        <v>3710</v>
      </c>
      <c r="E635" s="206" t="s">
        <v>3501</v>
      </c>
      <c r="F635" s="207" t="s">
        <v>3712</v>
      </c>
      <c r="G635" s="205"/>
      <c r="H635" s="208">
        <v>61.519999999999996</v>
      </c>
      <c r="I635" s="209"/>
      <c r="J635" s="205"/>
      <c r="K635" s="205"/>
      <c r="L635" s="210"/>
      <c r="M635" s="211"/>
      <c r="N635" s="212"/>
      <c r="O635" s="212"/>
      <c r="P635" s="212"/>
      <c r="Q635" s="212"/>
      <c r="R635" s="212"/>
      <c r="S635" s="212"/>
      <c r="T635" s="213"/>
      <c r="AT635" s="214" t="s">
        <v>3710</v>
      </c>
      <c r="AU635" s="214" t="s">
        <v>3565</v>
      </c>
      <c r="AV635" s="13" t="s">
        <v>3699</v>
      </c>
      <c r="AW635" s="13" t="s">
        <v>3515</v>
      </c>
      <c r="AX635" s="13" t="s">
        <v>3562</v>
      </c>
      <c r="AY635" s="214" t="s">
        <v>3691</v>
      </c>
    </row>
    <row r="636" spans="2:65" s="1" customFormat="1" ht="16.5" customHeight="1">
      <c r="B636" s="34"/>
      <c r="C636" s="179" t="s">
        <v>2732</v>
      </c>
      <c r="D636" s="179" t="s">
        <v>3694</v>
      </c>
      <c r="E636" s="180" t="s">
        <v>2733</v>
      </c>
      <c r="F636" s="181" t="s">
        <v>2734</v>
      </c>
      <c r="G636" s="182" t="s">
        <v>4097</v>
      </c>
      <c r="H636" s="183">
        <v>93.34</v>
      </c>
      <c r="I636" s="184"/>
      <c r="J636" s="185">
        <f>ROUND(I636*H636,2)</f>
        <v>0</v>
      </c>
      <c r="K636" s="181" t="s">
        <v>3698</v>
      </c>
      <c r="L636" s="38"/>
      <c r="M636" s="186" t="s">
        <v>3501</v>
      </c>
      <c r="N636" s="187" t="s">
        <v>3525</v>
      </c>
      <c r="O636" s="63"/>
      <c r="P636" s="188">
        <f>O636*H636</f>
        <v>0</v>
      </c>
      <c r="Q636" s="188">
        <v>0.00209</v>
      </c>
      <c r="R636" s="188">
        <f>Q636*H636</f>
        <v>0.1950806</v>
      </c>
      <c r="S636" s="188">
        <v>0</v>
      </c>
      <c r="T636" s="189">
        <f>S636*H636</f>
        <v>0</v>
      </c>
      <c r="AR636" s="190" t="s">
        <v>3761</v>
      </c>
      <c r="AT636" s="190" t="s">
        <v>3694</v>
      </c>
      <c r="AU636" s="190" t="s">
        <v>3565</v>
      </c>
      <c r="AY636" s="17" t="s">
        <v>3691</v>
      </c>
      <c r="BE636" s="191">
        <f>IF(N636="základní",J636,0)</f>
        <v>0</v>
      </c>
      <c r="BF636" s="191">
        <f>IF(N636="snížená",J636,0)</f>
        <v>0</v>
      </c>
      <c r="BG636" s="191">
        <f>IF(N636="zákl. přenesená",J636,0)</f>
        <v>0</v>
      </c>
      <c r="BH636" s="191">
        <f>IF(N636="sníž. přenesená",J636,0)</f>
        <v>0</v>
      </c>
      <c r="BI636" s="191">
        <f>IF(N636="nulová",J636,0)</f>
        <v>0</v>
      </c>
      <c r="BJ636" s="17" t="s">
        <v>3562</v>
      </c>
      <c r="BK636" s="191">
        <f>ROUND(I636*H636,2)</f>
        <v>0</v>
      </c>
      <c r="BL636" s="17" t="s">
        <v>3761</v>
      </c>
      <c r="BM636" s="190" t="s">
        <v>2735</v>
      </c>
    </row>
    <row r="637" spans="2:51" s="12" customFormat="1" ht="12">
      <c r="B637" s="192"/>
      <c r="C637" s="193"/>
      <c r="D637" s="194" t="s">
        <v>3710</v>
      </c>
      <c r="E637" s="195" t="s">
        <v>3501</v>
      </c>
      <c r="F637" s="196" t="s">
        <v>2736</v>
      </c>
      <c r="G637" s="193"/>
      <c r="H637" s="197">
        <v>93.34</v>
      </c>
      <c r="I637" s="198"/>
      <c r="J637" s="193"/>
      <c r="K637" s="193"/>
      <c r="L637" s="199"/>
      <c r="M637" s="200"/>
      <c r="N637" s="201"/>
      <c r="O637" s="201"/>
      <c r="P637" s="201"/>
      <c r="Q637" s="201"/>
      <c r="R637" s="201"/>
      <c r="S637" s="201"/>
      <c r="T637" s="202"/>
      <c r="AT637" s="203" t="s">
        <v>3710</v>
      </c>
      <c r="AU637" s="203" t="s">
        <v>3565</v>
      </c>
      <c r="AV637" s="12" t="s">
        <v>3565</v>
      </c>
      <c r="AW637" s="12" t="s">
        <v>3515</v>
      </c>
      <c r="AX637" s="12" t="s">
        <v>3554</v>
      </c>
      <c r="AY637" s="203" t="s">
        <v>3691</v>
      </c>
    </row>
    <row r="638" spans="2:51" s="13" customFormat="1" ht="12">
      <c r="B638" s="204"/>
      <c r="C638" s="205"/>
      <c r="D638" s="194" t="s">
        <v>3710</v>
      </c>
      <c r="E638" s="206" t="s">
        <v>3501</v>
      </c>
      <c r="F638" s="207" t="s">
        <v>3712</v>
      </c>
      <c r="G638" s="205"/>
      <c r="H638" s="208">
        <v>93.34</v>
      </c>
      <c r="I638" s="209"/>
      <c r="J638" s="205"/>
      <c r="K638" s="205"/>
      <c r="L638" s="210"/>
      <c r="M638" s="211"/>
      <c r="N638" s="212"/>
      <c r="O638" s="212"/>
      <c r="P638" s="212"/>
      <c r="Q638" s="212"/>
      <c r="R638" s="212"/>
      <c r="S638" s="212"/>
      <c r="T638" s="213"/>
      <c r="AT638" s="214" t="s">
        <v>3710</v>
      </c>
      <c r="AU638" s="214" t="s">
        <v>3565</v>
      </c>
      <c r="AV638" s="13" t="s">
        <v>3699</v>
      </c>
      <c r="AW638" s="13" t="s">
        <v>3515</v>
      </c>
      <c r="AX638" s="13" t="s">
        <v>3562</v>
      </c>
      <c r="AY638" s="214" t="s">
        <v>3691</v>
      </c>
    </row>
    <row r="639" spans="2:65" s="1" customFormat="1" ht="24" customHeight="1">
      <c r="B639" s="34"/>
      <c r="C639" s="179" t="s">
        <v>2737</v>
      </c>
      <c r="D639" s="179" t="s">
        <v>3694</v>
      </c>
      <c r="E639" s="180" t="s">
        <v>2738</v>
      </c>
      <c r="F639" s="181" t="s">
        <v>2739</v>
      </c>
      <c r="G639" s="182" t="s">
        <v>4097</v>
      </c>
      <c r="H639" s="183">
        <v>20.5</v>
      </c>
      <c r="I639" s="184"/>
      <c r="J639" s="185">
        <f>ROUND(I639*H639,2)</f>
        <v>0</v>
      </c>
      <c r="K639" s="181" t="s">
        <v>3698</v>
      </c>
      <c r="L639" s="38"/>
      <c r="M639" s="186" t="s">
        <v>3501</v>
      </c>
      <c r="N639" s="187" t="s">
        <v>3525</v>
      </c>
      <c r="O639" s="63"/>
      <c r="P639" s="188">
        <f>O639*H639</f>
        <v>0</v>
      </c>
      <c r="Q639" s="188">
        <v>0.00286</v>
      </c>
      <c r="R639" s="188">
        <f>Q639*H639</f>
        <v>0.05863</v>
      </c>
      <c r="S639" s="188">
        <v>0</v>
      </c>
      <c r="T639" s="189">
        <f>S639*H639</f>
        <v>0</v>
      </c>
      <c r="AR639" s="190" t="s">
        <v>3761</v>
      </c>
      <c r="AT639" s="190" t="s">
        <v>3694</v>
      </c>
      <c r="AU639" s="190" t="s">
        <v>3565</v>
      </c>
      <c r="AY639" s="17" t="s">
        <v>3691</v>
      </c>
      <c r="BE639" s="191">
        <f>IF(N639="základní",J639,0)</f>
        <v>0</v>
      </c>
      <c r="BF639" s="191">
        <f>IF(N639="snížená",J639,0)</f>
        <v>0</v>
      </c>
      <c r="BG639" s="191">
        <f>IF(N639="zákl. přenesená",J639,0)</f>
        <v>0</v>
      </c>
      <c r="BH639" s="191">
        <f>IF(N639="sníž. přenesená",J639,0)</f>
        <v>0</v>
      </c>
      <c r="BI639" s="191">
        <f>IF(N639="nulová",J639,0)</f>
        <v>0</v>
      </c>
      <c r="BJ639" s="17" t="s">
        <v>3562</v>
      </c>
      <c r="BK639" s="191">
        <f>ROUND(I639*H639,2)</f>
        <v>0</v>
      </c>
      <c r="BL639" s="17" t="s">
        <v>3761</v>
      </c>
      <c r="BM639" s="190" t="s">
        <v>2740</v>
      </c>
    </row>
    <row r="640" spans="2:51" s="12" customFormat="1" ht="12">
      <c r="B640" s="192"/>
      <c r="C640" s="193"/>
      <c r="D640" s="194" t="s">
        <v>3710</v>
      </c>
      <c r="E640" s="195" t="s">
        <v>3501</v>
      </c>
      <c r="F640" s="196" t="s">
        <v>2741</v>
      </c>
      <c r="G640" s="193"/>
      <c r="H640" s="197">
        <v>20.5</v>
      </c>
      <c r="I640" s="198"/>
      <c r="J640" s="193"/>
      <c r="K640" s="193"/>
      <c r="L640" s="199"/>
      <c r="M640" s="200"/>
      <c r="N640" s="201"/>
      <c r="O640" s="201"/>
      <c r="P640" s="201"/>
      <c r="Q640" s="201"/>
      <c r="R640" s="201"/>
      <c r="S640" s="201"/>
      <c r="T640" s="202"/>
      <c r="AT640" s="203" t="s">
        <v>3710</v>
      </c>
      <c r="AU640" s="203" t="s">
        <v>3565</v>
      </c>
      <c r="AV640" s="12" t="s">
        <v>3565</v>
      </c>
      <c r="AW640" s="12" t="s">
        <v>3515</v>
      </c>
      <c r="AX640" s="12" t="s">
        <v>3554</v>
      </c>
      <c r="AY640" s="203" t="s">
        <v>3691</v>
      </c>
    </row>
    <row r="641" spans="2:51" s="13" customFormat="1" ht="12">
      <c r="B641" s="204"/>
      <c r="C641" s="205"/>
      <c r="D641" s="194" t="s">
        <v>3710</v>
      </c>
      <c r="E641" s="206" t="s">
        <v>3501</v>
      </c>
      <c r="F641" s="207" t="s">
        <v>3712</v>
      </c>
      <c r="G641" s="205"/>
      <c r="H641" s="208">
        <v>20.5</v>
      </c>
      <c r="I641" s="209"/>
      <c r="J641" s="205"/>
      <c r="K641" s="205"/>
      <c r="L641" s="210"/>
      <c r="M641" s="211"/>
      <c r="N641" s="212"/>
      <c r="O641" s="212"/>
      <c r="P641" s="212"/>
      <c r="Q641" s="212"/>
      <c r="R641" s="212"/>
      <c r="S641" s="212"/>
      <c r="T641" s="213"/>
      <c r="AT641" s="214" t="s">
        <v>3710</v>
      </c>
      <c r="AU641" s="214" t="s">
        <v>3565</v>
      </c>
      <c r="AV641" s="13" t="s">
        <v>3699</v>
      </c>
      <c r="AW641" s="13" t="s">
        <v>3515</v>
      </c>
      <c r="AX641" s="13" t="s">
        <v>3562</v>
      </c>
      <c r="AY641" s="214" t="s">
        <v>3691</v>
      </c>
    </row>
    <row r="642" spans="2:65" s="1" customFormat="1" ht="16.5" customHeight="1">
      <c r="B642" s="34"/>
      <c r="C642" s="179" t="s">
        <v>2742</v>
      </c>
      <c r="D642" s="179" t="s">
        <v>3694</v>
      </c>
      <c r="E642" s="180" t="s">
        <v>2743</v>
      </c>
      <c r="F642" s="181" t="s">
        <v>2744</v>
      </c>
      <c r="G642" s="182" t="s">
        <v>3501</v>
      </c>
      <c r="H642" s="183">
        <v>0.001</v>
      </c>
      <c r="I642" s="184"/>
      <c r="J642" s="185">
        <f>ROUND(I642*H642,2)</f>
        <v>0</v>
      </c>
      <c r="K642" s="181" t="s">
        <v>3501</v>
      </c>
      <c r="L642" s="38"/>
      <c r="M642" s="186" t="s">
        <v>3501</v>
      </c>
      <c r="N642" s="187" t="s">
        <v>3525</v>
      </c>
      <c r="O642" s="63"/>
      <c r="P642" s="188">
        <f>O642*H642</f>
        <v>0</v>
      </c>
      <c r="Q642" s="188">
        <v>0</v>
      </c>
      <c r="R642" s="188">
        <f>Q642*H642</f>
        <v>0</v>
      </c>
      <c r="S642" s="188">
        <v>0</v>
      </c>
      <c r="T642" s="189">
        <f>S642*H642</f>
        <v>0</v>
      </c>
      <c r="AR642" s="190" t="s">
        <v>3761</v>
      </c>
      <c r="AT642" s="190" t="s">
        <v>3694</v>
      </c>
      <c r="AU642" s="190" t="s">
        <v>3565</v>
      </c>
      <c r="AY642" s="17" t="s">
        <v>3691</v>
      </c>
      <c r="BE642" s="191">
        <f>IF(N642="základní",J642,0)</f>
        <v>0</v>
      </c>
      <c r="BF642" s="191">
        <f>IF(N642="snížená",J642,0)</f>
        <v>0</v>
      </c>
      <c r="BG642" s="191">
        <f>IF(N642="zákl. přenesená",J642,0)</f>
        <v>0</v>
      </c>
      <c r="BH642" s="191">
        <f>IF(N642="sníž. přenesená",J642,0)</f>
        <v>0</v>
      </c>
      <c r="BI642" s="191">
        <f>IF(N642="nulová",J642,0)</f>
        <v>0</v>
      </c>
      <c r="BJ642" s="17" t="s">
        <v>3562</v>
      </c>
      <c r="BK642" s="191">
        <f>ROUND(I642*H642,2)</f>
        <v>0</v>
      </c>
      <c r="BL642" s="17" t="s">
        <v>3761</v>
      </c>
      <c r="BM642" s="190" t="s">
        <v>2745</v>
      </c>
    </row>
    <row r="643" spans="2:65" s="1" customFormat="1" ht="16.5" customHeight="1">
      <c r="B643" s="34"/>
      <c r="C643" s="179" t="s">
        <v>2746</v>
      </c>
      <c r="D643" s="179" t="s">
        <v>3694</v>
      </c>
      <c r="E643" s="180" t="s">
        <v>2747</v>
      </c>
      <c r="F643" s="181" t="s">
        <v>2748</v>
      </c>
      <c r="G643" s="182" t="s">
        <v>3834</v>
      </c>
      <c r="H643" s="183">
        <v>2</v>
      </c>
      <c r="I643" s="184"/>
      <c r="J643" s="185">
        <f>ROUND(I643*H643,2)</f>
        <v>0</v>
      </c>
      <c r="K643" s="181" t="s">
        <v>3501</v>
      </c>
      <c r="L643" s="38"/>
      <c r="M643" s="186" t="s">
        <v>3501</v>
      </c>
      <c r="N643" s="187" t="s">
        <v>3525</v>
      </c>
      <c r="O643" s="63"/>
      <c r="P643" s="188">
        <f>O643*H643</f>
        <v>0</v>
      </c>
      <c r="Q643" s="188">
        <v>0.00243</v>
      </c>
      <c r="R643" s="188">
        <f>Q643*H643</f>
        <v>0.00486</v>
      </c>
      <c r="S643" s="188">
        <v>0</v>
      </c>
      <c r="T643" s="189">
        <f>S643*H643</f>
        <v>0</v>
      </c>
      <c r="AR643" s="190" t="s">
        <v>3761</v>
      </c>
      <c r="AT643" s="190" t="s">
        <v>3694</v>
      </c>
      <c r="AU643" s="190" t="s">
        <v>3565</v>
      </c>
      <c r="AY643" s="17" t="s">
        <v>3691</v>
      </c>
      <c r="BE643" s="191">
        <f>IF(N643="základní",J643,0)</f>
        <v>0</v>
      </c>
      <c r="BF643" s="191">
        <f>IF(N643="snížená",J643,0)</f>
        <v>0</v>
      </c>
      <c r="BG643" s="191">
        <f>IF(N643="zákl. přenesená",J643,0)</f>
        <v>0</v>
      </c>
      <c r="BH643" s="191">
        <f>IF(N643="sníž. přenesená",J643,0)</f>
        <v>0</v>
      </c>
      <c r="BI643" s="191">
        <f>IF(N643="nulová",J643,0)</f>
        <v>0</v>
      </c>
      <c r="BJ643" s="17" t="s">
        <v>3562</v>
      </c>
      <c r="BK643" s="191">
        <f>ROUND(I643*H643,2)</f>
        <v>0</v>
      </c>
      <c r="BL643" s="17" t="s">
        <v>3761</v>
      </c>
      <c r="BM643" s="190" t="s">
        <v>2749</v>
      </c>
    </row>
    <row r="644" spans="2:51" s="12" customFormat="1" ht="12">
      <c r="B644" s="192"/>
      <c r="C644" s="193"/>
      <c r="D644" s="194" t="s">
        <v>3710</v>
      </c>
      <c r="E644" s="195" t="s">
        <v>3501</v>
      </c>
      <c r="F644" s="196" t="s">
        <v>2750</v>
      </c>
      <c r="G644" s="193"/>
      <c r="H644" s="197">
        <v>2</v>
      </c>
      <c r="I644" s="198"/>
      <c r="J644" s="193"/>
      <c r="K644" s="193"/>
      <c r="L644" s="199"/>
      <c r="M644" s="200"/>
      <c r="N644" s="201"/>
      <c r="O644" s="201"/>
      <c r="P644" s="201"/>
      <c r="Q644" s="201"/>
      <c r="R644" s="201"/>
      <c r="S644" s="201"/>
      <c r="T644" s="202"/>
      <c r="AT644" s="203" t="s">
        <v>3710</v>
      </c>
      <c r="AU644" s="203" t="s">
        <v>3565</v>
      </c>
      <c r="AV644" s="12" t="s">
        <v>3565</v>
      </c>
      <c r="AW644" s="12" t="s">
        <v>3515</v>
      </c>
      <c r="AX644" s="12" t="s">
        <v>3554</v>
      </c>
      <c r="AY644" s="203" t="s">
        <v>3691</v>
      </c>
    </row>
    <row r="645" spans="2:51" s="13" customFormat="1" ht="12">
      <c r="B645" s="204"/>
      <c r="C645" s="205"/>
      <c r="D645" s="194" t="s">
        <v>3710</v>
      </c>
      <c r="E645" s="206" t="s">
        <v>3501</v>
      </c>
      <c r="F645" s="207" t="s">
        <v>3712</v>
      </c>
      <c r="G645" s="205"/>
      <c r="H645" s="208">
        <v>2</v>
      </c>
      <c r="I645" s="209"/>
      <c r="J645" s="205"/>
      <c r="K645" s="205"/>
      <c r="L645" s="210"/>
      <c r="M645" s="211"/>
      <c r="N645" s="212"/>
      <c r="O645" s="212"/>
      <c r="P645" s="212"/>
      <c r="Q645" s="212"/>
      <c r="R645" s="212"/>
      <c r="S645" s="212"/>
      <c r="T645" s="213"/>
      <c r="AT645" s="214" t="s">
        <v>3710</v>
      </c>
      <c r="AU645" s="214" t="s">
        <v>3565</v>
      </c>
      <c r="AV645" s="13" t="s">
        <v>3699</v>
      </c>
      <c r="AW645" s="13" t="s">
        <v>3515</v>
      </c>
      <c r="AX645" s="13" t="s">
        <v>3562</v>
      </c>
      <c r="AY645" s="214" t="s">
        <v>3691</v>
      </c>
    </row>
    <row r="646" spans="2:65" s="1" customFormat="1" ht="16.5" customHeight="1">
      <c r="B646" s="34"/>
      <c r="C646" s="179" t="s">
        <v>2751</v>
      </c>
      <c r="D646" s="179" t="s">
        <v>3694</v>
      </c>
      <c r="E646" s="180" t="s">
        <v>2752</v>
      </c>
      <c r="F646" s="181" t="s">
        <v>2753</v>
      </c>
      <c r="G646" s="182" t="s">
        <v>3834</v>
      </c>
      <c r="H646" s="183">
        <v>2</v>
      </c>
      <c r="I646" s="184"/>
      <c r="J646" s="185">
        <f>ROUND(I646*H646,2)</f>
        <v>0</v>
      </c>
      <c r="K646" s="181" t="s">
        <v>3501</v>
      </c>
      <c r="L646" s="38"/>
      <c r="M646" s="186" t="s">
        <v>3501</v>
      </c>
      <c r="N646" s="187" t="s">
        <v>3525</v>
      </c>
      <c r="O646" s="63"/>
      <c r="P646" s="188">
        <f>O646*H646</f>
        <v>0</v>
      </c>
      <c r="Q646" s="188">
        <v>0.00541</v>
      </c>
      <c r="R646" s="188">
        <f>Q646*H646</f>
        <v>0.01082</v>
      </c>
      <c r="S646" s="188">
        <v>0</v>
      </c>
      <c r="T646" s="189">
        <f>S646*H646</f>
        <v>0</v>
      </c>
      <c r="AR646" s="190" t="s">
        <v>3761</v>
      </c>
      <c r="AT646" s="190" t="s">
        <v>3694</v>
      </c>
      <c r="AU646" s="190" t="s">
        <v>3565</v>
      </c>
      <c r="AY646" s="17" t="s">
        <v>3691</v>
      </c>
      <c r="BE646" s="191">
        <f>IF(N646="základní",J646,0)</f>
        <v>0</v>
      </c>
      <c r="BF646" s="191">
        <f>IF(N646="snížená",J646,0)</f>
        <v>0</v>
      </c>
      <c r="BG646" s="191">
        <f>IF(N646="zákl. přenesená",J646,0)</f>
        <v>0</v>
      </c>
      <c r="BH646" s="191">
        <f>IF(N646="sníž. přenesená",J646,0)</f>
        <v>0</v>
      </c>
      <c r="BI646" s="191">
        <f>IF(N646="nulová",J646,0)</f>
        <v>0</v>
      </c>
      <c r="BJ646" s="17" t="s">
        <v>3562</v>
      </c>
      <c r="BK646" s="191">
        <f>ROUND(I646*H646,2)</f>
        <v>0</v>
      </c>
      <c r="BL646" s="17" t="s">
        <v>3761</v>
      </c>
      <c r="BM646" s="190" t="s">
        <v>2754</v>
      </c>
    </row>
    <row r="647" spans="2:51" s="12" customFormat="1" ht="12">
      <c r="B647" s="192"/>
      <c r="C647" s="193"/>
      <c r="D647" s="194" t="s">
        <v>3710</v>
      </c>
      <c r="E647" s="195" t="s">
        <v>3501</v>
      </c>
      <c r="F647" s="196" t="s">
        <v>2750</v>
      </c>
      <c r="G647" s="193"/>
      <c r="H647" s="197">
        <v>2</v>
      </c>
      <c r="I647" s="198"/>
      <c r="J647" s="193"/>
      <c r="K647" s="193"/>
      <c r="L647" s="199"/>
      <c r="M647" s="200"/>
      <c r="N647" s="201"/>
      <c r="O647" s="201"/>
      <c r="P647" s="201"/>
      <c r="Q647" s="201"/>
      <c r="R647" s="201"/>
      <c r="S647" s="201"/>
      <c r="T647" s="202"/>
      <c r="AT647" s="203" t="s">
        <v>3710</v>
      </c>
      <c r="AU647" s="203" t="s">
        <v>3565</v>
      </c>
      <c r="AV647" s="12" t="s">
        <v>3565</v>
      </c>
      <c r="AW647" s="12" t="s">
        <v>3515</v>
      </c>
      <c r="AX647" s="12" t="s">
        <v>3554</v>
      </c>
      <c r="AY647" s="203" t="s">
        <v>3691</v>
      </c>
    </row>
    <row r="648" spans="2:51" s="13" customFormat="1" ht="12">
      <c r="B648" s="204"/>
      <c r="C648" s="205"/>
      <c r="D648" s="194" t="s">
        <v>3710</v>
      </c>
      <c r="E648" s="206" t="s">
        <v>3501</v>
      </c>
      <c r="F648" s="207" t="s">
        <v>3712</v>
      </c>
      <c r="G648" s="205"/>
      <c r="H648" s="208">
        <v>2</v>
      </c>
      <c r="I648" s="209"/>
      <c r="J648" s="205"/>
      <c r="K648" s="205"/>
      <c r="L648" s="210"/>
      <c r="M648" s="211"/>
      <c r="N648" s="212"/>
      <c r="O648" s="212"/>
      <c r="P648" s="212"/>
      <c r="Q648" s="212"/>
      <c r="R648" s="212"/>
      <c r="S648" s="212"/>
      <c r="T648" s="213"/>
      <c r="AT648" s="214" t="s">
        <v>3710</v>
      </c>
      <c r="AU648" s="214" t="s">
        <v>3565</v>
      </c>
      <c r="AV648" s="13" t="s">
        <v>3699</v>
      </c>
      <c r="AW648" s="13" t="s">
        <v>3515</v>
      </c>
      <c r="AX648" s="13" t="s">
        <v>3562</v>
      </c>
      <c r="AY648" s="214" t="s">
        <v>3691</v>
      </c>
    </row>
    <row r="649" spans="2:65" s="1" customFormat="1" ht="16.5" customHeight="1">
      <c r="B649" s="34"/>
      <c r="C649" s="179" t="s">
        <v>2755</v>
      </c>
      <c r="D649" s="179" t="s">
        <v>3694</v>
      </c>
      <c r="E649" s="180" t="s">
        <v>2756</v>
      </c>
      <c r="F649" s="181" t="s">
        <v>2757</v>
      </c>
      <c r="G649" s="182" t="s">
        <v>3834</v>
      </c>
      <c r="H649" s="183">
        <v>2</v>
      </c>
      <c r="I649" s="184"/>
      <c r="J649" s="185">
        <f>ROUND(I649*H649,2)</f>
        <v>0</v>
      </c>
      <c r="K649" s="181" t="s">
        <v>3501</v>
      </c>
      <c r="L649" s="38"/>
      <c r="M649" s="186" t="s">
        <v>3501</v>
      </c>
      <c r="N649" s="187" t="s">
        <v>3525</v>
      </c>
      <c r="O649" s="63"/>
      <c r="P649" s="188">
        <f>O649*H649</f>
        <v>0</v>
      </c>
      <c r="Q649" s="188">
        <v>0.00703</v>
      </c>
      <c r="R649" s="188">
        <f>Q649*H649</f>
        <v>0.01406</v>
      </c>
      <c r="S649" s="188">
        <v>0</v>
      </c>
      <c r="T649" s="189">
        <f>S649*H649</f>
        <v>0</v>
      </c>
      <c r="AR649" s="190" t="s">
        <v>3761</v>
      </c>
      <c r="AT649" s="190" t="s">
        <v>3694</v>
      </c>
      <c r="AU649" s="190" t="s">
        <v>3565</v>
      </c>
      <c r="AY649" s="17" t="s">
        <v>3691</v>
      </c>
      <c r="BE649" s="191">
        <f>IF(N649="základní",J649,0)</f>
        <v>0</v>
      </c>
      <c r="BF649" s="191">
        <f>IF(N649="snížená",J649,0)</f>
        <v>0</v>
      </c>
      <c r="BG649" s="191">
        <f>IF(N649="zákl. přenesená",J649,0)</f>
        <v>0</v>
      </c>
      <c r="BH649" s="191">
        <f>IF(N649="sníž. přenesená",J649,0)</f>
        <v>0</v>
      </c>
      <c r="BI649" s="191">
        <f>IF(N649="nulová",J649,0)</f>
        <v>0</v>
      </c>
      <c r="BJ649" s="17" t="s">
        <v>3562</v>
      </c>
      <c r="BK649" s="191">
        <f>ROUND(I649*H649,2)</f>
        <v>0</v>
      </c>
      <c r="BL649" s="17" t="s">
        <v>3761</v>
      </c>
      <c r="BM649" s="190" t="s">
        <v>2758</v>
      </c>
    </row>
    <row r="650" spans="2:51" s="12" customFormat="1" ht="12">
      <c r="B650" s="192"/>
      <c r="C650" s="193"/>
      <c r="D650" s="194" t="s">
        <v>3710</v>
      </c>
      <c r="E650" s="195" t="s">
        <v>3501</v>
      </c>
      <c r="F650" s="196" t="s">
        <v>2750</v>
      </c>
      <c r="G650" s="193"/>
      <c r="H650" s="197">
        <v>2</v>
      </c>
      <c r="I650" s="198"/>
      <c r="J650" s="193"/>
      <c r="K650" s="193"/>
      <c r="L650" s="199"/>
      <c r="M650" s="200"/>
      <c r="N650" s="201"/>
      <c r="O650" s="201"/>
      <c r="P650" s="201"/>
      <c r="Q650" s="201"/>
      <c r="R650" s="201"/>
      <c r="S650" s="201"/>
      <c r="T650" s="202"/>
      <c r="AT650" s="203" t="s">
        <v>3710</v>
      </c>
      <c r="AU650" s="203" t="s">
        <v>3565</v>
      </c>
      <c r="AV650" s="12" t="s">
        <v>3565</v>
      </c>
      <c r="AW650" s="12" t="s">
        <v>3515</v>
      </c>
      <c r="AX650" s="12" t="s">
        <v>3554</v>
      </c>
      <c r="AY650" s="203" t="s">
        <v>3691</v>
      </c>
    </row>
    <row r="651" spans="2:51" s="13" customFormat="1" ht="12">
      <c r="B651" s="204"/>
      <c r="C651" s="205"/>
      <c r="D651" s="194" t="s">
        <v>3710</v>
      </c>
      <c r="E651" s="206" t="s">
        <v>3501</v>
      </c>
      <c r="F651" s="207" t="s">
        <v>3712</v>
      </c>
      <c r="G651" s="205"/>
      <c r="H651" s="208">
        <v>2</v>
      </c>
      <c r="I651" s="209"/>
      <c r="J651" s="205"/>
      <c r="K651" s="205"/>
      <c r="L651" s="210"/>
      <c r="M651" s="211"/>
      <c r="N651" s="212"/>
      <c r="O651" s="212"/>
      <c r="P651" s="212"/>
      <c r="Q651" s="212"/>
      <c r="R651" s="212"/>
      <c r="S651" s="212"/>
      <c r="T651" s="213"/>
      <c r="AT651" s="214" t="s">
        <v>3710</v>
      </c>
      <c r="AU651" s="214" t="s">
        <v>3565</v>
      </c>
      <c r="AV651" s="13" t="s">
        <v>3699</v>
      </c>
      <c r="AW651" s="13" t="s">
        <v>3515</v>
      </c>
      <c r="AX651" s="13" t="s">
        <v>3562</v>
      </c>
      <c r="AY651" s="214" t="s">
        <v>3691</v>
      </c>
    </row>
    <row r="652" spans="2:65" s="1" customFormat="1" ht="16.5" customHeight="1">
      <c r="B652" s="34"/>
      <c r="C652" s="179" t="s">
        <v>2759</v>
      </c>
      <c r="D652" s="179" t="s">
        <v>3694</v>
      </c>
      <c r="E652" s="180" t="s">
        <v>2760</v>
      </c>
      <c r="F652" s="181" t="s">
        <v>2761</v>
      </c>
      <c r="G652" s="182" t="s">
        <v>3834</v>
      </c>
      <c r="H652" s="183">
        <v>1</v>
      </c>
      <c r="I652" s="184"/>
      <c r="J652" s="185">
        <f>ROUND(I652*H652,2)</f>
        <v>0</v>
      </c>
      <c r="K652" s="181" t="s">
        <v>3501</v>
      </c>
      <c r="L652" s="38"/>
      <c r="M652" s="186" t="s">
        <v>3501</v>
      </c>
      <c r="N652" s="187" t="s">
        <v>3525</v>
      </c>
      <c r="O652" s="63"/>
      <c r="P652" s="188">
        <f>O652*H652</f>
        <v>0</v>
      </c>
      <c r="Q652" s="188">
        <v>0.00703</v>
      </c>
      <c r="R652" s="188">
        <f>Q652*H652</f>
        <v>0.00703</v>
      </c>
      <c r="S652" s="188">
        <v>0</v>
      </c>
      <c r="T652" s="189">
        <f>S652*H652</f>
        <v>0</v>
      </c>
      <c r="AR652" s="190" t="s">
        <v>3761</v>
      </c>
      <c r="AT652" s="190" t="s">
        <v>3694</v>
      </c>
      <c r="AU652" s="190" t="s">
        <v>3565</v>
      </c>
      <c r="AY652" s="17" t="s">
        <v>3691</v>
      </c>
      <c r="BE652" s="191">
        <f>IF(N652="základní",J652,0)</f>
        <v>0</v>
      </c>
      <c r="BF652" s="191">
        <f>IF(N652="snížená",J652,0)</f>
        <v>0</v>
      </c>
      <c r="BG652" s="191">
        <f>IF(N652="zákl. přenesená",J652,0)</f>
        <v>0</v>
      </c>
      <c r="BH652" s="191">
        <f>IF(N652="sníž. přenesená",J652,0)</f>
        <v>0</v>
      </c>
      <c r="BI652" s="191">
        <f>IF(N652="nulová",J652,0)</f>
        <v>0</v>
      </c>
      <c r="BJ652" s="17" t="s">
        <v>3562</v>
      </c>
      <c r="BK652" s="191">
        <f>ROUND(I652*H652,2)</f>
        <v>0</v>
      </c>
      <c r="BL652" s="17" t="s">
        <v>3761</v>
      </c>
      <c r="BM652" s="190" t="s">
        <v>2762</v>
      </c>
    </row>
    <row r="653" spans="2:51" s="12" customFormat="1" ht="12">
      <c r="B653" s="192"/>
      <c r="C653" s="193"/>
      <c r="D653" s="194" t="s">
        <v>3710</v>
      </c>
      <c r="E653" s="195" t="s">
        <v>3501</v>
      </c>
      <c r="F653" s="196" t="s">
        <v>4001</v>
      </c>
      <c r="G653" s="193"/>
      <c r="H653" s="197">
        <v>1</v>
      </c>
      <c r="I653" s="198"/>
      <c r="J653" s="193"/>
      <c r="K653" s="193"/>
      <c r="L653" s="199"/>
      <c r="M653" s="200"/>
      <c r="N653" s="201"/>
      <c r="O653" s="201"/>
      <c r="P653" s="201"/>
      <c r="Q653" s="201"/>
      <c r="R653" s="201"/>
      <c r="S653" s="201"/>
      <c r="T653" s="202"/>
      <c r="AT653" s="203" t="s">
        <v>3710</v>
      </c>
      <c r="AU653" s="203" t="s">
        <v>3565</v>
      </c>
      <c r="AV653" s="12" t="s">
        <v>3565</v>
      </c>
      <c r="AW653" s="12" t="s">
        <v>3515</v>
      </c>
      <c r="AX653" s="12" t="s">
        <v>3554</v>
      </c>
      <c r="AY653" s="203" t="s">
        <v>3691</v>
      </c>
    </row>
    <row r="654" spans="2:51" s="13" customFormat="1" ht="12">
      <c r="B654" s="204"/>
      <c r="C654" s="205"/>
      <c r="D654" s="194" t="s">
        <v>3710</v>
      </c>
      <c r="E654" s="206" t="s">
        <v>3501</v>
      </c>
      <c r="F654" s="207" t="s">
        <v>3712</v>
      </c>
      <c r="G654" s="205"/>
      <c r="H654" s="208">
        <v>1</v>
      </c>
      <c r="I654" s="209"/>
      <c r="J654" s="205"/>
      <c r="K654" s="205"/>
      <c r="L654" s="210"/>
      <c r="M654" s="211"/>
      <c r="N654" s="212"/>
      <c r="O654" s="212"/>
      <c r="P654" s="212"/>
      <c r="Q654" s="212"/>
      <c r="R654" s="212"/>
      <c r="S654" s="212"/>
      <c r="T654" s="213"/>
      <c r="AT654" s="214" t="s">
        <v>3710</v>
      </c>
      <c r="AU654" s="214" t="s">
        <v>3565</v>
      </c>
      <c r="AV654" s="13" t="s">
        <v>3699</v>
      </c>
      <c r="AW654" s="13" t="s">
        <v>3515</v>
      </c>
      <c r="AX654" s="13" t="s">
        <v>3562</v>
      </c>
      <c r="AY654" s="214" t="s">
        <v>3691</v>
      </c>
    </row>
    <row r="655" spans="2:65" s="1" customFormat="1" ht="24" customHeight="1">
      <c r="B655" s="34"/>
      <c r="C655" s="179" t="s">
        <v>2763</v>
      </c>
      <c r="D655" s="179" t="s">
        <v>3694</v>
      </c>
      <c r="E655" s="180" t="s">
        <v>2764</v>
      </c>
      <c r="F655" s="181" t="s">
        <v>2765</v>
      </c>
      <c r="G655" s="182" t="s">
        <v>3792</v>
      </c>
      <c r="H655" s="183">
        <v>0.658</v>
      </c>
      <c r="I655" s="184"/>
      <c r="J655" s="185">
        <f>ROUND(I655*H655,2)</f>
        <v>0</v>
      </c>
      <c r="K655" s="181" t="s">
        <v>3698</v>
      </c>
      <c r="L655" s="38"/>
      <c r="M655" s="186" t="s">
        <v>3501</v>
      </c>
      <c r="N655" s="187" t="s">
        <v>3525</v>
      </c>
      <c r="O655" s="63"/>
      <c r="P655" s="188">
        <f>O655*H655</f>
        <v>0</v>
      </c>
      <c r="Q655" s="188">
        <v>0</v>
      </c>
      <c r="R655" s="188">
        <f>Q655*H655</f>
        <v>0</v>
      </c>
      <c r="S655" s="188">
        <v>0</v>
      </c>
      <c r="T655" s="189">
        <f>S655*H655</f>
        <v>0</v>
      </c>
      <c r="AR655" s="190" t="s">
        <v>3761</v>
      </c>
      <c r="AT655" s="190" t="s">
        <v>3694</v>
      </c>
      <c r="AU655" s="190" t="s">
        <v>3565</v>
      </c>
      <c r="AY655" s="17" t="s">
        <v>3691</v>
      </c>
      <c r="BE655" s="191">
        <f>IF(N655="základní",J655,0)</f>
        <v>0</v>
      </c>
      <c r="BF655" s="191">
        <f>IF(N655="snížená",J655,0)</f>
        <v>0</v>
      </c>
      <c r="BG655" s="191">
        <f>IF(N655="zákl. přenesená",J655,0)</f>
        <v>0</v>
      </c>
      <c r="BH655" s="191">
        <f>IF(N655="sníž. přenesená",J655,0)</f>
        <v>0</v>
      </c>
      <c r="BI655" s="191">
        <f>IF(N655="nulová",J655,0)</f>
        <v>0</v>
      </c>
      <c r="BJ655" s="17" t="s">
        <v>3562</v>
      </c>
      <c r="BK655" s="191">
        <f>ROUND(I655*H655,2)</f>
        <v>0</v>
      </c>
      <c r="BL655" s="17" t="s">
        <v>3761</v>
      </c>
      <c r="BM655" s="190" t="s">
        <v>2766</v>
      </c>
    </row>
    <row r="656" spans="2:51" s="12" customFormat="1" ht="12">
      <c r="B656" s="192"/>
      <c r="C656" s="193"/>
      <c r="D656" s="194" t="s">
        <v>3710</v>
      </c>
      <c r="E656" s="195" t="s">
        <v>3501</v>
      </c>
      <c r="F656" s="196" t="s">
        <v>2767</v>
      </c>
      <c r="G656" s="193"/>
      <c r="H656" s="197">
        <v>0.658</v>
      </c>
      <c r="I656" s="198"/>
      <c r="J656" s="193"/>
      <c r="K656" s="193"/>
      <c r="L656" s="199"/>
      <c r="M656" s="200"/>
      <c r="N656" s="201"/>
      <c r="O656" s="201"/>
      <c r="P656" s="201"/>
      <c r="Q656" s="201"/>
      <c r="R656" s="201"/>
      <c r="S656" s="201"/>
      <c r="T656" s="202"/>
      <c r="AT656" s="203" t="s">
        <v>3710</v>
      </c>
      <c r="AU656" s="203" t="s">
        <v>3565</v>
      </c>
      <c r="AV656" s="12" t="s">
        <v>3565</v>
      </c>
      <c r="AW656" s="12" t="s">
        <v>3515</v>
      </c>
      <c r="AX656" s="12" t="s">
        <v>3554</v>
      </c>
      <c r="AY656" s="203" t="s">
        <v>3691</v>
      </c>
    </row>
    <row r="657" spans="2:51" s="13" customFormat="1" ht="12">
      <c r="B657" s="204"/>
      <c r="C657" s="205"/>
      <c r="D657" s="194" t="s">
        <v>3710</v>
      </c>
      <c r="E657" s="206" t="s">
        <v>3501</v>
      </c>
      <c r="F657" s="207" t="s">
        <v>3712</v>
      </c>
      <c r="G657" s="205"/>
      <c r="H657" s="208">
        <v>0.658</v>
      </c>
      <c r="I657" s="209"/>
      <c r="J657" s="205"/>
      <c r="K657" s="205"/>
      <c r="L657" s="210"/>
      <c r="M657" s="211"/>
      <c r="N657" s="212"/>
      <c r="O657" s="212"/>
      <c r="P657" s="212"/>
      <c r="Q657" s="212"/>
      <c r="R657" s="212"/>
      <c r="S657" s="212"/>
      <c r="T657" s="213"/>
      <c r="AT657" s="214" t="s">
        <v>3710</v>
      </c>
      <c r="AU657" s="214" t="s">
        <v>3565</v>
      </c>
      <c r="AV657" s="13" t="s">
        <v>3699</v>
      </c>
      <c r="AW657" s="13" t="s">
        <v>3515</v>
      </c>
      <c r="AX657" s="13" t="s">
        <v>3562</v>
      </c>
      <c r="AY657" s="214" t="s">
        <v>3691</v>
      </c>
    </row>
    <row r="658" spans="2:63" s="373" customFormat="1" ht="22.9" customHeight="1">
      <c r="B658" s="363"/>
      <c r="C658" s="364"/>
      <c r="D658" s="365" t="s">
        <v>3553</v>
      </c>
      <c r="E658" s="365" t="s">
        <v>2768</v>
      </c>
      <c r="F658" s="365" t="s">
        <v>2769</v>
      </c>
      <c r="G658" s="364"/>
      <c r="H658" s="364"/>
      <c r="I658" s="366"/>
      <c r="J658" s="367">
        <f>BK658</f>
        <v>0</v>
      </c>
      <c r="K658" s="364"/>
      <c r="L658" s="368"/>
      <c r="M658" s="369"/>
      <c r="N658" s="370"/>
      <c r="O658" s="370"/>
      <c r="P658" s="371">
        <f>SUM(P659:P691)</f>
        <v>0</v>
      </c>
      <c r="Q658" s="370"/>
      <c r="R658" s="371">
        <f>SUM(R659:R691)</f>
        <v>24.762495379999997</v>
      </c>
      <c r="S658" s="370"/>
      <c r="T658" s="372">
        <f>SUM(T659:T691)</f>
        <v>0</v>
      </c>
      <c r="AR658" s="374" t="s">
        <v>3565</v>
      </c>
      <c r="AT658" s="375" t="s">
        <v>3553</v>
      </c>
      <c r="AU658" s="375" t="s">
        <v>3562</v>
      </c>
      <c r="AY658" s="374" t="s">
        <v>3691</v>
      </c>
      <c r="BK658" s="376">
        <f>SUM(BK659:BK691)</f>
        <v>0</v>
      </c>
    </row>
    <row r="659" spans="2:65" s="1" customFormat="1" ht="16.5" customHeight="1">
      <c r="B659" s="34"/>
      <c r="C659" s="179" t="s">
        <v>2770</v>
      </c>
      <c r="D659" s="179" t="s">
        <v>3694</v>
      </c>
      <c r="E659" s="180" t="s">
        <v>2771</v>
      </c>
      <c r="F659" s="181" t="s">
        <v>2772</v>
      </c>
      <c r="G659" s="182" t="s">
        <v>3800</v>
      </c>
      <c r="H659" s="183">
        <v>542.428</v>
      </c>
      <c r="I659" s="184"/>
      <c r="J659" s="185">
        <f>ROUND(I659*H659,2)</f>
        <v>0</v>
      </c>
      <c r="K659" s="181" t="s">
        <v>3698</v>
      </c>
      <c r="L659" s="38"/>
      <c r="M659" s="186" t="s">
        <v>3501</v>
      </c>
      <c r="N659" s="187" t="s">
        <v>3525</v>
      </c>
      <c r="O659" s="63"/>
      <c r="P659" s="188">
        <f>O659*H659</f>
        <v>0</v>
      </c>
      <c r="Q659" s="188">
        <v>0.04349</v>
      </c>
      <c r="R659" s="188">
        <f>Q659*H659</f>
        <v>23.590193720000002</v>
      </c>
      <c r="S659" s="188">
        <v>0</v>
      </c>
      <c r="T659" s="189">
        <f>S659*H659</f>
        <v>0</v>
      </c>
      <c r="AR659" s="190" t="s">
        <v>3761</v>
      </c>
      <c r="AT659" s="190" t="s">
        <v>3694</v>
      </c>
      <c r="AU659" s="190" t="s">
        <v>3565</v>
      </c>
      <c r="AY659" s="17" t="s">
        <v>3691</v>
      </c>
      <c r="BE659" s="191">
        <f>IF(N659="základní",J659,0)</f>
        <v>0</v>
      </c>
      <c r="BF659" s="191">
        <f>IF(N659="snížená",J659,0)</f>
        <v>0</v>
      </c>
      <c r="BG659" s="191">
        <f>IF(N659="zákl. přenesená",J659,0)</f>
        <v>0</v>
      </c>
      <c r="BH659" s="191">
        <f>IF(N659="sníž. přenesená",J659,0)</f>
        <v>0</v>
      </c>
      <c r="BI659" s="191">
        <f>IF(N659="nulová",J659,0)</f>
        <v>0</v>
      </c>
      <c r="BJ659" s="17" t="s">
        <v>3562</v>
      </c>
      <c r="BK659" s="191">
        <f>ROUND(I659*H659,2)</f>
        <v>0</v>
      </c>
      <c r="BL659" s="17" t="s">
        <v>3761</v>
      </c>
      <c r="BM659" s="190" t="s">
        <v>2773</v>
      </c>
    </row>
    <row r="660" spans="2:51" s="12" customFormat="1" ht="12">
      <c r="B660" s="192"/>
      <c r="C660" s="193"/>
      <c r="D660" s="194" t="s">
        <v>3710</v>
      </c>
      <c r="E660" s="195" t="s">
        <v>3501</v>
      </c>
      <c r="F660" s="196" t="s">
        <v>11</v>
      </c>
      <c r="G660" s="193"/>
      <c r="H660" s="197">
        <v>244.748</v>
      </c>
      <c r="I660" s="198"/>
      <c r="J660" s="193"/>
      <c r="K660" s="193"/>
      <c r="L660" s="199"/>
      <c r="M660" s="200"/>
      <c r="N660" s="201"/>
      <c r="O660" s="201"/>
      <c r="P660" s="201"/>
      <c r="Q660" s="201"/>
      <c r="R660" s="201"/>
      <c r="S660" s="201"/>
      <c r="T660" s="202"/>
      <c r="AT660" s="203" t="s">
        <v>3710</v>
      </c>
      <c r="AU660" s="203" t="s">
        <v>3565</v>
      </c>
      <c r="AV660" s="12" t="s">
        <v>3565</v>
      </c>
      <c r="AW660" s="12" t="s">
        <v>3515</v>
      </c>
      <c r="AX660" s="12" t="s">
        <v>3554</v>
      </c>
      <c r="AY660" s="203" t="s">
        <v>3691</v>
      </c>
    </row>
    <row r="661" spans="2:51" s="12" customFormat="1" ht="12">
      <c r="B661" s="192"/>
      <c r="C661" s="193"/>
      <c r="D661" s="194" t="s">
        <v>3710</v>
      </c>
      <c r="E661" s="195" t="s">
        <v>3501</v>
      </c>
      <c r="F661" s="196" t="s">
        <v>2774</v>
      </c>
      <c r="G661" s="193"/>
      <c r="H661" s="197">
        <v>297.68</v>
      </c>
      <c r="I661" s="198"/>
      <c r="J661" s="193"/>
      <c r="K661" s="193"/>
      <c r="L661" s="199"/>
      <c r="M661" s="200"/>
      <c r="N661" s="201"/>
      <c r="O661" s="201"/>
      <c r="P661" s="201"/>
      <c r="Q661" s="201"/>
      <c r="R661" s="201"/>
      <c r="S661" s="201"/>
      <c r="T661" s="202"/>
      <c r="AT661" s="203" t="s">
        <v>3710</v>
      </c>
      <c r="AU661" s="203" t="s">
        <v>3565</v>
      </c>
      <c r="AV661" s="12" t="s">
        <v>3565</v>
      </c>
      <c r="AW661" s="12" t="s">
        <v>3515</v>
      </c>
      <c r="AX661" s="12" t="s">
        <v>3554</v>
      </c>
      <c r="AY661" s="203" t="s">
        <v>3691</v>
      </c>
    </row>
    <row r="662" spans="2:51" s="13" customFormat="1" ht="12">
      <c r="B662" s="204"/>
      <c r="C662" s="205"/>
      <c r="D662" s="194" t="s">
        <v>3710</v>
      </c>
      <c r="E662" s="206" t="s">
        <v>3501</v>
      </c>
      <c r="F662" s="207" t="s">
        <v>12</v>
      </c>
      <c r="G662" s="205"/>
      <c r="H662" s="208">
        <v>542.428</v>
      </c>
      <c r="I662" s="209"/>
      <c r="J662" s="205"/>
      <c r="K662" s="205"/>
      <c r="L662" s="210"/>
      <c r="M662" s="211"/>
      <c r="N662" s="212"/>
      <c r="O662" s="212"/>
      <c r="P662" s="212"/>
      <c r="Q662" s="212"/>
      <c r="R662" s="212"/>
      <c r="S662" s="212"/>
      <c r="T662" s="213"/>
      <c r="AT662" s="214" t="s">
        <v>3710</v>
      </c>
      <c r="AU662" s="214" t="s">
        <v>3565</v>
      </c>
      <c r="AV662" s="13" t="s">
        <v>3699</v>
      </c>
      <c r="AW662" s="13" t="s">
        <v>3515</v>
      </c>
      <c r="AX662" s="13" t="s">
        <v>3562</v>
      </c>
      <c r="AY662" s="214" t="s">
        <v>3691</v>
      </c>
    </row>
    <row r="663" spans="2:65" s="1" customFormat="1" ht="16.5" customHeight="1">
      <c r="B663" s="34"/>
      <c r="C663" s="179" t="s">
        <v>2775</v>
      </c>
      <c r="D663" s="179" t="s">
        <v>3694</v>
      </c>
      <c r="E663" s="180" t="s">
        <v>2776</v>
      </c>
      <c r="F663" s="181" t="s">
        <v>2777</v>
      </c>
      <c r="G663" s="182" t="s">
        <v>3800</v>
      </c>
      <c r="H663" s="183">
        <v>542.428</v>
      </c>
      <c r="I663" s="184"/>
      <c r="J663" s="185">
        <f>ROUND(I663*H663,2)</f>
        <v>0</v>
      </c>
      <c r="K663" s="181" t="s">
        <v>3698</v>
      </c>
      <c r="L663" s="38"/>
      <c r="M663" s="186" t="s">
        <v>3501</v>
      </c>
      <c r="N663" s="187" t="s">
        <v>3525</v>
      </c>
      <c r="O663" s="63"/>
      <c r="P663" s="188">
        <f>O663*H663</f>
        <v>0</v>
      </c>
      <c r="Q663" s="188">
        <v>0</v>
      </c>
      <c r="R663" s="188">
        <f>Q663*H663</f>
        <v>0</v>
      </c>
      <c r="S663" s="188">
        <v>0</v>
      </c>
      <c r="T663" s="189">
        <f>S663*H663</f>
        <v>0</v>
      </c>
      <c r="AR663" s="190" t="s">
        <v>3761</v>
      </c>
      <c r="AT663" s="190" t="s">
        <v>3694</v>
      </c>
      <c r="AU663" s="190" t="s">
        <v>3565</v>
      </c>
      <c r="AY663" s="17" t="s">
        <v>3691</v>
      </c>
      <c r="BE663" s="191">
        <f>IF(N663="základní",J663,0)</f>
        <v>0</v>
      </c>
      <c r="BF663" s="191">
        <f>IF(N663="snížená",J663,0)</f>
        <v>0</v>
      </c>
      <c r="BG663" s="191">
        <f>IF(N663="zákl. přenesená",J663,0)</f>
        <v>0</v>
      </c>
      <c r="BH663" s="191">
        <f>IF(N663="sníž. přenesená",J663,0)</f>
        <v>0</v>
      </c>
      <c r="BI663" s="191">
        <f>IF(N663="nulová",J663,0)</f>
        <v>0</v>
      </c>
      <c r="BJ663" s="17" t="s">
        <v>3562</v>
      </c>
      <c r="BK663" s="191">
        <f>ROUND(I663*H663,2)</f>
        <v>0</v>
      </c>
      <c r="BL663" s="17" t="s">
        <v>3761</v>
      </c>
      <c r="BM663" s="190" t="s">
        <v>2778</v>
      </c>
    </row>
    <row r="664" spans="2:51" s="12" customFormat="1" ht="12">
      <c r="B664" s="192"/>
      <c r="C664" s="193"/>
      <c r="D664" s="194" t="s">
        <v>3710</v>
      </c>
      <c r="E664" s="195" t="s">
        <v>3501</v>
      </c>
      <c r="F664" s="196">
        <v>542.428</v>
      </c>
      <c r="G664" s="193"/>
      <c r="H664" s="197">
        <v>542.428</v>
      </c>
      <c r="I664" s="198"/>
      <c r="J664" s="193"/>
      <c r="K664" s="193"/>
      <c r="L664" s="199"/>
      <c r="M664" s="200"/>
      <c r="N664" s="201"/>
      <c r="O664" s="201"/>
      <c r="P664" s="201"/>
      <c r="Q664" s="201"/>
      <c r="R664" s="201"/>
      <c r="S664" s="201"/>
      <c r="T664" s="202"/>
      <c r="AT664" s="203" t="s">
        <v>3710</v>
      </c>
      <c r="AU664" s="203" t="s">
        <v>3565</v>
      </c>
      <c r="AV664" s="12" t="s">
        <v>3565</v>
      </c>
      <c r="AW664" s="12" t="s">
        <v>3515</v>
      </c>
      <c r="AX664" s="12" t="s">
        <v>3554</v>
      </c>
      <c r="AY664" s="203" t="s">
        <v>3691</v>
      </c>
    </row>
    <row r="665" spans="2:51" s="13" customFormat="1" ht="12">
      <c r="B665" s="204"/>
      <c r="C665" s="205"/>
      <c r="D665" s="194" t="s">
        <v>3710</v>
      </c>
      <c r="E665" s="206" t="s">
        <v>3501</v>
      </c>
      <c r="F665" s="207" t="s">
        <v>12</v>
      </c>
      <c r="G665" s="205"/>
      <c r="H665" s="208">
        <v>542.428</v>
      </c>
      <c r="I665" s="209"/>
      <c r="J665" s="205"/>
      <c r="K665" s="205"/>
      <c r="L665" s="210"/>
      <c r="M665" s="211"/>
      <c r="N665" s="212"/>
      <c r="O665" s="212"/>
      <c r="P665" s="212"/>
      <c r="Q665" s="212"/>
      <c r="R665" s="212"/>
      <c r="S665" s="212"/>
      <c r="T665" s="213"/>
      <c r="AT665" s="214" t="s">
        <v>3710</v>
      </c>
      <c r="AU665" s="214" t="s">
        <v>3565</v>
      </c>
      <c r="AV665" s="13" t="s">
        <v>3699</v>
      </c>
      <c r="AW665" s="13" t="s">
        <v>3515</v>
      </c>
      <c r="AX665" s="13" t="s">
        <v>3562</v>
      </c>
      <c r="AY665" s="214" t="s">
        <v>3691</v>
      </c>
    </row>
    <row r="666" spans="2:65" s="1" customFormat="1" ht="16.5" customHeight="1">
      <c r="B666" s="34"/>
      <c r="C666" s="225" t="s">
        <v>2779</v>
      </c>
      <c r="D666" s="225" t="s">
        <v>3806</v>
      </c>
      <c r="E666" s="226" t="s">
        <v>2780</v>
      </c>
      <c r="F666" s="227" t="s">
        <v>2781</v>
      </c>
      <c r="G666" s="228" t="s">
        <v>3800</v>
      </c>
      <c r="H666" s="229">
        <v>569.549</v>
      </c>
      <c r="I666" s="230"/>
      <c r="J666" s="231">
        <f>ROUND(I666*H666,2)</f>
        <v>0</v>
      </c>
      <c r="K666" s="227" t="s">
        <v>3698</v>
      </c>
      <c r="L666" s="232"/>
      <c r="M666" s="233" t="s">
        <v>3501</v>
      </c>
      <c r="N666" s="234" t="s">
        <v>3525</v>
      </c>
      <c r="O666" s="63"/>
      <c r="P666" s="188">
        <f>O666*H666</f>
        <v>0</v>
      </c>
      <c r="Q666" s="188">
        <v>0.00014</v>
      </c>
      <c r="R666" s="188">
        <f>Q666*H666</f>
        <v>0.07973685999999999</v>
      </c>
      <c r="S666" s="188">
        <v>0</v>
      </c>
      <c r="T666" s="189">
        <f>S666*H666</f>
        <v>0</v>
      </c>
      <c r="AR666" s="190" t="s">
        <v>3842</v>
      </c>
      <c r="AT666" s="190" t="s">
        <v>3806</v>
      </c>
      <c r="AU666" s="190" t="s">
        <v>3565</v>
      </c>
      <c r="AY666" s="17" t="s">
        <v>3691</v>
      </c>
      <c r="BE666" s="191">
        <f>IF(N666="základní",J666,0)</f>
        <v>0</v>
      </c>
      <c r="BF666" s="191">
        <f>IF(N666="snížená",J666,0)</f>
        <v>0</v>
      </c>
      <c r="BG666" s="191">
        <f>IF(N666="zákl. přenesená",J666,0)</f>
        <v>0</v>
      </c>
      <c r="BH666" s="191">
        <f>IF(N666="sníž. přenesená",J666,0)</f>
        <v>0</v>
      </c>
      <c r="BI666" s="191">
        <f>IF(N666="nulová",J666,0)</f>
        <v>0</v>
      </c>
      <c r="BJ666" s="17" t="s">
        <v>3562</v>
      </c>
      <c r="BK666" s="191">
        <f>ROUND(I666*H666,2)</f>
        <v>0</v>
      </c>
      <c r="BL666" s="17" t="s">
        <v>3761</v>
      </c>
      <c r="BM666" s="190" t="s">
        <v>2782</v>
      </c>
    </row>
    <row r="667" spans="2:51" s="12" customFormat="1" ht="12">
      <c r="B667" s="192"/>
      <c r="C667" s="193"/>
      <c r="D667" s="194" t="s">
        <v>3710</v>
      </c>
      <c r="E667" s="195" t="s">
        <v>3501</v>
      </c>
      <c r="F667" s="196" t="s">
        <v>13</v>
      </c>
      <c r="G667" s="193"/>
      <c r="H667" s="197">
        <v>569.549</v>
      </c>
      <c r="I667" s="198"/>
      <c r="J667" s="193"/>
      <c r="K667" s="193"/>
      <c r="L667" s="199"/>
      <c r="M667" s="200"/>
      <c r="N667" s="201"/>
      <c r="O667" s="201"/>
      <c r="P667" s="201"/>
      <c r="Q667" s="201"/>
      <c r="R667" s="201"/>
      <c r="S667" s="201"/>
      <c r="T667" s="202"/>
      <c r="AT667" s="203" t="s">
        <v>3710</v>
      </c>
      <c r="AU667" s="203" t="s">
        <v>3565</v>
      </c>
      <c r="AV667" s="12" t="s">
        <v>3565</v>
      </c>
      <c r="AW667" s="12" t="s">
        <v>3515</v>
      </c>
      <c r="AX667" s="12" t="s">
        <v>3554</v>
      </c>
      <c r="AY667" s="203" t="s">
        <v>3691</v>
      </c>
    </row>
    <row r="668" spans="2:51" s="13" customFormat="1" ht="12">
      <c r="B668" s="204"/>
      <c r="C668" s="205"/>
      <c r="D668" s="194" t="s">
        <v>3710</v>
      </c>
      <c r="E668" s="206" t="s">
        <v>3501</v>
      </c>
      <c r="F668" s="207" t="s">
        <v>3712</v>
      </c>
      <c r="G668" s="205"/>
      <c r="H668" s="208">
        <v>569.549</v>
      </c>
      <c r="I668" s="209"/>
      <c r="J668" s="205"/>
      <c r="K668" s="205"/>
      <c r="L668" s="210"/>
      <c r="M668" s="211"/>
      <c r="N668" s="212"/>
      <c r="O668" s="212"/>
      <c r="P668" s="212"/>
      <c r="Q668" s="212"/>
      <c r="R668" s="212"/>
      <c r="S668" s="212"/>
      <c r="T668" s="213"/>
      <c r="AT668" s="214" t="s">
        <v>3710</v>
      </c>
      <c r="AU668" s="214" t="s">
        <v>3565</v>
      </c>
      <c r="AV668" s="13" t="s">
        <v>3699</v>
      </c>
      <c r="AW668" s="13" t="s">
        <v>3515</v>
      </c>
      <c r="AX668" s="13" t="s">
        <v>3562</v>
      </c>
      <c r="AY668" s="214" t="s">
        <v>3691</v>
      </c>
    </row>
    <row r="669" spans="2:65" s="1" customFormat="1" ht="36" customHeight="1">
      <c r="B669" s="34"/>
      <c r="C669" s="179" t="s">
        <v>2783</v>
      </c>
      <c r="D669" s="179" t="s">
        <v>3694</v>
      </c>
      <c r="E669" s="180" t="s">
        <v>2784</v>
      </c>
      <c r="F669" s="181" t="s">
        <v>10</v>
      </c>
      <c r="G669" s="182" t="s">
        <v>4097</v>
      </c>
      <c r="H669" s="183">
        <v>37.32</v>
      </c>
      <c r="I669" s="184"/>
      <c r="J669" s="185">
        <f>ROUND(I669*H669,2)</f>
        <v>0</v>
      </c>
      <c r="K669" s="181" t="s">
        <v>3698</v>
      </c>
      <c r="L669" s="38"/>
      <c r="M669" s="186" t="s">
        <v>3501</v>
      </c>
      <c r="N669" s="187" t="s">
        <v>3525</v>
      </c>
      <c r="O669" s="63"/>
      <c r="P669" s="188">
        <f>O669*H669</f>
        <v>0</v>
      </c>
      <c r="Q669" s="188">
        <v>0.01167</v>
      </c>
      <c r="R669" s="188">
        <f>Q669*H669</f>
        <v>0.4355244</v>
      </c>
      <c r="S669" s="188">
        <v>0</v>
      </c>
      <c r="T669" s="189">
        <f>S669*H669</f>
        <v>0</v>
      </c>
      <c r="AR669" s="190" t="s">
        <v>3761</v>
      </c>
      <c r="AT669" s="190" t="s">
        <v>3694</v>
      </c>
      <c r="AU669" s="190" t="s">
        <v>3565</v>
      </c>
      <c r="AY669" s="17" t="s">
        <v>3691</v>
      </c>
      <c r="BE669" s="191">
        <f>IF(N669="základní",J669,0)</f>
        <v>0</v>
      </c>
      <c r="BF669" s="191">
        <f>IF(N669="snížená",J669,0)</f>
        <v>0</v>
      </c>
      <c r="BG669" s="191">
        <f>IF(N669="zákl. přenesená",J669,0)</f>
        <v>0</v>
      </c>
      <c r="BH669" s="191">
        <f>IF(N669="sníž. přenesená",J669,0)</f>
        <v>0</v>
      </c>
      <c r="BI669" s="191">
        <f>IF(N669="nulová",J669,0)</f>
        <v>0</v>
      </c>
      <c r="BJ669" s="17" t="s">
        <v>3562</v>
      </c>
      <c r="BK669" s="191">
        <f>ROUND(I669*H669,2)</f>
        <v>0</v>
      </c>
      <c r="BL669" s="17" t="s">
        <v>3761</v>
      </c>
      <c r="BM669" s="190" t="s">
        <v>2785</v>
      </c>
    </row>
    <row r="670" spans="2:65" s="1" customFormat="1" ht="16.5" customHeight="1">
      <c r="B670" s="34"/>
      <c r="C670" s="225" t="s">
        <v>2786</v>
      </c>
      <c r="D670" s="225" t="s">
        <v>3806</v>
      </c>
      <c r="E670" s="226" t="s">
        <v>2787</v>
      </c>
      <c r="F670" s="227" t="s">
        <v>14</v>
      </c>
      <c r="G670" s="228" t="s">
        <v>3834</v>
      </c>
      <c r="H670" s="229">
        <v>185</v>
      </c>
      <c r="I670" s="230"/>
      <c r="J670" s="231">
        <f>ROUND(I670*H670,2)</f>
        <v>0</v>
      </c>
      <c r="K670" s="227" t="s">
        <v>3698</v>
      </c>
      <c r="L670" s="232"/>
      <c r="M670" s="233" t="s">
        <v>3501</v>
      </c>
      <c r="N670" s="234" t="s">
        <v>3525</v>
      </c>
      <c r="O670" s="63"/>
      <c r="P670" s="188">
        <f>O670*H670</f>
        <v>0</v>
      </c>
      <c r="Q670" s="188">
        <v>0.00265</v>
      </c>
      <c r="R670" s="188">
        <f>Q670*H670</f>
        <v>0.49025</v>
      </c>
      <c r="S670" s="188">
        <v>0</v>
      </c>
      <c r="T670" s="189">
        <f>S670*H670</f>
        <v>0</v>
      </c>
      <c r="AR670" s="190" t="s">
        <v>3842</v>
      </c>
      <c r="AT670" s="190" t="s">
        <v>3806</v>
      </c>
      <c r="AU670" s="190" t="s">
        <v>3565</v>
      </c>
      <c r="AY670" s="17" t="s">
        <v>3691</v>
      </c>
      <c r="BE670" s="191">
        <f>IF(N670="základní",J670,0)</f>
        <v>0</v>
      </c>
      <c r="BF670" s="191">
        <f>IF(N670="snížená",J670,0)</f>
        <v>0</v>
      </c>
      <c r="BG670" s="191">
        <f>IF(N670="zákl. přenesená",J670,0)</f>
        <v>0</v>
      </c>
      <c r="BH670" s="191">
        <f>IF(N670="sníž. přenesená",J670,0)</f>
        <v>0</v>
      </c>
      <c r="BI670" s="191">
        <f>IF(N670="nulová",J670,0)</f>
        <v>0</v>
      </c>
      <c r="BJ670" s="17" t="s">
        <v>3562</v>
      </c>
      <c r="BK670" s="191">
        <f>ROUND(I670*H670,2)</f>
        <v>0</v>
      </c>
      <c r="BL670" s="17" t="s">
        <v>3761</v>
      </c>
      <c r="BM670" s="190" t="s">
        <v>2788</v>
      </c>
    </row>
    <row r="671" spans="2:47" s="1" customFormat="1" ht="19.5">
      <c r="B671" s="34"/>
      <c r="C671" s="35"/>
      <c r="D671" s="194" t="s">
        <v>4408</v>
      </c>
      <c r="E671" s="35"/>
      <c r="F671" s="235" t="s">
        <v>2789</v>
      </c>
      <c r="G671" s="35"/>
      <c r="H671" s="35"/>
      <c r="I671" s="106"/>
      <c r="J671" s="35"/>
      <c r="K671" s="35"/>
      <c r="L671" s="38"/>
      <c r="M671" s="236"/>
      <c r="N671" s="63"/>
      <c r="O671" s="63"/>
      <c r="P671" s="63"/>
      <c r="Q671" s="63"/>
      <c r="R671" s="63"/>
      <c r="S671" s="63"/>
      <c r="T671" s="64"/>
      <c r="AT671" s="17" t="s">
        <v>4408</v>
      </c>
      <c r="AU671" s="17" t="s">
        <v>3565</v>
      </c>
    </row>
    <row r="672" spans="2:65" s="1" customFormat="1" ht="16.5" customHeight="1">
      <c r="B672" s="34"/>
      <c r="C672" s="179" t="s">
        <v>2790</v>
      </c>
      <c r="D672" s="179" t="s">
        <v>3694</v>
      </c>
      <c r="E672" s="180" t="s">
        <v>2791</v>
      </c>
      <c r="F672" s="181" t="s">
        <v>2792</v>
      </c>
      <c r="G672" s="182" t="s">
        <v>4097</v>
      </c>
      <c r="H672" s="183">
        <v>66.24</v>
      </c>
      <c r="I672" s="184"/>
      <c r="J672" s="185">
        <f>ROUND(I672*H672,2)</f>
        <v>0</v>
      </c>
      <c r="K672" s="181" t="s">
        <v>3698</v>
      </c>
      <c r="L672" s="38"/>
      <c r="M672" s="186" t="s">
        <v>3501</v>
      </c>
      <c r="N672" s="187" t="s">
        <v>3525</v>
      </c>
      <c r="O672" s="63"/>
      <c r="P672" s="188">
        <f>O672*H672</f>
        <v>0</v>
      </c>
      <c r="Q672" s="188">
        <v>1E-05</v>
      </c>
      <c r="R672" s="188">
        <f>Q672*H672</f>
        <v>0.0006624000000000001</v>
      </c>
      <c r="S672" s="188">
        <v>0</v>
      </c>
      <c r="T672" s="189">
        <f>S672*H672</f>
        <v>0</v>
      </c>
      <c r="AR672" s="190" t="s">
        <v>3761</v>
      </c>
      <c r="AT672" s="190" t="s">
        <v>3694</v>
      </c>
      <c r="AU672" s="190" t="s">
        <v>3565</v>
      </c>
      <c r="AY672" s="17" t="s">
        <v>3691</v>
      </c>
      <c r="BE672" s="191">
        <f>IF(N672="základní",J672,0)</f>
        <v>0</v>
      </c>
      <c r="BF672" s="191">
        <f>IF(N672="snížená",J672,0)</f>
        <v>0</v>
      </c>
      <c r="BG672" s="191">
        <f>IF(N672="zákl. přenesená",J672,0)</f>
        <v>0</v>
      </c>
      <c r="BH672" s="191">
        <f>IF(N672="sníž. přenesená",J672,0)</f>
        <v>0</v>
      </c>
      <c r="BI672" s="191">
        <f>IF(N672="nulová",J672,0)</f>
        <v>0</v>
      </c>
      <c r="BJ672" s="17" t="s">
        <v>3562</v>
      </c>
      <c r="BK672" s="191">
        <f>ROUND(I672*H672,2)</f>
        <v>0</v>
      </c>
      <c r="BL672" s="17" t="s">
        <v>3761</v>
      </c>
      <c r="BM672" s="190" t="s">
        <v>2793</v>
      </c>
    </row>
    <row r="673" spans="2:51" s="12" customFormat="1" ht="12">
      <c r="B673" s="192"/>
      <c r="C673" s="193"/>
      <c r="D673" s="194" t="s">
        <v>3710</v>
      </c>
      <c r="E673" s="195" t="s">
        <v>3501</v>
      </c>
      <c r="F673" s="196" t="s">
        <v>2794</v>
      </c>
      <c r="G673" s="193"/>
      <c r="H673" s="197">
        <v>27.2</v>
      </c>
      <c r="I673" s="198"/>
      <c r="J673" s="193"/>
      <c r="K673" s="193"/>
      <c r="L673" s="199"/>
      <c r="M673" s="200"/>
      <c r="N673" s="201"/>
      <c r="O673" s="201"/>
      <c r="P673" s="201"/>
      <c r="Q673" s="201"/>
      <c r="R673" s="201"/>
      <c r="S673" s="201"/>
      <c r="T673" s="202"/>
      <c r="AT673" s="203" t="s">
        <v>3710</v>
      </c>
      <c r="AU673" s="203" t="s">
        <v>3565</v>
      </c>
      <c r="AV673" s="12" t="s">
        <v>3565</v>
      </c>
      <c r="AW673" s="12" t="s">
        <v>3515</v>
      </c>
      <c r="AX673" s="12" t="s">
        <v>3554</v>
      </c>
      <c r="AY673" s="203" t="s">
        <v>3691</v>
      </c>
    </row>
    <row r="674" spans="2:51" s="12" customFormat="1" ht="12">
      <c r="B674" s="192"/>
      <c r="C674" s="193"/>
      <c r="D674" s="194" t="s">
        <v>3710</v>
      </c>
      <c r="E674" s="195" t="s">
        <v>3501</v>
      </c>
      <c r="F674" s="196" t="s">
        <v>2795</v>
      </c>
      <c r="G674" s="193"/>
      <c r="H674" s="197">
        <v>39.04</v>
      </c>
      <c r="I674" s="198"/>
      <c r="J674" s="193"/>
      <c r="K674" s="193"/>
      <c r="L674" s="199"/>
      <c r="M674" s="200"/>
      <c r="N674" s="201"/>
      <c r="O674" s="201"/>
      <c r="P674" s="201"/>
      <c r="Q674" s="201"/>
      <c r="R674" s="201"/>
      <c r="S674" s="201"/>
      <c r="T674" s="202"/>
      <c r="AT674" s="203" t="s">
        <v>3710</v>
      </c>
      <c r="AU674" s="203" t="s">
        <v>3565</v>
      </c>
      <c r="AV674" s="12" t="s">
        <v>3565</v>
      </c>
      <c r="AW674" s="12" t="s">
        <v>3515</v>
      </c>
      <c r="AX674" s="12" t="s">
        <v>3554</v>
      </c>
      <c r="AY674" s="203" t="s">
        <v>3691</v>
      </c>
    </row>
    <row r="675" spans="2:51" s="13" customFormat="1" ht="12">
      <c r="B675" s="204"/>
      <c r="C675" s="205"/>
      <c r="D675" s="194" t="s">
        <v>3710</v>
      </c>
      <c r="E675" s="206" t="s">
        <v>3501</v>
      </c>
      <c r="F675" s="207" t="s">
        <v>3712</v>
      </c>
      <c r="G675" s="205"/>
      <c r="H675" s="208">
        <v>66.24</v>
      </c>
      <c r="I675" s="209"/>
      <c r="J675" s="205"/>
      <c r="K675" s="205"/>
      <c r="L675" s="210"/>
      <c r="M675" s="211"/>
      <c r="N675" s="212"/>
      <c r="O675" s="212"/>
      <c r="P675" s="212"/>
      <c r="Q675" s="212"/>
      <c r="R675" s="212"/>
      <c r="S675" s="212"/>
      <c r="T675" s="213"/>
      <c r="AT675" s="214" t="s">
        <v>3710</v>
      </c>
      <c r="AU675" s="214" t="s">
        <v>3565</v>
      </c>
      <c r="AV675" s="13" t="s">
        <v>3699</v>
      </c>
      <c r="AW675" s="13" t="s">
        <v>3515</v>
      </c>
      <c r="AX675" s="13" t="s">
        <v>3562</v>
      </c>
      <c r="AY675" s="214" t="s">
        <v>3691</v>
      </c>
    </row>
    <row r="676" spans="2:65" s="1" customFormat="1" ht="16.5" customHeight="1">
      <c r="B676" s="34"/>
      <c r="C676" s="225" t="s">
        <v>2796</v>
      </c>
      <c r="D676" s="225" t="s">
        <v>3806</v>
      </c>
      <c r="E676" s="226" t="s">
        <v>2797</v>
      </c>
      <c r="F676" s="227" t="s">
        <v>2798</v>
      </c>
      <c r="G676" s="228" t="s">
        <v>3834</v>
      </c>
      <c r="H676" s="229">
        <v>4</v>
      </c>
      <c r="I676" s="230"/>
      <c r="J676" s="231">
        <f>ROUND(I676*H676,2)</f>
        <v>0</v>
      </c>
      <c r="K676" s="227" t="s">
        <v>3698</v>
      </c>
      <c r="L676" s="232"/>
      <c r="M676" s="233" t="s">
        <v>3501</v>
      </c>
      <c r="N676" s="234" t="s">
        <v>3525</v>
      </c>
      <c r="O676" s="63"/>
      <c r="P676" s="188">
        <f>O676*H676</f>
        <v>0</v>
      </c>
      <c r="Q676" s="188">
        <v>0.00362</v>
      </c>
      <c r="R676" s="188">
        <f>Q676*H676</f>
        <v>0.01448</v>
      </c>
      <c r="S676" s="188">
        <v>0</v>
      </c>
      <c r="T676" s="189">
        <f>S676*H676</f>
        <v>0</v>
      </c>
      <c r="AR676" s="190" t="s">
        <v>3842</v>
      </c>
      <c r="AT676" s="190" t="s">
        <v>3806</v>
      </c>
      <c r="AU676" s="190" t="s">
        <v>3565</v>
      </c>
      <c r="AY676" s="17" t="s">
        <v>3691</v>
      </c>
      <c r="BE676" s="191">
        <f>IF(N676="základní",J676,0)</f>
        <v>0</v>
      </c>
      <c r="BF676" s="191">
        <f>IF(N676="snížená",J676,0)</f>
        <v>0</v>
      </c>
      <c r="BG676" s="191">
        <f>IF(N676="zákl. přenesená",J676,0)</f>
        <v>0</v>
      </c>
      <c r="BH676" s="191">
        <f>IF(N676="sníž. přenesená",J676,0)</f>
        <v>0</v>
      </c>
      <c r="BI676" s="191">
        <f>IF(N676="nulová",J676,0)</f>
        <v>0</v>
      </c>
      <c r="BJ676" s="17" t="s">
        <v>3562</v>
      </c>
      <c r="BK676" s="191">
        <f>ROUND(I676*H676,2)</f>
        <v>0</v>
      </c>
      <c r="BL676" s="17" t="s">
        <v>3761</v>
      </c>
      <c r="BM676" s="190" t="s">
        <v>2799</v>
      </c>
    </row>
    <row r="677" spans="2:51" s="14" customFormat="1" ht="12">
      <c r="B677" s="215"/>
      <c r="C677" s="216"/>
      <c r="D677" s="194" t="s">
        <v>3710</v>
      </c>
      <c r="E677" s="217" t="s">
        <v>3501</v>
      </c>
      <c r="F677" s="218" t="s">
        <v>2800</v>
      </c>
      <c r="G677" s="216"/>
      <c r="H677" s="217" t="s">
        <v>3501</v>
      </c>
      <c r="I677" s="219"/>
      <c r="J677" s="216"/>
      <c r="K677" s="216"/>
      <c r="L677" s="220"/>
      <c r="M677" s="221"/>
      <c r="N677" s="222"/>
      <c r="O677" s="222"/>
      <c r="P677" s="222"/>
      <c r="Q677" s="222"/>
      <c r="R677" s="222"/>
      <c r="S677" s="222"/>
      <c r="T677" s="223"/>
      <c r="AT677" s="224" t="s">
        <v>3710</v>
      </c>
      <c r="AU677" s="224" t="s">
        <v>3565</v>
      </c>
      <c r="AV677" s="14" t="s">
        <v>3562</v>
      </c>
      <c r="AW677" s="14" t="s">
        <v>3515</v>
      </c>
      <c r="AX677" s="14" t="s">
        <v>3554</v>
      </c>
      <c r="AY677" s="224" t="s">
        <v>3691</v>
      </c>
    </row>
    <row r="678" spans="2:51" s="12" customFormat="1" ht="12">
      <c r="B678" s="192"/>
      <c r="C678" s="193"/>
      <c r="D678" s="194" t="s">
        <v>3710</v>
      </c>
      <c r="E678" s="195" t="s">
        <v>3501</v>
      </c>
      <c r="F678" s="196" t="s">
        <v>2801</v>
      </c>
      <c r="G678" s="193"/>
      <c r="H678" s="197">
        <v>4</v>
      </c>
      <c r="I678" s="198"/>
      <c r="J678" s="193"/>
      <c r="K678" s="193"/>
      <c r="L678" s="199"/>
      <c r="M678" s="200"/>
      <c r="N678" s="201"/>
      <c r="O678" s="201"/>
      <c r="P678" s="201"/>
      <c r="Q678" s="201"/>
      <c r="R678" s="201"/>
      <c r="S678" s="201"/>
      <c r="T678" s="202"/>
      <c r="AT678" s="203" t="s">
        <v>3710</v>
      </c>
      <c r="AU678" s="203" t="s">
        <v>3565</v>
      </c>
      <c r="AV678" s="12" t="s">
        <v>3565</v>
      </c>
      <c r="AW678" s="12" t="s">
        <v>3515</v>
      </c>
      <c r="AX678" s="12" t="s">
        <v>3554</v>
      </c>
      <c r="AY678" s="203" t="s">
        <v>3691</v>
      </c>
    </row>
    <row r="679" spans="2:51" s="13" customFormat="1" ht="12">
      <c r="B679" s="204"/>
      <c r="C679" s="205"/>
      <c r="D679" s="194" t="s">
        <v>3710</v>
      </c>
      <c r="E679" s="206" t="s">
        <v>3501</v>
      </c>
      <c r="F679" s="207" t="s">
        <v>3712</v>
      </c>
      <c r="G679" s="205"/>
      <c r="H679" s="208">
        <v>4</v>
      </c>
      <c r="I679" s="209"/>
      <c r="J679" s="205"/>
      <c r="K679" s="205"/>
      <c r="L679" s="210"/>
      <c r="M679" s="211"/>
      <c r="N679" s="212"/>
      <c r="O679" s="212"/>
      <c r="P679" s="212"/>
      <c r="Q679" s="212"/>
      <c r="R679" s="212"/>
      <c r="S679" s="212"/>
      <c r="T679" s="213"/>
      <c r="AT679" s="214" t="s">
        <v>3710</v>
      </c>
      <c r="AU679" s="214" t="s">
        <v>3565</v>
      </c>
      <c r="AV679" s="13" t="s">
        <v>3699</v>
      </c>
      <c r="AW679" s="13" t="s">
        <v>3515</v>
      </c>
      <c r="AX679" s="13" t="s">
        <v>3562</v>
      </c>
      <c r="AY679" s="214" t="s">
        <v>3691</v>
      </c>
    </row>
    <row r="680" spans="2:65" s="1" customFormat="1" ht="16.5" customHeight="1">
      <c r="B680" s="34"/>
      <c r="C680" s="179" t="s">
        <v>2802</v>
      </c>
      <c r="D680" s="179" t="s">
        <v>3694</v>
      </c>
      <c r="E680" s="180" t="s">
        <v>2803</v>
      </c>
      <c r="F680" s="181" t="s">
        <v>2804</v>
      </c>
      <c r="G680" s="182" t="s">
        <v>4097</v>
      </c>
      <c r="H680" s="183">
        <v>1.2</v>
      </c>
      <c r="I680" s="184"/>
      <c r="J680" s="185">
        <f>ROUND(I680*H680,2)</f>
        <v>0</v>
      </c>
      <c r="K680" s="181" t="s">
        <v>3501</v>
      </c>
      <c r="L680" s="38"/>
      <c r="M680" s="186" t="s">
        <v>3501</v>
      </c>
      <c r="N680" s="187" t="s">
        <v>3525</v>
      </c>
      <c r="O680" s="63"/>
      <c r="P680" s="188">
        <f>O680*H680</f>
        <v>0</v>
      </c>
      <c r="Q680" s="188">
        <v>0.00626</v>
      </c>
      <c r="R680" s="188">
        <f>Q680*H680</f>
        <v>0.007512</v>
      </c>
      <c r="S680" s="188">
        <v>0</v>
      </c>
      <c r="T680" s="189">
        <f>S680*H680</f>
        <v>0</v>
      </c>
      <c r="AR680" s="190" t="s">
        <v>3761</v>
      </c>
      <c r="AT680" s="190" t="s">
        <v>3694</v>
      </c>
      <c r="AU680" s="190" t="s">
        <v>3565</v>
      </c>
      <c r="AY680" s="17" t="s">
        <v>3691</v>
      </c>
      <c r="BE680" s="191">
        <f>IF(N680="základní",J680,0)</f>
        <v>0</v>
      </c>
      <c r="BF680" s="191">
        <f>IF(N680="snížená",J680,0)</f>
        <v>0</v>
      </c>
      <c r="BG680" s="191">
        <f>IF(N680="zákl. přenesená",J680,0)</f>
        <v>0</v>
      </c>
      <c r="BH680" s="191">
        <f>IF(N680="sníž. přenesená",J680,0)</f>
        <v>0</v>
      </c>
      <c r="BI680" s="191">
        <f>IF(N680="nulová",J680,0)</f>
        <v>0</v>
      </c>
      <c r="BJ680" s="17" t="s">
        <v>3562</v>
      </c>
      <c r="BK680" s="191">
        <f>ROUND(I680*H680,2)</f>
        <v>0</v>
      </c>
      <c r="BL680" s="17" t="s">
        <v>3761</v>
      </c>
      <c r="BM680" s="190" t="s">
        <v>2805</v>
      </c>
    </row>
    <row r="681" spans="2:51" s="12" customFormat="1" ht="12">
      <c r="B681" s="192"/>
      <c r="C681" s="193"/>
      <c r="D681" s="194" t="s">
        <v>3710</v>
      </c>
      <c r="E681" s="195" t="s">
        <v>3501</v>
      </c>
      <c r="F681" s="196" t="s">
        <v>2806</v>
      </c>
      <c r="G681" s="193"/>
      <c r="H681" s="197">
        <v>1.2</v>
      </c>
      <c r="I681" s="198"/>
      <c r="J681" s="193"/>
      <c r="K681" s="193"/>
      <c r="L681" s="199"/>
      <c r="M681" s="200"/>
      <c r="N681" s="201"/>
      <c r="O681" s="201"/>
      <c r="P681" s="201"/>
      <c r="Q681" s="201"/>
      <c r="R681" s="201"/>
      <c r="S681" s="201"/>
      <c r="T681" s="202"/>
      <c r="AT681" s="203" t="s">
        <v>3710</v>
      </c>
      <c r="AU681" s="203" t="s">
        <v>3565</v>
      </c>
      <c r="AV681" s="12" t="s">
        <v>3565</v>
      </c>
      <c r="AW681" s="12" t="s">
        <v>3515</v>
      </c>
      <c r="AX681" s="12" t="s">
        <v>3554</v>
      </c>
      <c r="AY681" s="203" t="s">
        <v>3691</v>
      </c>
    </row>
    <row r="682" spans="2:51" s="13" customFormat="1" ht="12">
      <c r="B682" s="204"/>
      <c r="C682" s="205"/>
      <c r="D682" s="194" t="s">
        <v>3710</v>
      </c>
      <c r="E682" s="206" t="s">
        <v>3501</v>
      </c>
      <c r="F682" s="207" t="s">
        <v>3712</v>
      </c>
      <c r="G682" s="205"/>
      <c r="H682" s="208">
        <v>1.2</v>
      </c>
      <c r="I682" s="209"/>
      <c r="J682" s="205"/>
      <c r="K682" s="205"/>
      <c r="L682" s="210"/>
      <c r="M682" s="211"/>
      <c r="N682" s="212"/>
      <c r="O682" s="212"/>
      <c r="P682" s="212"/>
      <c r="Q682" s="212"/>
      <c r="R682" s="212"/>
      <c r="S682" s="212"/>
      <c r="T682" s="213"/>
      <c r="AT682" s="214" t="s">
        <v>3710</v>
      </c>
      <c r="AU682" s="214" t="s">
        <v>3565</v>
      </c>
      <c r="AV682" s="13" t="s">
        <v>3699</v>
      </c>
      <c r="AW682" s="13" t="s">
        <v>3515</v>
      </c>
      <c r="AX682" s="13" t="s">
        <v>3562</v>
      </c>
      <c r="AY682" s="214" t="s">
        <v>3691</v>
      </c>
    </row>
    <row r="683" spans="2:65" s="1" customFormat="1" ht="16.5" customHeight="1">
      <c r="B683" s="34"/>
      <c r="C683" s="225" t="s">
        <v>2807</v>
      </c>
      <c r="D683" s="225" t="s">
        <v>3806</v>
      </c>
      <c r="E683" s="226" t="s">
        <v>2808</v>
      </c>
      <c r="F683" s="227" t="s">
        <v>2798</v>
      </c>
      <c r="G683" s="228" t="s">
        <v>3834</v>
      </c>
      <c r="H683" s="229">
        <v>2</v>
      </c>
      <c r="I683" s="230"/>
      <c r="J683" s="231">
        <f>ROUND(I683*H683,2)</f>
        <v>0</v>
      </c>
      <c r="K683" s="227" t="s">
        <v>3698</v>
      </c>
      <c r="L683" s="232"/>
      <c r="M683" s="233" t="s">
        <v>3501</v>
      </c>
      <c r="N683" s="234" t="s">
        <v>3525</v>
      </c>
      <c r="O683" s="63"/>
      <c r="P683" s="188">
        <f>O683*H683</f>
        <v>0</v>
      </c>
      <c r="Q683" s="188">
        <v>0.00362</v>
      </c>
      <c r="R683" s="188">
        <f>Q683*H683</f>
        <v>0.00724</v>
      </c>
      <c r="S683" s="188">
        <v>0</v>
      </c>
      <c r="T683" s="189">
        <f>S683*H683</f>
        <v>0</v>
      </c>
      <c r="AR683" s="190" t="s">
        <v>3842</v>
      </c>
      <c r="AT683" s="190" t="s">
        <v>3806</v>
      </c>
      <c r="AU683" s="190" t="s">
        <v>3565</v>
      </c>
      <c r="AY683" s="17" t="s">
        <v>3691</v>
      </c>
      <c r="BE683" s="191">
        <f>IF(N683="základní",J683,0)</f>
        <v>0</v>
      </c>
      <c r="BF683" s="191">
        <f>IF(N683="snížená",J683,0)</f>
        <v>0</v>
      </c>
      <c r="BG683" s="191">
        <f>IF(N683="zákl. přenesená",J683,0)</f>
        <v>0</v>
      </c>
      <c r="BH683" s="191">
        <f>IF(N683="sníž. přenesená",J683,0)</f>
        <v>0</v>
      </c>
      <c r="BI683" s="191">
        <f>IF(N683="nulová",J683,0)</f>
        <v>0</v>
      </c>
      <c r="BJ683" s="17" t="s">
        <v>3562</v>
      </c>
      <c r="BK683" s="191">
        <f>ROUND(I683*H683,2)</f>
        <v>0</v>
      </c>
      <c r="BL683" s="17" t="s">
        <v>3761</v>
      </c>
      <c r="BM683" s="190" t="s">
        <v>2809</v>
      </c>
    </row>
    <row r="684" spans="2:51" s="14" customFormat="1" ht="12">
      <c r="B684" s="215"/>
      <c r="C684" s="216"/>
      <c r="D684" s="194" t="s">
        <v>3710</v>
      </c>
      <c r="E684" s="217" t="s">
        <v>3501</v>
      </c>
      <c r="F684" s="218" t="s">
        <v>2810</v>
      </c>
      <c r="G684" s="216"/>
      <c r="H684" s="217" t="s">
        <v>3501</v>
      </c>
      <c r="I684" s="219"/>
      <c r="J684" s="216"/>
      <c r="K684" s="216"/>
      <c r="L684" s="220"/>
      <c r="M684" s="221"/>
      <c r="N684" s="222"/>
      <c r="O684" s="222"/>
      <c r="P684" s="222"/>
      <c r="Q684" s="222"/>
      <c r="R684" s="222"/>
      <c r="S684" s="222"/>
      <c r="T684" s="223"/>
      <c r="AT684" s="224" t="s">
        <v>3710</v>
      </c>
      <c r="AU684" s="224" t="s">
        <v>3565</v>
      </c>
      <c r="AV684" s="14" t="s">
        <v>3562</v>
      </c>
      <c r="AW684" s="14" t="s">
        <v>3515</v>
      </c>
      <c r="AX684" s="14" t="s">
        <v>3554</v>
      </c>
      <c r="AY684" s="224" t="s">
        <v>3691</v>
      </c>
    </row>
    <row r="685" spans="2:51" s="12" customFormat="1" ht="12">
      <c r="B685" s="192"/>
      <c r="C685" s="193"/>
      <c r="D685" s="194" t="s">
        <v>3710</v>
      </c>
      <c r="E685" s="195" t="s">
        <v>3501</v>
      </c>
      <c r="F685" s="196" t="s">
        <v>2811</v>
      </c>
      <c r="G685" s="193"/>
      <c r="H685" s="197">
        <v>2</v>
      </c>
      <c r="I685" s="198"/>
      <c r="J685" s="193"/>
      <c r="K685" s="193"/>
      <c r="L685" s="199"/>
      <c r="M685" s="200"/>
      <c r="N685" s="201"/>
      <c r="O685" s="201"/>
      <c r="P685" s="201"/>
      <c r="Q685" s="201"/>
      <c r="R685" s="201"/>
      <c r="S685" s="201"/>
      <c r="T685" s="202"/>
      <c r="AT685" s="203" t="s">
        <v>3710</v>
      </c>
      <c r="AU685" s="203" t="s">
        <v>3565</v>
      </c>
      <c r="AV685" s="12" t="s">
        <v>3565</v>
      </c>
      <c r="AW685" s="12" t="s">
        <v>3515</v>
      </c>
      <c r="AX685" s="12" t="s">
        <v>3554</v>
      </c>
      <c r="AY685" s="203" t="s">
        <v>3691</v>
      </c>
    </row>
    <row r="686" spans="2:51" s="13" customFormat="1" ht="12">
      <c r="B686" s="204"/>
      <c r="C686" s="205"/>
      <c r="D686" s="194" t="s">
        <v>3710</v>
      </c>
      <c r="E686" s="206" t="s">
        <v>3501</v>
      </c>
      <c r="F686" s="207" t="s">
        <v>3712</v>
      </c>
      <c r="G686" s="205"/>
      <c r="H686" s="208">
        <v>2</v>
      </c>
      <c r="I686" s="209"/>
      <c r="J686" s="205"/>
      <c r="K686" s="205"/>
      <c r="L686" s="210"/>
      <c r="M686" s="211"/>
      <c r="N686" s="212"/>
      <c r="O686" s="212"/>
      <c r="P686" s="212"/>
      <c r="Q686" s="212"/>
      <c r="R686" s="212"/>
      <c r="S686" s="212"/>
      <c r="T686" s="213"/>
      <c r="AT686" s="214" t="s">
        <v>3710</v>
      </c>
      <c r="AU686" s="214" t="s">
        <v>3565</v>
      </c>
      <c r="AV686" s="13" t="s">
        <v>3699</v>
      </c>
      <c r="AW686" s="13" t="s">
        <v>3515</v>
      </c>
      <c r="AX686" s="13" t="s">
        <v>3562</v>
      </c>
      <c r="AY686" s="214" t="s">
        <v>3691</v>
      </c>
    </row>
    <row r="687" spans="2:65" s="1" customFormat="1" ht="16.5" customHeight="1">
      <c r="B687" s="34"/>
      <c r="C687" s="225" t="s">
        <v>2812</v>
      </c>
      <c r="D687" s="225" t="s">
        <v>3806</v>
      </c>
      <c r="E687" s="226" t="s">
        <v>2813</v>
      </c>
      <c r="F687" s="227" t="s">
        <v>2814</v>
      </c>
      <c r="G687" s="228" t="s">
        <v>3834</v>
      </c>
      <c r="H687" s="229">
        <v>44.16</v>
      </c>
      <c r="I687" s="230"/>
      <c r="J687" s="231">
        <f>ROUND(I687*H687,2)</f>
        <v>0</v>
      </c>
      <c r="K687" s="227" t="s">
        <v>3698</v>
      </c>
      <c r="L687" s="232"/>
      <c r="M687" s="233" t="s">
        <v>3501</v>
      </c>
      <c r="N687" s="234" t="s">
        <v>3525</v>
      </c>
      <c r="O687" s="63"/>
      <c r="P687" s="188">
        <f>O687*H687</f>
        <v>0</v>
      </c>
      <c r="Q687" s="188">
        <v>0.0031</v>
      </c>
      <c r="R687" s="188">
        <f>Q687*H687</f>
        <v>0.136896</v>
      </c>
      <c r="S687" s="188">
        <v>0</v>
      </c>
      <c r="T687" s="189">
        <f>S687*H687</f>
        <v>0</v>
      </c>
      <c r="AR687" s="190" t="s">
        <v>3842</v>
      </c>
      <c r="AT687" s="190" t="s">
        <v>3806</v>
      </c>
      <c r="AU687" s="190" t="s">
        <v>3565</v>
      </c>
      <c r="AY687" s="17" t="s">
        <v>3691</v>
      </c>
      <c r="BE687" s="191">
        <f>IF(N687="základní",J687,0)</f>
        <v>0</v>
      </c>
      <c r="BF687" s="191">
        <f>IF(N687="snížená",J687,0)</f>
        <v>0</v>
      </c>
      <c r="BG687" s="191">
        <f>IF(N687="zákl. přenesená",J687,0)</f>
        <v>0</v>
      </c>
      <c r="BH687" s="191">
        <f>IF(N687="sníž. přenesená",J687,0)</f>
        <v>0</v>
      </c>
      <c r="BI687" s="191">
        <f>IF(N687="nulová",J687,0)</f>
        <v>0</v>
      </c>
      <c r="BJ687" s="17" t="s">
        <v>3562</v>
      </c>
      <c r="BK687" s="191">
        <f>ROUND(I687*H687,2)</f>
        <v>0</v>
      </c>
      <c r="BL687" s="17" t="s">
        <v>3761</v>
      </c>
      <c r="BM687" s="190" t="s">
        <v>2815</v>
      </c>
    </row>
    <row r="688" spans="2:51" s="12" customFormat="1" ht="12">
      <c r="B688" s="192"/>
      <c r="C688" s="193"/>
      <c r="D688" s="194" t="s">
        <v>3710</v>
      </c>
      <c r="E688" s="195" t="s">
        <v>3501</v>
      </c>
      <c r="F688" s="196" t="s">
        <v>2816</v>
      </c>
      <c r="G688" s="193"/>
      <c r="H688" s="197">
        <v>18.133</v>
      </c>
      <c r="I688" s="198"/>
      <c r="J688" s="193"/>
      <c r="K688" s="193"/>
      <c r="L688" s="199"/>
      <c r="M688" s="200"/>
      <c r="N688" s="201"/>
      <c r="O688" s="201"/>
      <c r="P688" s="201"/>
      <c r="Q688" s="201"/>
      <c r="R688" s="201"/>
      <c r="S688" s="201"/>
      <c r="T688" s="202"/>
      <c r="AT688" s="203" t="s">
        <v>3710</v>
      </c>
      <c r="AU688" s="203" t="s">
        <v>3565</v>
      </c>
      <c r="AV688" s="12" t="s">
        <v>3565</v>
      </c>
      <c r="AW688" s="12" t="s">
        <v>3515</v>
      </c>
      <c r="AX688" s="12" t="s">
        <v>3554</v>
      </c>
      <c r="AY688" s="203" t="s">
        <v>3691</v>
      </c>
    </row>
    <row r="689" spans="2:51" s="12" customFormat="1" ht="12">
      <c r="B689" s="192"/>
      <c r="C689" s="193"/>
      <c r="D689" s="194" t="s">
        <v>3710</v>
      </c>
      <c r="E689" s="195" t="s">
        <v>3501</v>
      </c>
      <c r="F689" s="196" t="s">
        <v>2817</v>
      </c>
      <c r="G689" s="193"/>
      <c r="H689" s="197">
        <v>26.027</v>
      </c>
      <c r="I689" s="198"/>
      <c r="J689" s="193"/>
      <c r="K689" s="193"/>
      <c r="L689" s="199"/>
      <c r="M689" s="200"/>
      <c r="N689" s="201"/>
      <c r="O689" s="201"/>
      <c r="P689" s="201"/>
      <c r="Q689" s="201"/>
      <c r="R689" s="201"/>
      <c r="S689" s="201"/>
      <c r="T689" s="202"/>
      <c r="AT689" s="203" t="s">
        <v>3710</v>
      </c>
      <c r="AU689" s="203" t="s">
        <v>3565</v>
      </c>
      <c r="AV689" s="12" t="s">
        <v>3565</v>
      </c>
      <c r="AW689" s="12" t="s">
        <v>3515</v>
      </c>
      <c r="AX689" s="12" t="s">
        <v>3554</v>
      </c>
      <c r="AY689" s="203" t="s">
        <v>3691</v>
      </c>
    </row>
    <row r="690" spans="2:51" s="13" customFormat="1" ht="12">
      <c r="B690" s="204"/>
      <c r="C690" s="205"/>
      <c r="D690" s="194" t="s">
        <v>3710</v>
      </c>
      <c r="E690" s="206" t="s">
        <v>3501</v>
      </c>
      <c r="F690" s="207" t="s">
        <v>3712</v>
      </c>
      <c r="G690" s="205"/>
      <c r="H690" s="208">
        <v>44.16</v>
      </c>
      <c r="I690" s="209"/>
      <c r="J690" s="205"/>
      <c r="K690" s="205"/>
      <c r="L690" s="210"/>
      <c r="M690" s="211"/>
      <c r="N690" s="212"/>
      <c r="O690" s="212"/>
      <c r="P690" s="212"/>
      <c r="Q690" s="212"/>
      <c r="R690" s="212"/>
      <c r="S690" s="212"/>
      <c r="T690" s="213"/>
      <c r="AT690" s="214" t="s">
        <v>3710</v>
      </c>
      <c r="AU690" s="214" t="s">
        <v>3565</v>
      </c>
      <c r="AV690" s="13" t="s">
        <v>3699</v>
      </c>
      <c r="AW690" s="13" t="s">
        <v>3515</v>
      </c>
      <c r="AX690" s="13" t="s">
        <v>3562</v>
      </c>
      <c r="AY690" s="214" t="s">
        <v>3691</v>
      </c>
    </row>
    <row r="691" spans="2:65" s="1" customFormat="1" ht="24" customHeight="1">
      <c r="B691" s="34"/>
      <c r="C691" s="179" t="s">
        <v>2818</v>
      </c>
      <c r="D691" s="179" t="s">
        <v>3694</v>
      </c>
      <c r="E691" s="180" t="s">
        <v>2819</v>
      </c>
      <c r="F691" s="181" t="s">
        <v>2820</v>
      </c>
      <c r="G691" s="182" t="s">
        <v>3792</v>
      </c>
      <c r="H691" s="183">
        <v>20.3</v>
      </c>
      <c r="I691" s="184"/>
      <c r="J691" s="185">
        <f>ROUND(I691*H691,2)</f>
        <v>0</v>
      </c>
      <c r="K691" s="181" t="s">
        <v>3698</v>
      </c>
      <c r="L691" s="38"/>
      <c r="M691" s="186" t="s">
        <v>3501</v>
      </c>
      <c r="N691" s="187" t="s">
        <v>3525</v>
      </c>
      <c r="O691" s="63"/>
      <c r="P691" s="188">
        <f>O691*H691</f>
        <v>0</v>
      </c>
      <c r="Q691" s="188">
        <v>0</v>
      </c>
      <c r="R691" s="188">
        <f>Q691*H691</f>
        <v>0</v>
      </c>
      <c r="S691" s="188">
        <v>0</v>
      </c>
      <c r="T691" s="189">
        <f>S691*H691</f>
        <v>0</v>
      </c>
      <c r="AR691" s="190" t="s">
        <v>3761</v>
      </c>
      <c r="AT691" s="190" t="s">
        <v>3694</v>
      </c>
      <c r="AU691" s="190" t="s">
        <v>3565</v>
      </c>
      <c r="AY691" s="17" t="s">
        <v>3691</v>
      </c>
      <c r="BE691" s="191">
        <f>IF(N691="základní",J691,0)</f>
        <v>0</v>
      </c>
      <c r="BF691" s="191">
        <f>IF(N691="snížená",J691,0)</f>
        <v>0</v>
      </c>
      <c r="BG691" s="191">
        <f>IF(N691="zákl. přenesená",J691,0)</f>
        <v>0</v>
      </c>
      <c r="BH691" s="191">
        <f>IF(N691="sníž. přenesená",J691,0)</f>
        <v>0</v>
      </c>
      <c r="BI691" s="191">
        <f>IF(N691="nulová",J691,0)</f>
        <v>0</v>
      </c>
      <c r="BJ691" s="17" t="s">
        <v>3562</v>
      </c>
      <c r="BK691" s="191">
        <f>ROUND(I691*H691,2)</f>
        <v>0</v>
      </c>
      <c r="BL691" s="17" t="s">
        <v>3761</v>
      </c>
      <c r="BM691" s="190" t="s">
        <v>2821</v>
      </c>
    </row>
    <row r="692" spans="2:63" s="346" customFormat="1" ht="22.9" customHeight="1">
      <c r="B692" s="337"/>
      <c r="C692" s="338"/>
      <c r="D692" s="339" t="s">
        <v>3553</v>
      </c>
      <c r="E692" s="339" t="s">
        <v>2822</v>
      </c>
      <c r="F692" s="339" t="s">
        <v>2823</v>
      </c>
      <c r="G692" s="338"/>
      <c r="H692" s="338"/>
      <c r="I692" s="340"/>
      <c r="J692" s="178">
        <f>BK692</f>
        <v>0</v>
      </c>
      <c r="K692" s="338"/>
      <c r="L692" s="341"/>
      <c r="M692" s="342"/>
      <c r="N692" s="343"/>
      <c r="O692" s="343"/>
      <c r="P692" s="344">
        <f>SUM(P694:P745)</f>
        <v>0</v>
      </c>
      <c r="Q692" s="343"/>
      <c r="R692" s="344">
        <f>SUM(R694:R745)</f>
        <v>2.1443326</v>
      </c>
      <c r="S692" s="343"/>
      <c r="T692" s="345">
        <f>SUM(T694:T745)</f>
        <v>0</v>
      </c>
      <c r="AR692" s="347" t="s">
        <v>3565</v>
      </c>
      <c r="AT692" s="348" t="s">
        <v>3553</v>
      </c>
      <c r="AU692" s="348" t="s">
        <v>3562</v>
      </c>
      <c r="AY692" s="347" t="s">
        <v>3691</v>
      </c>
      <c r="BK692" s="349">
        <f>SUM(BK694:BK745)</f>
        <v>0</v>
      </c>
    </row>
    <row r="693" spans="2:63" s="437" customFormat="1" ht="22.9" customHeight="1">
      <c r="B693" s="438"/>
      <c r="C693" s="383"/>
      <c r="D693" s="177"/>
      <c r="E693" s="177"/>
      <c r="F693" s="448" t="s">
        <v>35</v>
      </c>
      <c r="G693" s="383"/>
      <c r="H693" s="383"/>
      <c r="I693" s="439"/>
      <c r="J693" s="178"/>
      <c r="K693" s="383"/>
      <c r="L693" s="440"/>
      <c r="M693" s="441"/>
      <c r="N693" s="442"/>
      <c r="O693" s="442"/>
      <c r="P693" s="443"/>
      <c r="Q693" s="442"/>
      <c r="R693" s="443"/>
      <c r="S693" s="442"/>
      <c r="T693" s="444"/>
      <c r="AR693" s="445"/>
      <c r="AT693" s="446"/>
      <c r="AU693" s="446"/>
      <c r="AY693" s="445"/>
      <c r="BK693" s="447"/>
    </row>
    <row r="694" spans="1:65" s="379" customFormat="1" ht="24" customHeight="1">
      <c r="A694" s="395"/>
      <c r="B694" s="397"/>
      <c r="C694" s="398" t="s">
        <v>2824</v>
      </c>
      <c r="D694" s="398" t="s">
        <v>3694</v>
      </c>
      <c r="E694" s="384" t="s">
        <v>15</v>
      </c>
      <c r="F694" s="396" t="s">
        <v>16</v>
      </c>
      <c r="G694" s="385" t="s">
        <v>3834</v>
      </c>
      <c r="H694" s="386">
        <v>18</v>
      </c>
      <c r="I694" s="387"/>
      <c r="J694" s="388">
        <f>ROUND(I694*H694,2)</f>
        <v>0</v>
      </c>
      <c r="K694" s="329" t="s">
        <v>3698</v>
      </c>
      <c r="L694" s="389"/>
      <c r="M694" s="390" t="s">
        <v>3501</v>
      </c>
      <c r="N694" s="391" t="s">
        <v>3525</v>
      </c>
      <c r="O694" s="392"/>
      <c r="P694" s="393">
        <f>O694*H694</f>
        <v>0</v>
      </c>
      <c r="Q694" s="393">
        <v>0</v>
      </c>
      <c r="R694" s="393">
        <f>Q694*H694</f>
        <v>0</v>
      </c>
      <c r="S694" s="393">
        <v>0</v>
      </c>
      <c r="T694" s="394">
        <f>S694*H694</f>
        <v>0</v>
      </c>
      <c r="U694" s="395"/>
      <c r="V694" s="395"/>
      <c r="W694" s="395"/>
      <c r="X694" s="395"/>
      <c r="Y694" s="395"/>
      <c r="Z694" s="395"/>
      <c r="AA694" s="395"/>
      <c r="AB694" s="395"/>
      <c r="AC694" s="395"/>
      <c r="AD694" s="395"/>
      <c r="AE694" s="395"/>
      <c r="AF694" s="395"/>
      <c r="AG694" s="395"/>
      <c r="AH694" s="395"/>
      <c r="AI694" s="395"/>
      <c r="AJ694" s="395"/>
      <c r="AK694" s="395"/>
      <c r="AL694" s="395"/>
      <c r="AR694" s="380" t="s">
        <v>3761</v>
      </c>
      <c r="AT694" s="380" t="s">
        <v>3694</v>
      </c>
      <c r="AU694" s="380" t="s">
        <v>3565</v>
      </c>
      <c r="AY694" s="381" t="s">
        <v>3691</v>
      </c>
      <c r="BE694" s="382">
        <f>IF(N694="základní",J694,0)</f>
        <v>0</v>
      </c>
      <c r="BF694" s="382">
        <f>IF(N694="snížená",J694,0)</f>
        <v>0</v>
      </c>
      <c r="BG694" s="382">
        <f>IF(N694="zákl. přenesená",J694,0)</f>
        <v>0</v>
      </c>
      <c r="BH694" s="382">
        <f>IF(N694="sníž. přenesená",J694,0)</f>
        <v>0</v>
      </c>
      <c r="BI694" s="382">
        <f>IF(N694="nulová",J694,0)</f>
        <v>0</v>
      </c>
      <c r="BJ694" s="381" t="s">
        <v>3562</v>
      </c>
      <c r="BK694" s="382">
        <f>ROUND(I694*H694,2)</f>
        <v>0</v>
      </c>
      <c r="BL694" s="381" t="s">
        <v>3761</v>
      </c>
      <c r="BM694" s="380" t="s">
        <v>2827</v>
      </c>
    </row>
    <row r="695" spans="2:51" s="12" customFormat="1" ht="12">
      <c r="B695" s="192"/>
      <c r="C695" s="193"/>
      <c r="D695" s="194" t="s">
        <v>3710</v>
      </c>
      <c r="E695" s="195" t="s">
        <v>3501</v>
      </c>
      <c r="F695" s="196" t="s">
        <v>17</v>
      </c>
      <c r="G695" s="193"/>
      <c r="H695" s="197">
        <v>18</v>
      </c>
      <c r="I695" s="198"/>
      <c r="J695" s="193"/>
      <c r="K695" s="193"/>
      <c r="L695" s="199"/>
      <c r="M695" s="200"/>
      <c r="N695" s="201"/>
      <c r="O695" s="201"/>
      <c r="P695" s="201"/>
      <c r="Q695" s="201"/>
      <c r="R695" s="201"/>
      <c r="S695" s="201"/>
      <c r="T695" s="202"/>
      <c r="AT695" s="203" t="s">
        <v>3710</v>
      </c>
      <c r="AU695" s="203" t="s">
        <v>3565</v>
      </c>
      <c r="AV695" s="12" t="s">
        <v>3565</v>
      </c>
      <c r="AW695" s="12" t="s">
        <v>3515</v>
      </c>
      <c r="AX695" s="12" t="s">
        <v>3554</v>
      </c>
      <c r="AY695" s="203" t="s">
        <v>3691</v>
      </c>
    </row>
    <row r="696" spans="2:51" s="13" customFormat="1" ht="12">
      <c r="B696" s="204"/>
      <c r="C696" s="205"/>
      <c r="D696" s="194" t="s">
        <v>3710</v>
      </c>
      <c r="E696" s="206" t="s">
        <v>3501</v>
      </c>
      <c r="F696" s="207" t="s">
        <v>3712</v>
      </c>
      <c r="G696" s="205"/>
      <c r="H696" s="208">
        <v>18</v>
      </c>
      <c r="I696" s="209"/>
      <c r="J696" s="205"/>
      <c r="K696" s="205"/>
      <c r="L696" s="210"/>
      <c r="M696" s="211"/>
      <c r="N696" s="212"/>
      <c r="O696" s="212"/>
      <c r="P696" s="212"/>
      <c r="Q696" s="212"/>
      <c r="R696" s="212"/>
      <c r="S696" s="212"/>
      <c r="T696" s="213"/>
      <c r="AT696" s="214" t="s">
        <v>3710</v>
      </c>
      <c r="AU696" s="214" t="s">
        <v>3565</v>
      </c>
      <c r="AV696" s="13" t="s">
        <v>3699</v>
      </c>
      <c r="AW696" s="13" t="s">
        <v>3515</v>
      </c>
      <c r="AX696" s="13" t="s">
        <v>3562</v>
      </c>
      <c r="AY696" s="214" t="s">
        <v>3691</v>
      </c>
    </row>
    <row r="697" spans="2:65" s="395" customFormat="1" ht="16.5" customHeight="1">
      <c r="B697" s="397"/>
      <c r="C697" s="399" t="s">
        <v>2828</v>
      </c>
      <c r="D697" s="399" t="s">
        <v>3806</v>
      </c>
      <c r="E697" s="400" t="s">
        <v>2829</v>
      </c>
      <c r="F697" s="330" t="s">
        <v>2830</v>
      </c>
      <c r="G697" s="401" t="s">
        <v>3834</v>
      </c>
      <c r="H697" s="402">
        <v>6</v>
      </c>
      <c r="I697" s="403"/>
      <c r="J697" s="404">
        <f>ROUND(I697*H697,2)</f>
        <v>0</v>
      </c>
      <c r="K697" s="330" t="s">
        <v>3501</v>
      </c>
      <c r="L697" s="405"/>
      <c r="M697" s="406" t="s">
        <v>3501</v>
      </c>
      <c r="N697" s="407" t="s">
        <v>3525</v>
      </c>
      <c r="O697" s="392"/>
      <c r="P697" s="393">
        <f>O697*H697</f>
        <v>0</v>
      </c>
      <c r="Q697" s="393">
        <v>0.017</v>
      </c>
      <c r="R697" s="393">
        <f>Q697*H697</f>
        <v>0.10200000000000001</v>
      </c>
      <c r="S697" s="393">
        <v>0</v>
      </c>
      <c r="T697" s="394">
        <f>S697*H697</f>
        <v>0</v>
      </c>
      <c r="AR697" s="408" t="s">
        <v>3842</v>
      </c>
      <c r="AT697" s="408" t="s">
        <v>3806</v>
      </c>
      <c r="AU697" s="408" t="s">
        <v>3565</v>
      </c>
      <c r="AY697" s="409" t="s">
        <v>3691</v>
      </c>
      <c r="BE697" s="410">
        <f>IF(N697="základní",J697,0)</f>
        <v>0</v>
      </c>
      <c r="BF697" s="410">
        <f>IF(N697="snížená",J697,0)</f>
        <v>0</v>
      </c>
      <c r="BG697" s="410">
        <f>IF(N697="zákl. přenesená",J697,0)</f>
        <v>0</v>
      </c>
      <c r="BH697" s="410">
        <f>IF(N697="sníž. přenesená",J697,0)</f>
        <v>0</v>
      </c>
      <c r="BI697" s="410">
        <f>IF(N697="nulová",J697,0)</f>
        <v>0</v>
      </c>
      <c r="BJ697" s="409" t="s">
        <v>3562</v>
      </c>
      <c r="BK697" s="410">
        <f>ROUND(I697*H697,2)</f>
        <v>0</v>
      </c>
      <c r="BL697" s="409" t="s">
        <v>3761</v>
      </c>
      <c r="BM697" s="408" t="s">
        <v>2831</v>
      </c>
    </row>
    <row r="698" spans="2:65" s="395" customFormat="1" ht="24" customHeight="1">
      <c r="B698" s="397"/>
      <c r="C698" s="399" t="s">
        <v>2832</v>
      </c>
      <c r="D698" s="399" t="s">
        <v>3806</v>
      </c>
      <c r="E698" s="400" t="s">
        <v>2833</v>
      </c>
      <c r="F698" s="330" t="s">
        <v>2834</v>
      </c>
      <c r="G698" s="401" t="s">
        <v>3834</v>
      </c>
      <c r="H698" s="402">
        <v>1</v>
      </c>
      <c r="I698" s="403"/>
      <c r="J698" s="404">
        <f>ROUND(I698*H698,2)</f>
        <v>0</v>
      </c>
      <c r="K698" s="330" t="s">
        <v>3501</v>
      </c>
      <c r="L698" s="405"/>
      <c r="M698" s="406" t="s">
        <v>3501</v>
      </c>
      <c r="N698" s="407" t="s">
        <v>3525</v>
      </c>
      <c r="O698" s="392"/>
      <c r="P698" s="393">
        <f>O698*H698</f>
        <v>0</v>
      </c>
      <c r="Q698" s="393">
        <v>0.024</v>
      </c>
      <c r="R698" s="393">
        <f>Q698*H698</f>
        <v>0.024</v>
      </c>
      <c r="S698" s="393">
        <v>0</v>
      </c>
      <c r="T698" s="394">
        <f>S698*H698</f>
        <v>0</v>
      </c>
      <c r="AR698" s="408" t="s">
        <v>3842</v>
      </c>
      <c r="AT698" s="408" t="s">
        <v>3806</v>
      </c>
      <c r="AU698" s="408" t="s">
        <v>3565</v>
      </c>
      <c r="AY698" s="409" t="s">
        <v>3691</v>
      </c>
      <c r="BE698" s="410">
        <f>IF(N698="základní",J698,0)</f>
        <v>0</v>
      </c>
      <c r="BF698" s="410">
        <f>IF(N698="snížená",J698,0)</f>
        <v>0</v>
      </c>
      <c r="BG698" s="410">
        <f>IF(N698="zákl. přenesená",J698,0)</f>
        <v>0</v>
      </c>
      <c r="BH698" s="410">
        <f>IF(N698="sníž. přenesená",J698,0)</f>
        <v>0</v>
      </c>
      <c r="BI698" s="410">
        <f>IF(N698="nulová",J698,0)</f>
        <v>0</v>
      </c>
      <c r="BJ698" s="409" t="s">
        <v>3562</v>
      </c>
      <c r="BK698" s="410">
        <f>ROUND(I698*H698,2)</f>
        <v>0</v>
      </c>
      <c r="BL698" s="409" t="s">
        <v>3761</v>
      </c>
      <c r="BM698" s="408" t="s">
        <v>2835</v>
      </c>
    </row>
    <row r="699" spans="2:65" s="1" customFormat="1" ht="16.5" customHeight="1">
      <c r="B699" s="34"/>
      <c r="C699" s="225" t="s">
        <v>2836</v>
      </c>
      <c r="D699" s="225" t="s">
        <v>3806</v>
      </c>
      <c r="E699" s="226" t="s">
        <v>2837</v>
      </c>
      <c r="F699" s="227" t="s">
        <v>2838</v>
      </c>
      <c r="G699" s="228" t="s">
        <v>3834</v>
      </c>
      <c r="H699" s="229">
        <v>11</v>
      </c>
      <c r="I699" s="230"/>
      <c r="J699" s="231">
        <f>ROUND(I699*H699,2)</f>
        <v>0</v>
      </c>
      <c r="K699" s="227" t="s">
        <v>3501</v>
      </c>
      <c r="L699" s="232"/>
      <c r="M699" s="233" t="s">
        <v>3501</v>
      </c>
      <c r="N699" s="234" t="s">
        <v>3525</v>
      </c>
      <c r="O699" s="63"/>
      <c r="P699" s="188">
        <f>O699*H699</f>
        <v>0</v>
      </c>
      <c r="Q699" s="188">
        <v>0.019</v>
      </c>
      <c r="R699" s="188">
        <f>Q699*H699</f>
        <v>0.209</v>
      </c>
      <c r="S699" s="188">
        <v>0</v>
      </c>
      <c r="T699" s="189">
        <f>S699*H699</f>
        <v>0</v>
      </c>
      <c r="AR699" s="190" t="s">
        <v>3842</v>
      </c>
      <c r="AT699" s="190" t="s">
        <v>3806</v>
      </c>
      <c r="AU699" s="190" t="s">
        <v>3565</v>
      </c>
      <c r="AY699" s="17" t="s">
        <v>3691</v>
      </c>
      <c r="BE699" s="191">
        <f>IF(N699="základní",J699,0)</f>
        <v>0</v>
      </c>
      <c r="BF699" s="191">
        <f>IF(N699="snížená",J699,0)</f>
        <v>0</v>
      </c>
      <c r="BG699" s="191">
        <f>IF(N699="zákl. přenesená",J699,0)</f>
        <v>0</v>
      </c>
      <c r="BH699" s="191">
        <f>IF(N699="sníž. přenesená",J699,0)</f>
        <v>0</v>
      </c>
      <c r="BI699" s="191">
        <f>IF(N699="nulová",J699,0)</f>
        <v>0</v>
      </c>
      <c r="BJ699" s="17" t="s">
        <v>3562</v>
      </c>
      <c r="BK699" s="191">
        <f>ROUND(I699*H699,2)</f>
        <v>0</v>
      </c>
      <c r="BL699" s="17" t="s">
        <v>3761</v>
      </c>
      <c r="BM699" s="190" t="s">
        <v>2839</v>
      </c>
    </row>
    <row r="700" spans="2:65" s="1" customFormat="1" ht="24" customHeight="1">
      <c r="B700" s="34"/>
      <c r="C700" s="179" t="s">
        <v>2840</v>
      </c>
      <c r="D700" s="179" t="s">
        <v>3694</v>
      </c>
      <c r="E700" s="180" t="s">
        <v>18</v>
      </c>
      <c r="F700" s="181" t="s">
        <v>19</v>
      </c>
      <c r="G700" s="182" t="s">
        <v>3834</v>
      </c>
      <c r="H700" s="183">
        <v>8</v>
      </c>
      <c r="I700" s="184"/>
      <c r="J700" s="185">
        <f>ROUND(I700*H700,2)</f>
        <v>0</v>
      </c>
      <c r="K700" s="181" t="s">
        <v>3698</v>
      </c>
      <c r="L700" s="38"/>
      <c r="M700" s="186" t="s">
        <v>3501</v>
      </c>
      <c r="N700" s="187" t="s">
        <v>3525</v>
      </c>
      <c r="O700" s="63"/>
      <c r="P700" s="188">
        <f>O700*H700</f>
        <v>0</v>
      </c>
      <c r="Q700" s="188">
        <v>0</v>
      </c>
      <c r="R700" s="188">
        <f>Q700*H700</f>
        <v>0</v>
      </c>
      <c r="S700" s="188">
        <v>0</v>
      </c>
      <c r="T700" s="189">
        <f>S700*H700</f>
        <v>0</v>
      </c>
      <c r="AR700" s="190" t="s">
        <v>3761</v>
      </c>
      <c r="AT700" s="190" t="s">
        <v>3694</v>
      </c>
      <c r="AU700" s="190" t="s">
        <v>3565</v>
      </c>
      <c r="AY700" s="17" t="s">
        <v>3691</v>
      </c>
      <c r="BE700" s="191">
        <f>IF(N700="základní",J700,0)</f>
        <v>0</v>
      </c>
      <c r="BF700" s="191">
        <f>IF(N700="snížená",J700,0)</f>
        <v>0</v>
      </c>
      <c r="BG700" s="191">
        <f>IF(N700="zákl. přenesená",J700,0)</f>
        <v>0</v>
      </c>
      <c r="BH700" s="191">
        <f>IF(N700="sníž. přenesená",J700,0)</f>
        <v>0</v>
      </c>
      <c r="BI700" s="191">
        <f>IF(N700="nulová",J700,0)</f>
        <v>0</v>
      </c>
      <c r="BJ700" s="17" t="s">
        <v>3562</v>
      </c>
      <c r="BK700" s="191">
        <f>ROUND(I700*H700,2)</f>
        <v>0</v>
      </c>
      <c r="BL700" s="17" t="s">
        <v>3761</v>
      </c>
      <c r="BM700" s="190" t="s">
        <v>2841</v>
      </c>
    </row>
    <row r="701" spans="2:51" s="12" customFormat="1" ht="12">
      <c r="B701" s="192"/>
      <c r="C701" s="193"/>
      <c r="D701" s="194" t="s">
        <v>3710</v>
      </c>
      <c r="E701" s="195" t="s">
        <v>3501</v>
      </c>
      <c r="F701" s="196" t="s">
        <v>2842</v>
      </c>
      <c r="G701" s="193"/>
      <c r="H701" s="197">
        <v>8</v>
      </c>
      <c r="I701" s="198"/>
      <c r="J701" s="193"/>
      <c r="K701" s="193"/>
      <c r="L701" s="199"/>
      <c r="M701" s="200"/>
      <c r="N701" s="201"/>
      <c r="O701" s="201"/>
      <c r="P701" s="201"/>
      <c r="Q701" s="201"/>
      <c r="R701" s="201"/>
      <c r="S701" s="201"/>
      <c r="T701" s="202"/>
      <c r="AT701" s="203" t="s">
        <v>3710</v>
      </c>
      <c r="AU701" s="203" t="s">
        <v>3565</v>
      </c>
      <c r="AV701" s="12" t="s">
        <v>3565</v>
      </c>
      <c r="AW701" s="12" t="s">
        <v>3515</v>
      </c>
      <c r="AX701" s="12" t="s">
        <v>3554</v>
      </c>
      <c r="AY701" s="203" t="s">
        <v>3691</v>
      </c>
    </row>
    <row r="702" spans="2:51" s="13" customFormat="1" ht="12">
      <c r="B702" s="204"/>
      <c r="C702" s="205"/>
      <c r="D702" s="194" t="s">
        <v>3710</v>
      </c>
      <c r="E702" s="206" t="s">
        <v>3501</v>
      </c>
      <c r="F702" s="207" t="s">
        <v>3712</v>
      </c>
      <c r="G702" s="205"/>
      <c r="H702" s="208">
        <v>8</v>
      </c>
      <c r="I702" s="209"/>
      <c r="J702" s="205"/>
      <c r="K702" s="205"/>
      <c r="L702" s="210"/>
      <c r="M702" s="211"/>
      <c r="N702" s="212"/>
      <c r="O702" s="212"/>
      <c r="P702" s="212"/>
      <c r="Q702" s="212"/>
      <c r="R702" s="212"/>
      <c r="S702" s="212"/>
      <c r="T702" s="213"/>
      <c r="AT702" s="214" t="s">
        <v>3710</v>
      </c>
      <c r="AU702" s="214" t="s">
        <v>3565</v>
      </c>
      <c r="AV702" s="13" t="s">
        <v>3699</v>
      </c>
      <c r="AW702" s="13" t="s">
        <v>3515</v>
      </c>
      <c r="AX702" s="13" t="s">
        <v>3562</v>
      </c>
      <c r="AY702" s="214" t="s">
        <v>3691</v>
      </c>
    </row>
    <row r="703" spans="2:65" s="1" customFormat="1" ht="16.5" customHeight="1">
      <c r="B703" s="34"/>
      <c r="C703" s="225" t="s">
        <v>2843</v>
      </c>
      <c r="D703" s="225" t="s">
        <v>3806</v>
      </c>
      <c r="E703" s="226" t="s">
        <v>2844</v>
      </c>
      <c r="F703" s="227" t="s">
        <v>2845</v>
      </c>
      <c r="G703" s="228" t="s">
        <v>3834</v>
      </c>
      <c r="H703" s="229">
        <v>5</v>
      </c>
      <c r="I703" s="230"/>
      <c r="J703" s="231">
        <f>ROUND(I703*H703,2)</f>
        <v>0</v>
      </c>
      <c r="K703" s="227" t="s">
        <v>3501</v>
      </c>
      <c r="L703" s="232"/>
      <c r="M703" s="233" t="s">
        <v>3501</v>
      </c>
      <c r="N703" s="234" t="s">
        <v>3525</v>
      </c>
      <c r="O703" s="63"/>
      <c r="P703" s="188">
        <f>O703*H703</f>
        <v>0</v>
      </c>
      <c r="Q703" s="188">
        <v>0.021</v>
      </c>
      <c r="R703" s="188">
        <f>Q703*H703</f>
        <v>0.10500000000000001</v>
      </c>
      <c r="S703" s="188">
        <v>0</v>
      </c>
      <c r="T703" s="189">
        <f>S703*H703</f>
        <v>0</v>
      </c>
      <c r="AR703" s="190" t="s">
        <v>3842</v>
      </c>
      <c r="AT703" s="190" t="s">
        <v>3806</v>
      </c>
      <c r="AU703" s="190" t="s">
        <v>3565</v>
      </c>
      <c r="AY703" s="17" t="s">
        <v>3691</v>
      </c>
      <c r="BE703" s="191">
        <f>IF(N703="základní",J703,0)</f>
        <v>0</v>
      </c>
      <c r="BF703" s="191">
        <f>IF(N703="snížená",J703,0)</f>
        <v>0</v>
      </c>
      <c r="BG703" s="191">
        <f>IF(N703="zákl. přenesená",J703,0)</f>
        <v>0</v>
      </c>
      <c r="BH703" s="191">
        <f>IF(N703="sníž. přenesená",J703,0)</f>
        <v>0</v>
      </c>
      <c r="BI703" s="191">
        <f>IF(N703="nulová",J703,0)</f>
        <v>0</v>
      </c>
      <c r="BJ703" s="17" t="s">
        <v>3562</v>
      </c>
      <c r="BK703" s="191">
        <f>ROUND(I703*H703,2)</f>
        <v>0</v>
      </c>
      <c r="BL703" s="17" t="s">
        <v>3761</v>
      </c>
      <c r="BM703" s="190" t="s">
        <v>2846</v>
      </c>
    </row>
    <row r="704" spans="2:65" s="1" customFormat="1" ht="16.5" customHeight="1">
      <c r="B704" s="34"/>
      <c r="C704" s="225" t="s">
        <v>2848</v>
      </c>
      <c r="D704" s="225" t="s">
        <v>3806</v>
      </c>
      <c r="E704" s="226" t="s">
        <v>2849</v>
      </c>
      <c r="F704" s="227" t="s">
        <v>2850</v>
      </c>
      <c r="G704" s="228" t="s">
        <v>3834</v>
      </c>
      <c r="H704" s="229">
        <v>3</v>
      </c>
      <c r="I704" s="230"/>
      <c r="J704" s="231">
        <f>ROUND(I704*H704,2)</f>
        <v>0</v>
      </c>
      <c r="K704" s="227" t="s">
        <v>3501</v>
      </c>
      <c r="L704" s="232"/>
      <c r="M704" s="233" t="s">
        <v>3501</v>
      </c>
      <c r="N704" s="234" t="s">
        <v>3525</v>
      </c>
      <c r="O704" s="63"/>
      <c r="P704" s="188">
        <f>O704*H704</f>
        <v>0</v>
      </c>
      <c r="Q704" s="188">
        <v>0.025</v>
      </c>
      <c r="R704" s="188">
        <f>Q704*H704</f>
        <v>0.07500000000000001</v>
      </c>
      <c r="S704" s="188">
        <v>0</v>
      </c>
      <c r="T704" s="189">
        <f>S704*H704</f>
        <v>0</v>
      </c>
      <c r="AR704" s="190" t="s">
        <v>3842</v>
      </c>
      <c r="AT704" s="190" t="s">
        <v>3806</v>
      </c>
      <c r="AU704" s="190" t="s">
        <v>3565</v>
      </c>
      <c r="AY704" s="17" t="s">
        <v>3691</v>
      </c>
      <c r="BE704" s="191">
        <f>IF(N704="základní",J704,0)</f>
        <v>0</v>
      </c>
      <c r="BF704" s="191">
        <f>IF(N704="snížená",J704,0)</f>
        <v>0</v>
      </c>
      <c r="BG704" s="191">
        <f>IF(N704="zákl. přenesená",J704,0)</f>
        <v>0</v>
      </c>
      <c r="BH704" s="191">
        <f>IF(N704="sníž. přenesená",J704,0)</f>
        <v>0</v>
      </c>
      <c r="BI704" s="191">
        <f>IF(N704="nulová",J704,0)</f>
        <v>0</v>
      </c>
      <c r="BJ704" s="17" t="s">
        <v>3562</v>
      </c>
      <c r="BK704" s="191">
        <f>ROUND(I704*H704,2)</f>
        <v>0</v>
      </c>
      <c r="BL704" s="17" t="s">
        <v>3761</v>
      </c>
      <c r="BM704" s="190" t="s">
        <v>2851</v>
      </c>
    </row>
    <row r="705" spans="2:65" s="395" customFormat="1" ht="24" customHeight="1">
      <c r="B705" s="397"/>
      <c r="C705" s="398" t="s">
        <v>2852</v>
      </c>
      <c r="D705" s="398" t="s">
        <v>3694</v>
      </c>
      <c r="E705" s="384" t="s">
        <v>2853</v>
      </c>
      <c r="F705" s="329" t="s">
        <v>20</v>
      </c>
      <c r="G705" s="385" t="s">
        <v>3834</v>
      </c>
      <c r="H705" s="386">
        <v>1</v>
      </c>
      <c r="I705" s="387"/>
      <c r="J705" s="388">
        <f>ROUND(I705*H705,2)</f>
        <v>0</v>
      </c>
      <c r="K705" s="329" t="s">
        <v>3698</v>
      </c>
      <c r="L705" s="389"/>
      <c r="M705" s="390" t="s">
        <v>3501</v>
      </c>
      <c r="N705" s="391" t="s">
        <v>3525</v>
      </c>
      <c r="O705" s="392"/>
      <c r="P705" s="393">
        <f>O705*H705</f>
        <v>0</v>
      </c>
      <c r="Q705" s="393">
        <v>0.00088</v>
      </c>
      <c r="R705" s="393">
        <f>Q705*H705</f>
        <v>0.00088</v>
      </c>
      <c r="S705" s="393">
        <v>0</v>
      </c>
      <c r="T705" s="394">
        <f>S705*H705</f>
        <v>0</v>
      </c>
      <c r="AR705" s="408" t="s">
        <v>3761</v>
      </c>
      <c r="AT705" s="408" t="s">
        <v>3694</v>
      </c>
      <c r="AU705" s="408" t="s">
        <v>3565</v>
      </c>
      <c r="AY705" s="409" t="s">
        <v>3691</v>
      </c>
      <c r="BE705" s="410">
        <f>IF(N705="základní",J705,0)</f>
        <v>0</v>
      </c>
      <c r="BF705" s="410">
        <f>IF(N705="snížená",J705,0)</f>
        <v>0</v>
      </c>
      <c r="BG705" s="410">
        <f>IF(N705="zákl. přenesená",J705,0)</f>
        <v>0</v>
      </c>
      <c r="BH705" s="410">
        <f>IF(N705="sníž. přenesená",J705,0)</f>
        <v>0</v>
      </c>
      <c r="BI705" s="410">
        <f>IF(N705="nulová",J705,0)</f>
        <v>0</v>
      </c>
      <c r="BJ705" s="409" t="s">
        <v>3562</v>
      </c>
      <c r="BK705" s="410">
        <f>ROUND(I705*H705,2)</f>
        <v>0</v>
      </c>
      <c r="BL705" s="409" t="s">
        <v>3761</v>
      </c>
      <c r="BM705" s="408" t="s">
        <v>2854</v>
      </c>
    </row>
    <row r="706" spans="2:51" s="12" customFormat="1" ht="12">
      <c r="B706" s="192"/>
      <c r="C706" s="193"/>
      <c r="D706" s="194" t="s">
        <v>3710</v>
      </c>
      <c r="E706" s="195" t="s">
        <v>3501</v>
      </c>
      <c r="F706" s="196" t="s">
        <v>4001</v>
      </c>
      <c r="G706" s="193"/>
      <c r="H706" s="197">
        <v>1</v>
      </c>
      <c r="I706" s="198"/>
      <c r="J706" s="193"/>
      <c r="K706" s="193"/>
      <c r="L706" s="199"/>
      <c r="M706" s="200"/>
      <c r="N706" s="201"/>
      <c r="O706" s="201"/>
      <c r="P706" s="201"/>
      <c r="Q706" s="201"/>
      <c r="R706" s="201"/>
      <c r="S706" s="201"/>
      <c r="T706" s="202"/>
      <c r="AT706" s="203" t="s">
        <v>3710</v>
      </c>
      <c r="AU706" s="203" t="s">
        <v>3565</v>
      </c>
      <c r="AV706" s="12" t="s">
        <v>3565</v>
      </c>
      <c r="AW706" s="12" t="s">
        <v>3515</v>
      </c>
      <c r="AX706" s="12" t="s">
        <v>3554</v>
      </c>
      <c r="AY706" s="203" t="s">
        <v>3691</v>
      </c>
    </row>
    <row r="707" spans="2:51" s="13" customFormat="1" ht="12">
      <c r="B707" s="204"/>
      <c r="C707" s="205"/>
      <c r="D707" s="194" t="s">
        <v>3710</v>
      </c>
      <c r="E707" s="206" t="s">
        <v>3501</v>
      </c>
      <c r="F707" s="207" t="s">
        <v>3712</v>
      </c>
      <c r="G707" s="205"/>
      <c r="H707" s="208">
        <v>1</v>
      </c>
      <c r="I707" s="209"/>
      <c r="J707" s="205"/>
      <c r="K707" s="205"/>
      <c r="L707" s="210"/>
      <c r="M707" s="211"/>
      <c r="N707" s="212"/>
      <c r="O707" s="212"/>
      <c r="P707" s="212"/>
      <c r="Q707" s="212"/>
      <c r="R707" s="212"/>
      <c r="S707" s="212"/>
      <c r="T707" s="213"/>
      <c r="AT707" s="214" t="s">
        <v>3710</v>
      </c>
      <c r="AU707" s="214" t="s">
        <v>3565</v>
      </c>
      <c r="AV707" s="13" t="s">
        <v>3699</v>
      </c>
      <c r="AW707" s="13" t="s">
        <v>3515</v>
      </c>
      <c r="AX707" s="13" t="s">
        <v>3562</v>
      </c>
      <c r="AY707" s="214" t="s">
        <v>3691</v>
      </c>
    </row>
    <row r="708" spans="2:65" s="395" customFormat="1" ht="16.5" customHeight="1">
      <c r="B708" s="397"/>
      <c r="C708" s="399" t="s">
        <v>2855</v>
      </c>
      <c r="D708" s="399" t="s">
        <v>3806</v>
      </c>
      <c r="E708" s="400" t="s">
        <v>2856</v>
      </c>
      <c r="F708" s="330" t="s">
        <v>21</v>
      </c>
      <c r="G708" s="401" t="s">
        <v>3834</v>
      </c>
      <c r="H708" s="402">
        <v>1</v>
      </c>
      <c r="I708" s="403"/>
      <c r="J708" s="404">
        <f>ROUND(I708*H708,2)</f>
        <v>0</v>
      </c>
      <c r="K708" s="330" t="s">
        <v>3698</v>
      </c>
      <c r="L708" s="405"/>
      <c r="M708" s="406" t="s">
        <v>3501</v>
      </c>
      <c r="N708" s="407" t="s">
        <v>3525</v>
      </c>
      <c r="O708" s="392"/>
      <c r="P708" s="393">
        <f>O708*H708</f>
        <v>0</v>
      </c>
      <c r="Q708" s="393">
        <v>0.05</v>
      </c>
      <c r="R708" s="393">
        <f>Q708*H708</f>
        <v>0.05</v>
      </c>
      <c r="S708" s="393">
        <v>0</v>
      </c>
      <c r="T708" s="394">
        <f>S708*H708</f>
        <v>0</v>
      </c>
      <c r="AR708" s="408" t="s">
        <v>3842</v>
      </c>
      <c r="AT708" s="408" t="s">
        <v>3806</v>
      </c>
      <c r="AU708" s="408" t="s">
        <v>3565</v>
      </c>
      <c r="AY708" s="409" t="s">
        <v>3691</v>
      </c>
      <c r="BE708" s="410">
        <f>IF(N708="základní",J708,0)</f>
        <v>0</v>
      </c>
      <c r="BF708" s="410">
        <f>IF(N708="snížená",J708,0)</f>
        <v>0</v>
      </c>
      <c r="BG708" s="410">
        <f>IF(N708="zákl. přenesená",J708,0)</f>
        <v>0</v>
      </c>
      <c r="BH708" s="410">
        <f>IF(N708="sníž. přenesená",J708,0)</f>
        <v>0</v>
      </c>
      <c r="BI708" s="410">
        <f>IF(N708="nulová",J708,0)</f>
        <v>0</v>
      </c>
      <c r="BJ708" s="409" t="s">
        <v>3562</v>
      </c>
      <c r="BK708" s="410">
        <f>ROUND(I708*H708,2)</f>
        <v>0</v>
      </c>
      <c r="BL708" s="409" t="s">
        <v>3761</v>
      </c>
      <c r="BM708" s="408" t="s">
        <v>2857</v>
      </c>
    </row>
    <row r="709" spans="2:51" s="12" customFormat="1" ht="12">
      <c r="B709" s="192"/>
      <c r="C709" s="193"/>
      <c r="D709" s="194" t="s">
        <v>3710</v>
      </c>
      <c r="E709" s="195" t="s">
        <v>3501</v>
      </c>
      <c r="F709" s="196" t="s">
        <v>4001</v>
      </c>
      <c r="G709" s="193"/>
      <c r="H709" s="197">
        <v>1</v>
      </c>
      <c r="I709" s="198"/>
      <c r="J709" s="193"/>
      <c r="K709" s="193"/>
      <c r="L709" s="199"/>
      <c r="M709" s="200"/>
      <c r="N709" s="201"/>
      <c r="O709" s="201"/>
      <c r="P709" s="201"/>
      <c r="Q709" s="201"/>
      <c r="R709" s="201"/>
      <c r="S709" s="201"/>
      <c r="T709" s="202"/>
      <c r="AT709" s="203" t="s">
        <v>3710</v>
      </c>
      <c r="AU709" s="203" t="s">
        <v>3565</v>
      </c>
      <c r="AV709" s="12" t="s">
        <v>3565</v>
      </c>
      <c r="AW709" s="12" t="s">
        <v>3515</v>
      </c>
      <c r="AX709" s="12" t="s">
        <v>3554</v>
      </c>
      <c r="AY709" s="203" t="s">
        <v>3691</v>
      </c>
    </row>
    <row r="710" spans="2:51" s="13" customFormat="1" ht="12">
      <c r="B710" s="204"/>
      <c r="C710" s="205"/>
      <c r="D710" s="194" t="s">
        <v>3710</v>
      </c>
      <c r="E710" s="206" t="s">
        <v>3501</v>
      </c>
      <c r="F710" s="207" t="s">
        <v>3712</v>
      </c>
      <c r="G710" s="205"/>
      <c r="H710" s="208">
        <v>1</v>
      </c>
      <c r="I710" s="209"/>
      <c r="J710" s="205"/>
      <c r="K710" s="205"/>
      <c r="L710" s="210"/>
      <c r="M710" s="211"/>
      <c r="N710" s="212"/>
      <c r="O710" s="212"/>
      <c r="P710" s="212"/>
      <c r="Q710" s="212"/>
      <c r="R710" s="212"/>
      <c r="S710" s="212"/>
      <c r="T710" s="213"/>
      <c r="AT710" s="214" t="s">
        <v>3710</v>
      </c>
      <c r="AU710" s="214" t="s">
        <v>3565</v>
      </c>
      <c r="AV710" s="13" t="s">
        <v>3699</v>
      </c>
      <c r="AW710" s="13" t="s">
        <v>3515</v>
      </c>
      <c r="AX710" s="13" t="s">
        <v>3562</v>
      </c>
      <c r="AY710" s="214" t="s">
        <v>3691</v>
      </c>
    </row>
    <row r="711" spans="2:65" s="481" customFormat="1" ht="24" customHeight="1">
      <c r="B711" s="467"/>
      <c r="C711" s="468" t="s">
        <v>2858</v>
      </c>
      <c r="D711" s="468" t="s">
        <v>3694</v>
      </c>
      <c r="E711" s="469" t="s">
        <v>22</v>
      </c>
      <c r="F711" s="470" t="s">
        <v>23</v>
      </c>
      <c r="G711" s="471" t="s">
        <v>2918</v>
      </c>
      <c r="H711" s="472">
        <v>5</v>
      </c>
      <c r="I711" s="473"/>
      <c r="J711" s="474">
        <f>ROUND(I711*H711,2)</f>
        <v>0</v>
      </c>
      <c r="K711" s="470" t="s">
        <v>3698</v>
      </c>
      <c r="L711" s="475"/>
      <c r="M711" s="476" t="s">
        <v>3501</v>
      </c>
      <c r="N711" s="477" t="s">
        <v>3525</v>
      </c>
      <c r="O711" s="478"/>
      <c r="P711" s="479">
        <f>O711*H711</f>
        <v>0</v>
      </c>
      <c r="Q711" s="479">
        <v>0.00026</v>
      </c>
      <c r="R711" s="479">
        <f>Q711*H711</f>
        <v>0.0013</v>
      </c>
      <c r="S711" s="479">
        <v>0</v>
      </c>
      <c r="T711" s="480">
        <f>S711*H711</f>
        <v>0</v>
      </c>
      <c r="AR711" s="482" t="s">
        <v>3761</v>
      </c>
      <c r="AT711" s="482" t="s">
        <v>3694</v>
      </c>
      <c r="AU711" s="482" t="s">
        <v>3565</v>
      </c>
      <c r="AY711" s="483" t="s">
        <v>3691</v>
      </c>
      <c r="BE711" s="484">
        <f>IF(N711="základní",J711,0)</f>
        <v>0</v>
      </c>
      <c r="BF711" s="484">
        <f>IF(N711="snížená",J711,0)</f>
        <v>0</v>
      </c>
      <c r="BG711" s="484">
        <f>IF(N711="zákl. přenesená",J711,0)</f>
        <v>0</v>
      </c>
      <c r="BH711" s="484">
        <f>IF(N711="sníž. přenesená",J711,0)</f>
        <v>0</v>
      </c>
      <c r="BI711" s="484">
        <f>IF(N711="nulová",J711,0)</f>
        <v>0</v>
      </c>
      <c r="BJ711" s="483" t="s">
        <v>3562</v>
      </c>
      <c r="BK711" s="484">
        <f>ROUND(I711*H711,2)</f>
        <v>0</v>
      </c>
      <c r="BL711" s="483" t="s">
        <v>3761</v>
      </c>
      <c r="BM711" s="482" t="s">
        <v>2860</v>
      </c>
    </row>
    <row r="712" spans="2:51" s="12" customFormat="1" ht="12">
      <c r="B712" s="192"/>
      <c r="C712" s="193"/>
      <c r="D712" s="194" t="s">
        <v>3710</v>
      </c>
      <c r="E712" s="195" t="s">
        <v>3501</v>
      </c>
      <c r="F712" s="196"/>
      <c r="G712" s="193"/>
      <c r="H712" s="197">
        <v>5</v>
      </c>
      <c r="I712" s="198"/>
      <c r="J712" s="193"/>
      <c r="K712" s="193"/>
      <c r="L712" s="199"/>
      <c r="M712" s="200"/>
      <c r="N712" s="201"/>
      <c r="O712" s="201"/>
      <c r="P712" s="201"/>
      <c r="Q712" s="201"/>
      <c r="R712" s="201"/>
      <c r="S712" s="201"/>
      <c r="T712" s="202"/>
      <c r="AT712" s="203" t="s">
        <v>3710</v>
      </c>
      <c r="AU712" s="203" t="s">
        <v>3565</v>
      </c>
      <c r="AV712" s="12" t="s">
        <v>3565</v>
      </c>
      <c r="AW712" s="12" t="s">
        <v>3515</v>
      </c>
      <c r="AX712" s="12" t="s">
        <v>3554</v>
      </c>
      <c r="AY712" s="203" t="s">
        <v>3691</v>
      </c>
    </row>
    <row r="713" spans="2:51" s="13" customFormat="1" ht="12">
      <c r="B713" s="411"/>
      <c r="C713" s="205"/>
      <c r="D713" s="194" t="s">
        <v>3710</v>
      </c>
      <c r="E713" s="206" t="s">
        <v>3501</v>
      </c>
      <c r="F713" s="207" t="s">
        <v>24</v>
      </c>
      <c r="G713" s="205"/>
      <c r="H713" s="208">
        <v>5</v>
      </c>
      <c r="I713" s="209"/>
      <c r="J713" s="205"/>
      <c r="K713" s="205"/>
      <c r="L713" s="412"/>
      <c r="M713" s="413"/>
      <c r="N713" s="212"/>
      <c r="O713" s="212"/>
      <c r="P713" s="212"/>
      <c r="Q713" s="212"/>
      <c r="R713" s="212"/>
      <c r="S713" s="212"/>
      <c r="T713" s="414"/>
      <c r="AT713" s="214" t="s">
        <v>3710</v>
      </c>
      <c r="AU713" s="214" t="s">
        <v>3565</v>
      </c>
      <c r="AV713" s="13" t="s">
        <v>3699</v>
      </c>
      <c r="AW713" s="13" t="s">
        <v>3515</v>
      </c>
      <c r="AX713" s="13" t="s">
        <v>3562</v>
      </c>
      <c r="AY713" s="214" t="s">
        <v>3691</v>
      </c>
    </row>
    <row r="714" spans="2:51" s="426" customFormat="1" ht="24" customHeight="1">
      <c r="B714" s="427"/>
      <c r="C714" s="428"/>
      <c r="D714" s="429"/>
      <c r="E714" s="429" t="s">
        <v>25</v>
      </c>
      <c r="F714" s="430" t="s">
        <v>26</v>
      </c>
      <c r="G714" s="428" t="s">
        <v>2918</v>
      </c>
      <c r="H714" s="431">
        <v>3</v>
      </c>
      <c r="I714" s="432"/>
      <c r="J714" s="428"/>
      <c r="K714" s="428"/>
      <c r="L714" s="433"/>
      <c r="M714" s="434"/>
      <c r="N714" s="428"/>
      <c r="O714" s="428"/>
      <c r="P714" s="428"/>
      <c r="Q714" s="428"/>
      <c r="R714" s="428"/>
      <c r="S714" s="428"/>
      <c r="T714" s="435"/>
      <c r="AT714" s="436"/>
      <c r="AU714" s="436"/>
      <c r="AY714" s="436"/>
    </row>
    <row r="715" spans="2:65" s="1" customFormat="1" ht="24" customHeight="1">
      <c r="B715" s="415"/>
      <c r="C715" s="416" t="s">
        <v>2861</v>
      </c>
      <c r="D715" s="416" t="s">
        <v>3806</v>
      </c>
      <c r="E715" s="417" t="s">
        <v>2862</v>
      </c>
      <c r="F715" s="418" t="s">
        <v>2863</v>
      </c>
      <c r="G715" s="419" t="s">
        <v>3834</v>
      </c>
      <c r="H715" s="420">
        <v>2</v>
      </c>
      <c r="I715" s="421"/>
      <c r="J715" s="422">
        <f>ROUND(I715*H715,2)</f>
        <v>0</v>
      </c>
      <c r="K715" s="418" t="s">
        <v>3501</v>
      </c>
      <c r="L715" s="423"/>
      <c r="M715" s="424" t="s">
        <v>3501</v>
      </c>
      <c r="N715" s="234" t="s">
        <v>3525</v>
      </c>
      <c r="O715" s="63"/>
      <c r="P715" s="188">
        <f>O715*H715</f>
        <v>0</v>
      </c>
      <c r="Q715" s="188">
        <v>0.032</v>
      </c>
      <c r="R715" s="188">
        <f>Q715*H715</f>
        <v>0.064</v>
      </c>
      <c r="S715" s="188">
        <v>0</v>
      </c>
      <c r="T715" s="425">
        <f>S715*H715</f>
        <v>0</v>
      </c>
      <c r="AR715" s="190" t="s">
        <v>3842</v>
      </c>
      <c r="AT715" s="190" t="s">
        <v>3806</v>
      </c>
      <c r="AU715" s="190" t="s">
        <v>3565</v>
      </c>
      <c r="AY715" s="17" t="s">
        <v>3691</v>
      </c>
      <c r="BE715" s="191">
        <f>IF(N715="základní",J715,0)</f>
        <v>0</v>
      </c>
      <c r="BF715" s="191">
        <f>IF(N715="snížená",J715,0)</f>
        <v>0</v>
      </c>
      <c r="BG715" s="191">
        <f>IF(N715="zákl. přenesená",J715,0)</f>
        <v>0</v>
      </c>
      <c r="BH715" s="191">
        <f>IF(N715="sníž. přenesená",J715,0)</f>
        <v>0</v>
      </c>
      <c r="BI715" s="191">
        <f>IF(N715="nulová",J715,0)</f>
        <v>0</v>
      </c>
      <c r="BJ715" s="17" t="s">
        <v>3562</v>
      </c>
      <c r="BK715" s="191">
        <f>ROUND(I715*H715,2)</f>
        <v>0</v>
      </c>
      <c r="BL715" s="17" t="s">
        <v>3761</v>
      </c>
      <c r="BM715" s="190" t="s">
        <v>2864</v>
      </c>
    </row>
    <row r="716" spans="2:65" s="481" customFormat="1" ht="24" customHeight="1">
      <c r="B716" s="467"/>
      <c r="C716" s="468" t="s">
        <v>2865</v>
      </c>
      <c r="D716" s="468" t="s">
        <v>3694</v>
      </c>
      <c r="E716" s="469" t="s">
        <v>27</v>
      </c>
      <c r="F716" s="470" t="s">
        <v>28</v>
      </c>
      <c r="G716" s="471" t="s">
        <v>3834</v>
      </c>
      <c r="H716" s="472">
        <v>2</v>
      </c>
      <c r="I716" s="473"/>
      <c r="J716" s="474">
        <f>ROUND(I716*H716,2)</f>
        <v>0</v>
      </c>
      <c r="K716" s="470" t="s">
        <v>3698</v>
      </c>
      <c r="L716" s="475"/>
      <c r="M716" s="476" t="s">
        <v>3501</v>
      </c>
      <c r="N716" s="477" t="s">
        <v>3525</v>
      </c>
      <c r="O716" s="478"/>
      <c r="P716" s="479">
        <f>O716*H716</f>
        <v>0</v>
      </c>
      <c r="Q716" s="479">
        <v>0.00027</v>
      </c>
      <c r="R716" s="479">
        <f>Q716*H716</f>
        <v>0.00054</v>
      </c>
      <c r="S716" s="479">
        <v>0</v>
      </c>
      <c r="T716" s="480">
        <f>S716*H716</f>
        <v>0</v>
      </c>
      <c r="AR716" s="482" t="s">
        <v>3761</v>
      </c>
      <c r="AT716" s="482" t="s">
        <v>3694</v>
      </c>
      <c r="AU716" s="482" t="s">
        <v>3565</v>
      </c>
      <c r="AY716" s="483" t="s">
        <v>3691</v>
      </c>
      <c r="BE716" s="484">
        <f>IF(N716="základní",J716,0)</f>
        <v>0</v>
      </c>
      <c r="BF716" s="484">
        <f>IF(N716="snížená",J716,0)</f>
        <v>0</v>
      </c>
      <c r="BG716" s="484">
        <f>IF(N716="zákl. přenesená",J716,0)</f>
        <v>0</v>
      </c>
      <c r="BH716" s="484">
        <f>IF(N716="sníž. přenesená",J716,0)</f>
        <v>0</v>
      </c>
      <c r="BI716" s="484">
        <f>IF(N716="nulová",J716,0)</f>
        <v>0</v>
      </c>
      <c r="BJ716" s="483" t="s">
        <v>3562</v>
      </c>
      <c r="BK716" s="484">
        <f>ROUND(I716*H716,2)</f>
        <v>0</v>
      </c>
      <c r="BL716" s="483" t="s">
        <v>3761</v>
      </c>
      <c r="BM716" s="482" t="s">
        <v>2866</v>
      </c>
    </row>
    <row r="717" spans="2:51" s="12" customFormat="1" ht="12">
      <c r="B717" s="192"/>
      <c r="C717" s="193"/>
      <c r="D717" s="194" t="s">
        <v>3710</v>
      </c>
      <c r="E717" s="195" t="s">
        <v>3501</v>
      </c>
      <c r="F717" s="196" t="s">
        <v>2750</v>
      </c>
      <c r="G717" s="193"/>
      <c r="H717" s="197">
        <v>2</v>
      </c>
      <c r="I717" s="198"/>
      <c r="J717" s="193"/>
      <c r="K717" s="193"/>
      <c r="L717" s="199"/>
      <c r="M717" s="200"/>
      <c r="N717" s="201"/>
      <c r="O717" s="201"/>
      <c r="P717" s="201"/>
      <c r="Q717" s="201"/>
      <c r="R717" s="201"/>
      <c r="S717" s="201"/>
      <c r="T717" s="202"/>
      <c r="AT717" s="203" t="s">
        <v>3710</v>
      </c>
      <c r="AU717" s="203" t="s">
        <v>3565</v>
      </c>
      <c r="AV717" s="12" t="s">
        <v>3565</v>
      </c>
      <c r="AW717" s="12" t="s">
        <v>3515</v>
      </c>
      <c r="AX717" s="12" t="s">
        <v>3554</v>
      </c>
      <c r="AY717" s="203" t="s">
        <v>3691</v>
      </c>
    </row>
    <row r="718" spans="2:51" s="13" customFormat="1" ht="12">
      <c r="B718" s="204"/>
      <c r="C718" s="205"/>
      <c r="D718" s="194" t="s">
        <v>3710</v>
      </c>
      <c r="E718" s="206" t="s">
        <v>3501</v>
      </c>
      <c r="F718" s="207" t="s">
        <v>3712</v>
      </c>
      <c r="G718" s="205"/>
      <c r="H718" s="208">
        <v>2</v>
      </c>
      <c r="I718" s="209"/>
      <c r="J718" s="205"/>
      <c r="K718" s="205"/>
      <c r="L718" s="210"/>
      <c r="M718" s="211"/>
      <c r="N718" s="212"/>
      <c r="O718" s="212"/>
      <c r="P718" s="212"/>
      <c r="Q718" s="212"/>
      <c r="R718" s="212"/>
      <c r="S718" s="212"/>
      <c r="T718" s="213"/>
      <c r="AT718" s="214" t="s">
        <v>3710</v>
      </c>
      <c r="AU718" s="214" t="s">
        <v>3565</v>
      </c>
      <c r="AV718" s="13" t="s">
        <v>3699</v>
      </c>
      <c r="AW718" s="13" t="s">
        <v>3515</v>
      </c>
      <c r="AX718" s="13" t="s">
        <v>3562</v>
      </c>
      <c r="AY718" s="214" t="s">
        <v>3691</v>
      </c>
    </row>
    <row r="719" spans="2:65" s="1" customFormat="1" ht="24" customHeight="1">
      <c r="B719" s="34"/>
      <c r="C719" s="225" t="s">
        <v>2867</v>
      </c>
      <c r="D719" s="225" t="s">
        <v>3806</v>
      </c>
      <c r="E719" s="226" t="s">
        <v>2868</v>
      </c>
      <c r="F719" s="227" t="s">
        <v>2869</v>
      </c>
      <c r="G719" s="228" t="s">
        <v>3834</v>
      </c>
      <c r="H719" s="229">
        <v>2</v>
      </c>
      <c r="I719" s="230"/>
      <c r="J719" s="231">
        <f>ROUND(I719*H719,2)</f>
        <v>0</v>
      </c>
      <c r="K719" s="227" t="s">
        <v>3501</v>
      </c>
      <c r="L719" s="232"/>
      <c r="M719" s="233" t="s">
        <v>3501</v>
      </c>
      <c r="N719" s="234" t="s">
        <v>3525</v>
      </c>
      <c r="O719" s="63"/>
      <c r="P719" s="188">
        <f>O719*H719</f>
        <v>0</v>
      </c>
      <c r="Q719" s="188">
        <v>0.066</v>
      </c>
      <c r="R719" s="188">
        <f>Q719*H719</f>
        <v>0.132</v>
      </c>
      <c r="S719" s="188">
        <v>0</v>
      </c>
      <c r="T719" s="189">
        <f>S719*H719</f>
        <v>0</v>
      </c>
      <c r="AR719" s="190" t="s">
        <v>3842</v>
      </c>
      <c r="AT719" s="190" t="s">
        <v>3806</v>
      </c>
      <c r="AU719" s="190" t="s">
        <v>3565</v>
      </c>
      <c r="AY719" s="17" t="s">
        <v>3691</v>
      </c>
      <c r="BE719" s="191">
        <f>IF(N719="základní",J719,0)</f>
        <v>0</v>
      </c>
      <c r="BF719" s="191">
        <f>IF(N719="snížená",J719,0)</f>
        <v>0</v>
      </c>
      <c r="BG719" s="191">
        <f>IF(N719="zákl. přenesená",J719,0)</f>
        <v>0</v>
      </c>
      <c r="BH719" s="191">
        <f>IF(N719="sníž. přenesená",J719,0)</f>
        <v>0</v>
      </c>
      <c r="BI719" s="191">
        <f>IF(N719="nulová",J719,0)</f>
        <v>0</v>
      </c>
      <c r="BJ719" s="17" t="s">
        <v>3562</v>
      </c>
      <c r="BK719" s="191">
        <f>ROUND(I719*H719,2)</f>
        <v>0</v>
      </c>
      <c r="BL719" s="17" t="s">
        <v>3761</v>
      </c>
      <c r="BM719" s="190" t="s">
        <v>2870</v>
      </c>
    </row>
    <row r="720" spans="2:65" s="1" customFormat="1" ht="24" customHeight="1">
      <c r="B720" s="34"/>
      <c r="C720" s="179" t="s">
        <v>2871</v>
      </c>
      <c r="D720" s="179" t="s">
        <v>3694</v>
      </c>
      <c r="E720" s="180" t="s">
        <v>2872</v>
      </c>
      <c r="F720" s="181" t="s">
        <v>29</v>
      </c>
      <c r="G720" s="182" t="s">
        <v>3800</v>
      </c>
      <c r="H720" s="183">
        <v>10</v>
      </c>
      <c r="I720" s="184"/>
      <c r="J720" s="185">
        <f>ROUND(I720*H720,2)</f>
        <v>0</v>
      </c>
      <c r="K720" s="181" t="s">
        <v>3698</v>
      </c>
      <c r="L720" s="38"/>
      <c r="M720" s="186" t="s">
        <v>3501</v>
      </c>
      <c r="N720" s="187" t="s">
        <v>3525</v>
      </c>
      <c r="O720" s="63"/>
      <c r="P720" s="188">
        <f>O720*H720</f>
        <v>0</v>
      </c>
      <c r="Q720" s="188">
        <v>0.00026</v>
      </c>
      <c r="R720" s="188">
        <f>Q720*H720</f>
        <v>0.0026</v>
      </c>
      <c r="S720" s="188">
        <v>0</v>
      </c>
      <c r="T720" s="189">
        <f>S720*H720</f>
        <v>0</v>
      </c>
      <c r="AR720" s="190" t="s">
        <v>3761</v>
      </c>
      <c r="AT720" s="190" t="s">
        <v>3694</v>
      </c>
      <c r="AU720" s="190" t="s">
        <v>3565</v>
      </c>
      <c r="AY720" s="17" t="s">
        <v>3691</v>
      </c>
      <c r="BE720" s="191">
        <f>IF(N720="základní",J720,0)</f>
        <v>0</v>
      </c>
      <c r="BF720" s="191">
        <f>IF(N720="snížená",J720,0)</f>
        <v>0</v>
      </c>
      <c r="BG720" s="191">
        <f>IF(N720="zákl. přenesená",J720,0)</f>
        <v>0</v>
      </c>
      <c r="BH720" s="191">
        <f>IF(N720="sníž. přenesená",J720,0)</f>
        <v>0</v>
      </c>
      <c r="BI720" s="191">
        <f>IF(N720="nulová",J720,0)</f>
        <v>0</v>
      </c>
      <c r="BJ720" s="17" t="s">
        <v>3562</v>
      </c>
      <c r="BK720" s="191">
        <f>ROUND(I720*H720,2)</f>
        <v>0</v>
      </c>
      <c r="BL720" s="17" t="s">
        <v>3761</v>
      </c>
      <c r="BM720" s="190" t="s">
        <v>2873</v>
      </c>
    </row>
    <row r="721" spans="2:51" s="12" customFormat="1" ht="12">
      <c r="B721" s="192"/>
      <c r="C721" s="193"/>
      <c r="D721" s="194" t="s">
        <v>3710</v>
      </c>
      <c r="E721" s="195" t="s">
        <v>3501</v>
      </c>
      <c r="F721" s="196" t="s">
        <v>30</v>
      </c>
      <c r="G721" s="193"/>
      <c r="H721" s="197">
        <v>10</v>
      </c>
      <c r="I721" s="198"/>
      <c r="J721" s="193"/>
      <c r="K721" s="193"/>
      <c r="L721" s="199"/>
      <c r="M721" s="200"/>
      <c r="N721" s="201"/>
      <c r="O721" s="201"/>
      <c r="P721" s="201"/>
      <c r="Q721" s="201"/>
      <c r="R721" s="201"/>
      <c r="S721" s="201"/>
      <c r="T721" s="202"/>
      <c r="AT721" s="203" t="s">
        <v>3710</v>
      </c>
      <c r="AU721" s="203" t="s">
        <v>3565</v>
      </c>
      <c r="AV721" s="12" t="s">
        <v>3565</v>
      </c>
      <c r="AW721" s="12" t="s">
        <v>3515</v>
      </c>
      <c r="AX721" s="12" t="s">
        <v>3562</v>
      </c>
      <c r="AY721" s="203" t="s">
        <v>3691</v>
      </c>
    </row>
    <row r="722" spans="2:51" s="13" customFormat="1" ht="12">
      <c r="B722" s="204"/>
      <c r="C722" s="205"/>
      <c r="D722" s="194" t="s">
        <v>3710</v>
      </c>
      <c r="E722" s="206" t="s">
        <v>3501</v>
      </c>
      <c r="F722" s="207" t="s">
        <v>3712</v>
      </c>
      <c r="G722" s="205"/>
      <c r="H722" s="208">
        <v>10</v>
      </c>
      <c r="I722" s="209"/>
      <c r="J722" s="205"/>
      <c r="K722" s="205"/>
      <c r="L722" s="210"/>
      <c r="M722" s="211"/>
      <c r="N722" s="212"/>
      <c r="O722" s="212"/>
      <c r="P722" s="212"/>
      <c r="Q722" s="212"/>
      <c r="R722" s="212"/>
      <c r="S722" s="212"/>
      <c r="T722" s="213"/>
      <c r="AT722" s="214" t="s">
        <v>3710</v>
      </c>
      <c r="AU722" s="214" t="s">
        <v>3565</v>
      </c>
      <c r="AV722" s="13" t="s">
        <v>3699</v>
      </c>
      <c r="AW722" s="13" t="s">
        <v>3515</v>
      </c>
      <c r="AX722" s="13" t="s">
        <v>3554</v>
      </c>
      <c r="AY722" s="214" t="s">
        <v>3691</v>
      </c>
    </row>
    <row r="723" spans="2:65" s="1" customFormat="1" ht="24" customHeight="1">
      <c r="B723" s="34"/>
      <c r="C723" s="225" t="s">
        <v>2874</v>
      </c>
      <c r="D723" s="225" t="s">
        <v>3806</v>
      </c>
      <c r="E723" s="226" t="s">
        <v>2875</v>
      </c>
      <c r="F723" s="227" t="s">
        <v>31</v>
      </c>
      <c r="G723" s="228" t="s">
        <v>3834</v>
      </c>
      <c r="H723" s="229">
        <v>2</v>
      </c>
      <c r="I723" s="230"/>
      <c r="J723" s="231">
        <f>ROUND(I723*H723,2)</f>
        <v>0</v>
      </c>
      <c r="K723" s="227" t="s">
        <v>3501</v>
      </c>
      <c r="L723" s="232"/>
      <c r="M723" s="233" t="s">
        <v>3501</v>
      </c>
      <c r="N723" s="234" t="s">
        <v>3525</v>
      </c>
      <c r="O723" s="63"/>
      <c r="P723" s="188">
        <f>O723*H723</f>
        <v>0</v>
      </c>
      <c r="Q723" s="188">
        <v>0.091</v>
      </c>
      <c r="R723" s="188">
        <f>Q723*H723</f>
        <v>0.182</v>
      </c>
      <c r="S723" s="188">
        <v>0</v>
      </c>
      <c r="T723" s="189">
        <f>S723*H723</f>
        <v>0</v>
      </c>
      <c r="AR723" s="190" t="s">
        <v>3842</v>
      </c>
      <c r="AT723" s="190" t="s">
        <v>3806</v>
      </c>
      <c r="AU723" s="190" t="s">
        <v>3565</v>
      </c>
      <c r="AY723" s="17" t="s">
        <v>3691</v>
      </c>
      <c r="BE723" s="191">
        <f>IF(N723="základní",J723,0)</f>
        <v>0</v>
      </c>
      <c r="BF723" s="191">
        <f>IF(N723="snížená",J723,0)</f>
        <v>0</v>
      </c>
      <c r="BG723" s="191">
        <f>IF(N723="zákl. přenesená",J723,0)</f>
        <v>0</v>
      </c>
      <c r="BH723" s="191">
        <f>IF(N723="sníž. přenesená",J723,0)</f>
        <v>0</v>
      </c>
      <c r="BI723" s="191">
        <f>IF(N723="nulová",J723,0)</f>
        <v>0</v>
      </c>
      <c r="BJ723" s="17" t="s">
        <v>3562</v>
      </c>
      <c r="BK723" s="191">
        <f>ROUND(I723*H723,2)</f>
        <v>0</v>
      </c>
      <c r="BL723" s="17" t="s">
        <v>3761</v>
      </c>
      <c r="BM723" s="190" t="s">
        <v>2876</v>
      </c>
    </row>
    <row r="724" spans="2:65" s="1" customFormat="1" ht="24" customHeight="1">
      <c r="B724" s="34"/>
      <c r="C724" s="225" t="s">
        <v>2877</v>
      </c>
      <c r="D724" s="225" t="s">
        <v>3806</v>
      </c>
      <c r="E724" s="226" t="s">
        <v>2878</v>
      </c>
      <c r="F724" s="227" t="s">
        <v>32</v>
      </c>
      <c r="G724" s="228" t="s">
        <v>3834</v>
      </c>
      <c r="H724" s="229">
        <v>4</v>
      </c>
      <c r="I724" s="230"/>
      <c r="J724" s="231">
        <f>ROUND(I724*H724,2)</f>
        <v>0</v>
      </c>
      <c r="K724" s="227" t="s">
        <v>3501</v>
      </c>
      <c r="L724" s="232"/>
      <c r="M724" s="233" t="s">
        <v>3501</v>
      </c>
      <c r="N724" s="234" t="s">
        <v>3525</v>
      </c>
      <c r="O724" s="63"/>
      <c r="P724" s="188">
        <f>O724*H724</f>
        <v>0</v>
      </c>
      <c r="Q724" s="188">
        <v>0.078</v>
      </c>
      <c r="R724" s="188">
        <f>Q724*H724</f>
        <v>0.312</v>
      </c>
      <c r="S724" s="188">
        <v>0</v>
      </c>
      <c r="T724" s="189">
        <f>S724*H724</f>
        <v>0</v>
      </c>
      <c r="AR724" s="190" t="s">
        <v>3842</v>
      </c>
      <c r="AT724" s="190" t="s">
        <v>3806</v>
      </c>
      <c r="AU724" s="190" t="s">
        <v>3565</v>
      </c>
      <c r="AY724" s="17" t="s">
        <v>3691</v>
      </c>
      <c r="BE724" s="191">
        <f>IF(N724="základní",J724,0)</f>
        <v>0</v>
      </c>
      <c r="BF724" s="191">
        <f>IF(N724="snížená",J724,0)</f>
        <v>0</v>
      </c>
      <c r="BG724" s="191">
        <f>IF(N724="zákl. přenesená",J724,0)</f>
        <v>0</v>
      </c>
      <c r="BH724" s="191">
        <f>IF(N724="sníž. přenesená",J724,0)</f>
        <v>0</v>
      </c>
      <c r="BI724" s="191">
        <f>IF(N724="nulová",J724,0)</f>
        <v>0</v>
      </c>
      <c r="BJ724" s="17" t="s">
        <v>3562</v>
      </c>
      <c r="BK724" s="191">
        <f>ROUND(I724*H724,2)</f>
        <v>0</v>
      </c>
      <c r="BL724" s="17" t="s">
        <v>3761</v>
      </c>
      <c r="BM724" s="190" t="s">
        <v>2879</v>
      </c>
    </row>
    <row r="725" spans="2:65" s="1" customFormat="1" ht="24" customHeight="1">
      <c r="B725" s="34"/>
      <c r="C725" s="225"/>
      <c r="D725" s="225"/>
      <c r="E725" s="226" t="s">
        <v>33</v>
      </c>
      <c r="F725" s="227" t="s">
        <v>34</v>
      </c>
      <c r="G725" s="228" t="s">
        <v>3834</v>
      </c>
      <c r="H725" s="229">
        <v>2</v>
      </c>
      <c r="I725" s="230"/>
      <c r="J725" s="231"/>
      <c r="K725" s="227"/>
      <c r="L725" s="232"/>
      <c r="M725" s="233"/>
      <c r="N725" s="234"/>
      <c r="O725" s="63"/>
      <c r="P725" s="188"/>
      <c r="Q725" s="188"/>
      <c r="R725" s="188"/>
      <c r="S725" s="188"/>
      <c r="T725" s="189"/>
      <c r="AR725" s="190"/>
      <c r="AT725" s="190"/>
      <c r="AU725" s="190"/>
      <c r="AY725" s="17"/>
      <c r="BE725" s="191"/>
      <c r="BF725" s="191"/>
      <c r="BG725" s="191"/>
      <c r="BH725" s="191"/>
      <c r="BI725" s="191"/>
      <c r="BJ725" s="17"/>
      <c r="BK725" s="191"/>
      <c r="BL725" s="17"/>
      <c r="BM725" s="190"/>
    </row>
    <row r="726" spans="2:65" s="1" customFormat="1" ht="24" customHeight="1">
      <c r="B726" s="34"/>
      <c r="C726" s="225" t="s">
        <v>2880</v>
      </c>
      <c r="D726" s="225" t="s">
        <v>3806</v>
      </c>
      <c r="E726" s="226" t="s">
        <v>2881</v>
      </c>
      <c r="F726" s="227" t="s">
        <v>2882</v>
      </c>
      <c r="G726" s="228" t="s">
        <v>3834</v>
      </c>
      <c r="H726" s="229">
        <v>2</v>
      </c>
      <c r="I726" s="230"/>
      <c r="J726" s="231">
        <f>ROUND(I726*H726,2)</f>
        <v>0</v>
      </c>
      <c r="K726" s="227" t="s">
        <v>3501</v>
      </c>
      <c r="L726" s="232"/>
      <c r="M726" s="233" t="s">
        <v>3501</v>
      </c>
      <c r="N726" s="234" t="s">
        <v>3525</v>
      </c>
      <c r="O726" s="63"/>
      <c r="P726" s="188">
        <f>O726*H726</f>
        <v>0</v>
      </c>
      <c r="Q726" s="188">
        <v>0.066</v>
      </c>
      <c r="R726" s="188">
        <f>Q726*H726</f>
        <v>0.132</v>
      </c>
      <c r="S726" s="188">
        <v>0</v>
      </c>
      <c r="T726" s="189">
        <f>S726*H726</f>
        <v>0</v>
      </c>
      <c r="AR726" s="190" t="s">
        <v>3842</v>
      </c>
      <c r="AT726" s="190" t="s">
        <v>3806</v>
      </c>
      <c r="AU726" s="190" t="s">
        <v>3565</v>
      </c>
      <c r="AY726" s="17" t="s">
        <v>3691</v>
      </c>
      <c r="BE726" s="191">
        <f>IF(N726="základní",J726,0)</f>
        <v>0</v>
      </c>
      <c r="BF726" s="191">
        <f>IF(N726="snížená",J726,0)</f>
        <v>0</v>
      </c>
      <c r="BG726" s="191">
        <f>IF(N726="zákl. přenesená",J726,0)</f>
        <v>0</v>
      </c>
      <c r="BH726" s="191">
        <f>IF(N726="sníž. přenesená",J726,0)</f>
        <v>0</v>
      </c>
      <c r="BI726" s="191">
        <f>IF(N726="nulová",J726,0)</f>
        <v>0</v>
      </c>
      <c r="BJ726" s="17" t="s">
        <v>3562</v>
      </c>
      <c r="BK726" s="191">
        <f>ROUND(I726*H726,2)</f>
        <v>0</v>
      </c>
      <c r="BL726" s="17" t="s">
        <v>3761</v>
      </c>
      <c r="BM726" s="190" t="s">
        <v>2883</v>
      </c>
    </row>
    <row r="727" spans="1:65" s="481" customFormat="1" ht="24" customHeight="1">
      <c r="A727" s="485"/>
      <c r="B727" s="467"/>
      <c r="C727" s="468" t="s">
        <v>2884</v>
      </c>
      <c r="D727" s="468" t="s">
        <v>3694</v>
      </c>
      <c r="E727" s="469" t="s">
        <v>36</v>
      </c>
      <c r="F727" s="470" t="s">
        <v>37</v>
      </c>
      <c r="G727" s="471" t="s">
        <v>3834</v>
      </c>
      <c r="H727" s="472">
        <v>4</v>
      </c>
      <c r="I727" s="473"/>
      <c r="J727" s="474">
        <f>ROUND(I727*H727,2)</f>
        <v>0</v>
      </c>
      <c r="K727" s="470" t="s">
        <v>3501</v>
      </c>
      <c r="L727" s="475"/>
      <c r="M727" s="476" t="s">
        <v>3501</v>
      </c>
      <c r="N727" s="477" t="s">
        <v>3525</v>
      </c>
      <c r="O727" s="478"/>
      <c r="P727" s="479">
        <f>O727*H727</f>
        <v>0</v>
      </c>
      <c r="Q727" s="479">
        <v>0.00026</v>
      </c>
      <c r="R727" s="479">
        <f>Q727*H727</f>
        <v>0.00104</v>
      </c>
      <c r="S727" s="479">
        <v>0</v>
      </c>
      <c r="T727" s="480">
        <f>S727*H727</f>
        <v>0</v>
      </c>
      <c r="AR727" s="482" t="s">
        <v>3761</v>
      </c>
      <c r="AT727" s="482" t="s">
        <v>3694</v>
      </c>
      <c r="AU727" s="482" t="s">
        <v>3565</v>
      </c>
      <c r="AY727" s="483" t="s">
        <v>3691</v>
      </c>
      <c r="BE727" s="484">
        <f>IF(N727="základní",J727,0)</f>
        <v>0</v>
      </c>
      <c r="BF727" s="484">
        <f>IF(N727="snížená",J727,0)</f>
        <v>0</v>
      </c>
      <c r="BG727" s="484">
        <f>IF(N727="zákl. přenesená",J727,0)</f>
        <v>0</v>
      </c>
      <c r="BH727" s="484">
        <f>IF(N727="sníž. přenesená",J727,0)</f>
        <v>0</v>
      </c>
      <c r="BI727" s="484">
        <f>IF(N727="nulová",J727,0)</f>
        <v>0</v>
      </c>
      <c r="BJ727" s="483" t="s">
        <v>3562</v>
      </c>
      <c r="BK727" s="484">
        <f>ROUND(I727*H727,2)</f>
        <v>0</v>
      </c>
      <c r="BL727" s="483" t="s">
        <v>3761</v>
      </c>
      <c r="BM727" s="482" t="s">
        <v>2885</v>
      </c>
    </row>
    <row r="728" spans="2:65" s="1" customFormat="1" ht="16.5" customHeight="1">
      <c r="B728" s="34"/>
      <c r="C728" s="225" t="s">
        <v>2886</v>
      </c>
      <c r="D728" s="225" t="s">
        <v>3806</v>
      </c>
      <c r="E728" s="226" t="s">
        <v>2887</v>
      </c>
      <c r="F728" s="227" t="s">
        <v>2888</v>
      </c>
      <c r="G728" s="228" t="s">
        <v>3834</v>
      </c>
      <c r="H728" s="229">
        <v>4</v>
      </c>
      <c r="I728" s="230"/>
      <c r="J728" s="231">
        <f>ROUND(I728*H728,2)</f>
        <v>0</v>
      </c>
      <c r="K728" s="227" t="s">
        <v>3698</v>
      </c>
      <c r="L728" s="232"/>
      <c r="M728" s="233" t="s">
        <v>3501</v>
      </c>
      <c r="N728" s="234" t="s">
        <v>3525</v>
      </c>
      <c r="O728" s="63"/>
      <c r="P728" s="188">
        <f>O728*H728</f>
        <v>0</v>
      </c>
      <c r="Q728" s="188">
        <v>0.026</v>
      </c>
      <c r="R728" s="188">
        <f>Q728*H728</f>
        <v>0.104</v>
      </c>
      <c r="S728" s="188">
        <v>0</v>
      </c>
      <c r="T728" s="189">
        <f>S728*H728</f>
        <v>0</v>
      </c>
      <c r="AR728" s="190" t="s">
        <v>3842</v>
      </c>
      <c r="AT728" s="190" t="s">
        <v>3806</v>
      </c>
      <c r="AU728" s="190" t="s">
        <v>3565</v>
      </c>
      <c r="AY728" s="17" t="s">
        <v>3691</v>
      </c>
      <c r="BE728" s="191">
        <f>IF(N728="základní",J728,0)</f>
        <v>0</v>
      </c>
      <c r="BF728" s="191">
        <f>IF(N728="snížená",J728,0)</f>
        <v>0</v>
      </c>
      <c r="BG728" s="191">
        <f>IF(N728="zákl. přenesená",J728,0)</f>
        <v>0</v>
      </c>
      <c r="BH728" s="191">
        <f>IF(N728="sníž. přenesená",J728,0)</f>
        <v>0</v>
      </c>
      <c r="BI728" s="191">
        <f>IF(N728="nulová",J728,0)</f>
        <v>0</v>
      </c>
      <c r="BJ728" s="17" t="s">
        <v>3562</v>
      </c>
      <c r="BK728" s="191">
        <f>ROUND(I728*H728,2)</f>
        <v>0</v>
      </c>
      <c r="BL728" s="17" t="s">
        <v>3761</v>
      </c>
      <c r="BM728" s="190" t="s">
        <v>2889</v>
      </c>
    </row>
    <row r="729" spans="2:51" s="14" customFormat="1" ht="12">
      <c r="B729" s="215"/>
      <c r="C729" s="216"/>
      <c r="D729" s="194" t="s">
        <v>3710</v>
      </c>
      <c r="E729" s="217" t="s">
        <v>3501</v>
      </c>
      <c r="F729" s="218" t="s">
        <v>2890</v>
      </c>
      <c r="G729" s="216"/>
      <c r="H729" s="217" t="s">
        <v>3501</v>
      </c>
      <c r="I729" s="219"/>
      <c r="J729" s="216"/>
      <c r="K729" s="216"/>
      <c r="L729" s="220"/>
      <c r="M729" s="221"/>
      <c r="N729" s="222"/>
      <c r="O729" s="222"/>
      <c r="P729" s="222"/>
      <c r="Q729" s="222"/>
      <c r="R729" s="222"/>
      <c r="S729" s="222"/>
      <c r="T729" s="223"/>
      <c r="AT729" s="224" t="s">
        <v>3710</v>
      </c>
      <c r="AU729" s="224" t="s">
        <v>3565</v>
      </c>
      <c r="AV729" s="14" t="s">
        <v>3562</v>
      </c>
      <c r="AW729" s="14" t="s">
        <v>3515</v>
      </c>
      <c r="AX729" s="14" t="s">
        <v>3554</v>
      </c>
      <c r="AY729" s="224" t="s">
        <v>3691</v>
      </c>
    </row>
    <row r="730" spans="2:51" s="12" customFormat="1" ht="12">
      <c r="B730" s="192"/>
      <c r="C730" s="193"/>
      <c r="D730" s="194" t="s">
        <v>3710</v>
      </c>
      <c r="E730" s="195" t="s">
        <v>3501</v>
      </c>
      <c r="F730" s="196" t="s">
        <v>2801</v>
      </c>
      <c r="G730" s="193"/>
      <c r="H730" s="197">
        <v>4</v>
      </c>
      <c r="I730" s="198"/>
      <c r="J730" s="193"/>
      <c r="K730" s="193"/>
      <c r="L730" s="199"/>
      <c r="M730" s="200"/>
      <c r="N730" s="201"/>
      <c r="O730" s="201"/>
      <c r="P730" s="201"/>
      <c r="Q730" s="201"/>
      <c r="R730" s="201"/>
      <c r="S730" s="201"/>
      <c r="T730" s="202"/>
      <c r="AT730" s="203" t="s">
        <v>3710</v>
      </c>
      <c r="AU730" s="203" t="s">
        <v>3565</v>
      </c>
      <c r="AV730" s="12" t="s">
        <v>3565</v>
      </c>
      <c r="AW730" s="12" t="s">
        <v>3515</v>
      </c>
      <c r="AX730" s="12" t="s">
        <v>3554</v>
      </c>
      <c r="AY730" s="203" t="s">
        <v>3691</v>
      </c>
    </row>
    <row r="731" spans="2:51" s="13" customFormat="1" ht="12">
      <c r="B731" s="204"/>
      <c r="C731" s="205"/>
      <c r="D731" s="194" t="s">
        <v>3710</v>
      </c>
      <c r="E731" s="206" t="s">
        <v>3501</v>
      </c>
      <c r="F731" s="207" t="s">
        <v>3712</v>
      </c>
      <c r="G731" s="205"/>
      <c r="H731" s="208">
        <v>4</v>
      </c>
      <c r="I731" s="209"/>
      <c r="J731" s="205"/>
      <c r="K731" s="205"/>
      <c r="L731" s="210"/>
      <c r="M731" s="211"/>
      <c r="N731" s="212"/>
      <c r="O731" s="212"/>
      <c r="P731" s="212"/>
      <c r="Q731" s="212"/>
      <c r="R731" s="212"/>
      <c r="S731" s="212"/>
      <c r="T731" s="213"/>
      <c r="AT731" s="214" t="s">
        <v>3710</v>
      </c>
      <c r="AU731" s="214" t="s">
        <v>3565</v>
      </c>
      <c r="AV731" s="13" t="s">
        <v>3699</v>
      </c>
      <c r="AW731" s="13" t="s">
        <v>3515</v>
      </c>
      <c r="AX731" s="13" t="s">
        <v>3562</v>
      </c>
      <c r="AY731" s="214" t="s">
        <v>3691</v>
      </c>
    </row>
    <row r="732" spans="2:65" s="1" customFormat="1" ht="16.5" customHeight="1">
      <c r="B732" s="34"/>
      <c r="C732" s="225" t="s">
        <v>2891</v>
      </c>
      <c r="D732" s="225" t="s">
        <v>3806</v>
      </c>
      <c r="E732" s="226" t="s">
        <v>2892</v>
      </c>
      <c r="F732" s="227" t="s">
        <v>2893</v>
      </c>
      <c r="G732" s="228" t="s">
        <v>3834</v>
      </c>
      <c r="H732" s="229">
        <v>4</v>
      </c>
      <c r="I732" s="230"/>
      <c r="J732" s="231">
        <f>ROUND(I732*H732,2)</f>
        <v>0</v>
      </c>
      <c r="K732" s="227" t="s">
        <v>3698</v>
      </c>
      <c r="L732" s="232"/>
      <c r="M732" s="233" t="s">
        <v>3501</v>
      </c>
      <c r="N732" s="234" t="s">
        <v>3525</v>
      </c>
      <c r="O732" s="63"/>
      <c r="P732" s="188">
        <f>O732*H732</f>
        <v>0</v>
      </c>
      <c r="Q732" s="188">
        <v>0.004</v>
      </c>
      <c r="R732" s="188">
        <f>Q732*H732</f>
        <v>0.016</v>
      </c>
      <c r="S732" s="188">
        <v>0</v>
      </c>
      <c r="T732" s="189">
        <f>S732*H732</f>
        <v>0</v>
      </c>
      <c r="AR732" s="190" t="s">
        <v>3842</v>
      </c>
      <c r="AT732" s="190" t="s">
        <v>3806</v>
      </c>
      <c r="AU732" s="190" t="s">
        <v>3565</v>
      </c>
      <c r="AY732" s="17" t="s">
        <v>3691</v>
      </c>
      <c r="BE732" s="191">
        <f>IF(N732="základní",J732,0)</f>
        <v>0</v>
      </c>
      <c r="BF732" s="191">
        <f>IF(N732="snížená",J732,0)</f>
        <v>0</v>
      </c>
      <c r="BG732" s="191">
        <f>IF(N732="zákl. přenesená",J732,0)</f>
        <v>0</v>
      </c>
      <c r="BH732" s="191">
        <f>IF(N732="sníž. přenesená",J732,0)</f>
        <v>0</v>
      </c>
      <c r="BI732" s="191">
        <f>IF(N732="nulová",J732,0)</f>
        <v>0</v>
      </c>
      <c r="BJ732" s="17" t="s">
        <v>3562</v>
      </c>
      <c r="BK732" s="191">
        <f>ROUND(I732*H732,2)</f>
        <v>0</v>
      </c>
      <c r="BL732" s="17" t="s">
        <v>3761</v>
      </c>
      <c r="BM732" s="190" t="s">
        <v>2894</v>
      </c>
    </row>
    <row r="733" spans="2:51" s="14" customFormat="1" ht="12">
      <c r="B733" s="215"/>
      <c r="C733" s="216"/>
      <c r="D733" s="194" t="s">
        <v>3710</v>
      </c>
      <c r="E733" s="217" t="s">
        <v>3501</v>
      </c>
      <c r="F733" s="218" t="s">
        <v>2895</v>
      </c>
      <c r="G733" s="216"/>
      <c r="H733" s="217" t="s">
        <v>3501</v>
      </c>
      <c r="I733" s="219"/>
      <c r="J733" s="216"/>
      <c r="K733" s="216"/>
      <c r="L733" s="220"/>
      <c r="M733" s="221"/>
      <c r="N733" s="222"/>
      <c r="O733" s="222"/>
      <c r="P733" s="222"/>
      <c r="Q733" s="222"/>
      <c r="R733" s="222"/>
      <c r="S733" s="222"/>
      <c r="T733" s="223"/>
      <c r="AT733" s="224" t="s">
        <v>3710</v>
      </c>
      <c r="AU733" s="224" t="s">
        <v>3565</v>
      </c>
      <c r="AV733" s="14" t="s">
        <v>3562</v>
      </c>
      <c r="AW733" s="14" t="s">
        <v>3515</v>
      </c>
      <c r="AX733" s="14" t="s">
        <v>3554</v>
      </c>
      <c r="AY733" s="224" t="s">
        <v>3691</v>
      </c>
    </row>
    <row r="734" spans="2:51" s="12" customFormat="1" ht="12">
      <c r="B734" s="192"/>
      <c r="C734" s="193"/>
      <c r="D734" s="194" t="s">
        <v>3710</v>
      </c>
      <c r="E734" s="195" t="s">
        <v>3501</v>
      </c>
      <c r="F734" s="196" t="s">
        <v>2801</v>
      </c>
      <c r="G734" s="193"/>
      <c r="H734" s="197">
        <v>4</v>
      </c>
      <c r="I734" s="198"/>
      <c r="J734" s="193"/>
      <c r="K734" s="193"/>
      <c r="L734" s="199"/>
      <c r="M734" s="200"/>
      <c r="N734" s="201"/>
      <c r="O734" s="201"/>
      <c r="P734" s="201"/>
      <c r="Q734" s="201"/>
      <c r="R734" s="201"/>
      <c r="S734" s="201"/>
      <c r="T734" s="202"/>
      <c r="AT734" s="203" t="s">
        <v>3710</v>
      </c>
      <c r="AU734" s="203" t="s">
        <v>3565</v>
      </c>
      <c r="AV734" s="12" t="s">
        <v>3565</v>
      </c>
      <c r="AW734" s="12" t="s">
        <v>3515</v>
      </c>
      <c r="AX734" s="12" t="s">
        <v>3554</v>
      </c>
      <c r="AY734" s="203" t="s">
        <v>3691</v>
      </c>
    </row>
    <row r="735" spans="2:51" s="13" customFormat="1" ht="12">
      <c r="B735" s="411"/>
      <c r="C735" s="205"/>
      <c r="D735" s="194" t="s">
        <v>3710</v>
      </c>
      <c r="E735" s="206" t="s">
        <v>3501</v>
      </c>
      <c r="F735" s="207" t="s">
        <v>3712</v>
      </c>
      <c r="G735" s="205"/>
      <c r="H735" s="208">
        <v>4</v>
      </c>
      <c r="I735" s="209"/>
      <c r="J735" s="205"/>
      <c r="K735" s="205"/>
      <c r="L735" s="412"/>
      <c r="M735" s="413"/>
      <c r="N735" s="212"/>
      <c r="O735" s="212"/>
      <c r="P735" s="212"/>
      <c r="Q735" s="212"/>
      <c r="R735" s="212"/>
      <c r="S735" s="212"/>
      <c r="T735" s="414"/>
      <c r="AT735" s="214" t="s">
        <v>3710</v>
      </c>
      <c r="AU735" s="214" t="s">
        <v>3565</v>
      </c>
      <c r="AV735" s="13" t="s">
        <v>3699</v>
      </c>
      <c r="AW735" s="13" t="s">
        <v>3515</v>
      </c>
      <c r="AX735" s="13" t="s">
        <v>3562</v>
      </c>
      <c r="AY735" s="214" t="s">
        <v>3691</v>
      </c>
    </row>
    <row r="736" spans="2:51" s="486" customFormat="1" ht="33.75" customHeight="1">
      <c r="B736" s="487"/>
      <c r="C736" s="488"/>
      <c r="D736" s="489"/>
      <c r="E736" s="490" t="s">
        <v>38</v>
      </c>
      <c r="F736" s="491" t="s">
        <v>39</v>
      </c>
      <c r="G736" s="488" t="s">
        <v>3834</v>
      </c>
      <c r="H736" s="492">
        <v>4</v>
      </c>
      <c r="I736" s="493"/>
      <c r="J736" s="488"/>
      <c r="K736" s="488"/>
      <c r="L736" s="494"/>
      <c r="M736" s="495"/>
      <c r="N736" s="488"/>
      <c r="O736" s="488"/>
      <c r="P736" s="488"/>
      <c r="Q736" s="488"/>
      <c r="R736" s="488"/>
      <c r="S736" s="488"/>
      <c r="T736" s="496"/>
      <c r="AT736" s="497"/>
      <c r="AU736" s="497"/>
      <c r="AY736" s="497"/>
    </row>
    <row r="737" spans="2:51" s="458" customFormat="1" ht="33.75" customHeight="1">
      <c r="B737" s="459"/>
      <c r="C737" s="460"/>
      <c r="D737" s="461"/>
      <c r="E737" s="429">
        <v>6114025007</v>
      </c>
      <c r="F737" s="430" t="s">
        <v>40</v>
      </c>
      <c r="G737" s="428" t="s">
        <v>3834</v>
      </c>
      <c r="H737" s="431">
        <v>4</v>
      </c>
      <c r="I737" s="462"/>
      <c r="J737" s="460"/>
      <c r="K737" s="460"/>
      <c r="L737" s="463"/>
      <c r="M737" s="464"/>
      <c r="N737" s="460"/>
      <c r="O737" s="460"/>
      <c r="P737" s="460"/>
      <c r="Q737" s="460"/>
      <c r="R737" s="460"/>
      <c r="S737" s="460"/>
      <c r="T737" s="465"/>
      <c r="AT737" s="466"/>
      <c r="AU737" s="466"/>
      <c r="AY737" s="466"/>
    </row>
    <row r="738" spans="2:51" s="458" customFormat="1" ht="33.75" customHeight="1">
      <c r="B738" s="459"/>
      <c r="C738" s="460"/>
      <c r="D738" s="461"/>
      <c r="E738" s="429" t="s">
        <v>41</v>
      </c>
      <c r="F738" s="430" t="s">
        <v>42</v>
      </c>
      <c r="G738" s="428" t="s">
        <v>3834</v>
      </c>
      <c r="H738" s="431">
        <v>4</v>
      </c>
      <c r="I738" s="462"/>
      <c r="J738" s="460"/>
      <c r="K738" s="460"/>
      <c r="L738" s="463"/>
      <c r="M738" s="464"/>
      <c r="N738" s="460"/>
      <c r="O738" s="460"/>
      <c r="P738" s="460"/>
      <c r="Q738" s="460"/>
      <c r="R738" s="460"/>
      <c r="S738" s="460"/>
      <c r="T738" s="465"/>
      <c r="AT738" s="466"/>
      <c r="AU738" s="466"/>
      <c r="AY738" s="466"/>
    </row>
    <row r="739" spans="2:65" s="1" customFormat="1" ht="16.5" customHeight="1">
      <c r="B739" s="415"/>
      <c r="C739" s="449" t="s">
        <v>2896</v>
      </c>
      <c r="D739" s="449" t="s">
        <v>3694</v>
      </c>
      <c r="E739" s="450" t="s">
        <v>2897</v>
      </c>
      <c r="F739" s="451" t="s">
        <v>2898</v>
      </c>
      <c r="G739" s="452" t="s">
        <v>4097</v>
      </c>
      <c r="H739" s="453">
        <v>12.39</v>
      </c>
      <c r="I739" s="454"/>
      <c r="J739" s="455">
        <f>ROUND(I739*H739,2)</f>
        <v>0</v>
      </c>
      <c r="K739" s="451" t="s">
        <v>3501</v>
      </c>
      <c r="L739" s="456"/>
      <c r="M739" s="457" t="s">
        <v>3501</v>
      </c>
      <c r="N739" s="187" t="s">
        <v>3525</v>
      </c>
      <c r="O739" s="63"/>
      <c r="P739" s="188">
        <f>O739*H739</f>
        <v>0</v>
      </c>
      <c r="Q739" s="188">
        <v>0.00034</v>
      </c>
      <c r="R739" s="188">
        <f>Q739*H739</f>
        <v>0.0042126</v>
      </c>
      <c r="S739" s="188">
        <v>0</v>
      </c>
      <c r="T739" s="425">
        <f>S739*H739</f>
        <v>0</v>
      </c>
      <c r="AR739" s="190" t="s">
        <v>3761</v>
      </c>
      <c r="AT739" s="190" t="s">
        <v>3694</v>
      </c>
      <c r="AU739" s="190" t="s">
        <v>3565</v>
      </c>
      <c r="AY739" s="17" t="s">
        <v>3691</v>
      </c>
      <c r="BE739" s="191">
        <f>IF(N739="základní",J739,0)</f>
        <v>0</v>
      </c>
      <c r="BF739" s="191">
        <f>IF(N739="snížená",J739,0)</f>
        <v>0</v>
      </c>
      <c r="BG739" s="191">
        <f>IF(N739="zákl. přenesená",J739,0)</f>
        <v>0</v>
      </c>
      <c r="BH739" s="191">
        <f>IF(N739="sníž. přenesená",J739,0)</f>
        <v>0</v>
      </c>
      <c r="BI739" s="191">
        <f>IF(N739="nulová",J739,0)</f>
        <v>0</v>
      </c>
      <c r="BJ739" s="17" t="s">
        <v>3562</v>
      </c>
      <c r="BK739" s="191">
        <f>ROUND(I739*H739,2)</f>
        <v>0</v>
      </c>
      <c r="BL739" s="17" t="s">
        <v>3761</v>
      </c>
      <c r="BM739" s="190" t="s">
        <v>2899</v>
      </c>
    </row>
    <row r="740" spans="2:51" s="12" customFormat="1" ht="12">
      <c r="B740" s="192"/>
      <c r="C740" s="193"/>
      <c r="D740" s="194" t="s">
        <v>3710</v>
      </c>
      <c r="E740" s="195" t="s">
        <v>3501</v>
      </c>
      <c r="F740" s="196" t="s">
        <v>2900</v>
      </c>
      <c r="G740" s="193"/>
      <c r="H740" s="197">
        <v>12.39</v>
      </c>
      <c r="I740" s="198"/>
      <c r="J740" s="193"/>
      <c r="K740" s="193"/>
      <c r="L740" s="199"/>
      <c r="M740" s="200"/>
      <c r="N740" s="201"/>
      <c r="O740" s="201"/>
      <c r="P740" s="201"/>
      <c r="Q740" s="201"/>
      <c r="R740" s="201"/>
      <c r="S740" s="201"/>
      <c r="T740" s="202"/>
      <c r="AT740" s="203" t="s">
        <v>3710</v>
      </c>
      <c r="AU740" s="203" t="s">
        <v>3565</v>
      </c>
      <c r="AV740" s="12" t="s">
        <v>3565</v>
      </c>
      <c r="AW740" s="12" t="s">
        <v>3515</v>
      </c>
      <c r="AX740" s="12" t="s">
        <v>3554</v>
      </c>
      <c r="AY740" s="203" t="s">
        <v>3691</v>
      </c>
    </row>
    <row r="741" spans="2:51" s="13" customFormat="1" ht="12">
      <c r="B741" s="204"/>
      <c r="C741" s="205"/>
      <c r="D741" s="194" t="s">
        <v>3710</v>
      </c>
      <c r="E741" s="206" t="s">
        <v>3501</v>
      </c>
      <c r="F741" s="207" t="s">
        <v>3712</v>
      </c>
      <c r="G741" s="205"/>
      <c r="H741" s="208">
        <v>12.39</v>
      </c>
      <c r="I741" s="209"/>
      <c r="J741" s="205"/>
      <c r="K741" s="205"/>
      <c r="L741" s="210"/>
      <c r="M741" s="211"/>
      <c r="N741" s="212"/>
      <c r="O741" s="212"/>
      <c r="P741" s="212"/>
      <c r="Q741" s="212"/>
      <c r="R741" s="212"/>
      <c r="S741" s="212"/>
      <c r="T741" s="213"/>
      <c r="AT741" s="214" t="s">
        <v>3710</v>
      </c>
      <c r="AU741" s="214" t="s">
        <v>3565</v>
      </c>
      <c r="AV741" s="13" t="s">
        <v>3699</v>
      </c>
      <c r="AW741" s="13" t="s">
        <v>3515</v>
      </c>
      <c r="AX741" s="13" t="s">
        <v>3562</v>
      </c>
      <c r="AY741" s="214" t="s">
        <v>3691</v>
      </c>
    </row>
    <row r="742" spans="2:65" s="1" customFormat="1" ht="24" customHeight="1">
      <c r="B742" s="34"/>
      <c r="C742" s="225" t="s">
        <v>2901</v>
      </c>
      <c r="D742" s="225" t="s">
        <v>3806</v>
      </c>
      <c r="E742" s="226" t="s">
        <v>2902</v>
      </c>
      <c r="F742" s="227" t="s">
        <v>2903</v>
      </c>
      <c r="G742" s="228" t="s">
        <v>3800</v>
      </c>
      <c r="H742" s="229">
        <v>52.23</v>
      </c>
      <c r="I742" s="230"/>
      <c r="J742" s="231">
        <f>ROUND(I742*H742,2)</f>
        <v>0</v>
      </c>
      <c r="K742" s="227" t="s">
        <v>3501</v>
      </c>
      <c r="L742" s="232"/>
      <c r="M742" s="233" t="s">
        <v>3501</v>
      </c>
      <c r="N742" s="234" t="s">
        <v>3525</v>
      </c>
      <c r="O742" s="63"/>
      <c r="P742" s="188">
        <f>O742*H742</f>
        <v>0</v>
      </c>
      <c r="Q742" s="188">
        <v>0.012</v>
      </c>
      <c r="R742" s="188">
        <f>Q742*H742</f>
        <v>0.62676</v>
      </c>
      <c r="S742" s="188">
        <v>0</v>
      </c>
      <c r="T742" s="189">
        <f>S742*H742</f>
        <v>0</v>
      </c>
      <c r="AR742" s="190" t="s">
        <v>3842</v>
      </c>
      <c r="AT742" s="190" t="s">
        <v>3806</v>
      </c>
      <c r="AU742" s="190" t="s">
        <v>3565</v>
      </c>
      <c r="AY742" s="17" t="s">
        <v>3691</v>
      </c>
      <c r="BE742" s="191">
        <f>IF(N742="základní",J742,0)</f>
        <v>0</v>
      </c>
      <c r="BF742" s="191">
        <f>IF(N742="snížená",J742,0)</f>
        <v>0</v>
      </c>
      <c r="BG742" s="191">
        <f>IF(N742="zákl. přenesená",J742,0)</f>
        <v>0</v>
      </c>
      <c r="BH742" s="191">
        <f>IF(N742="sníž. přenesená",J742,0)</f>
        <v>0</v>
      </c>
      <c r="BI742" s="191">
        <f>IF(N742="nulová",J742,0)</f>
        <v>0</v>
      </c>
      <c r="BJ742" s="17" t="s">
        <v>3562</v>
      </c>
      <c r="BK742" s="191">
        <f>ROUND(I742*H742,2)</f>
        <v>0</v>
      </c>
      <c r="BL742" s="17" t="s">
        <v>3761</v>
      </c>
      <c r="BM742" s="190" t="s">
        <v>2904</v>
      </c>
    </row>
    <row r="743" spans="2:65" s="1" customFormat="1" ht="24" customHeight="1">
      <c r="B743" s="34"/>
      <c r="C743" s="179" t="s">
        <v>2905</v>
      </c>
      <c r="D743" s="179" t="s">
        <v>3694</v>
      </c>
      <c r="E743" s="180" t="s">
        <v>2906</v>
      </c>
      <c r="F743" s="181" t="s">
        <v>2907</v>
      </c>
      <c r="G743" s="182" t="s">
        <v>3792</v>
      </c>
      <c r="H743" s="183">
        <v>2.67</v>
      </c>
      <c r="I743" s="184"/>
      <c r="J743" s="185">
        <f>ROUND(I743*H743,2)</f>
        <v>0</v>
      </c>
      <c r="K743" s="181" t="s">
        <v>3698</v>
      </c>
      <c r="L743" s="38"/>
      <c r="M743" s="186" t="s">
        <v>3501</v>
      </c>
      <c r="N743" s="187" t="s">
        <v>3525</v>
      </c>
      <c r="O743" s="63"/>
      <c r="P743" s="188">
        <f>O743*H743</f>
        <v>0</v>
      </c>
      <c r="Q743" s="188">
        <v>0</v>
      </c>
      <c r="R743" s="188">
        <f>Q743*H743</f>
        <v>0</v>
      </c>
      <c r="S743" s="188">
        <v>0</v>
      </c>
      <c r="T743" s="189">
        <f>S743*H743</f>
        <v>0</v>
      </c>
      <c r="AR743" s="190" t="s">
        <v>3761</v>
      </c>
      <c r="AT743" s="190" t="s">
        <v>3694</v>
      </c>
      <c r="AU743" s="190" t="s">
        <v>3565</v>
      </c>
      <c r="AY743" s="17" t="s">
        <v>3691</v>
      </c>
      <c r="BE743" s="191">
        <f>IF(N743="základní",J743,0)</f>
        <v>0</v>
      </c>
      <c r="BF743" s="191">
        <f>IF(N743="snížená",J743,0)</f>
        <v>0</v>
      </c>
      <c r="BG743" s="191">
        <f>IF(N743="zákl. přenesená",J743,0)</f>
        <v>0</v>
      </c>
      <c r="BH743" s="191">
        <f>IF(N743="sníž. přenesená",J743,0)</f>
        <v>0</v>
      </c>
      <c r="BI743" s="191">
        <f>IF(N743="nulová",J743,0)</f>
        <v>0</v>
      </c>
      <c r="BJ743" s="17" t="s">
        <v>3562</v>
      </c>
      <c r="BK743" s="191">
        <f>ROUND(I743*H743,2)</f>
        <v>0</v>
      </c>
      <c r="BL743" s="17" t="s">
        <v>3761</v>
      </c>
      <c r="BM743" s="190" t="s">
        <v>2908</v>
      </c>
    </row>
    <row r="744" spans="2:51" s="12" customFormat="1" ht="12">
      <c r="B744" s="192"/>
      <c r="C744" s="193"/>
      <c r="D744" s="194" t="s">
        <v>3710</v>
      </c>
      <c r="E744" s="195" t="s">
        <v>3501</v>
      </c>
      <c r="F744" s="196" t="s">
        <v>43</v>
      </c>
      <c r="G744" s="193"/>
      <c r="H744" s="197">
        <v>2.67</v>
      </c>
      <c r="I744" s="198"/>
      <c r="J744" s="193"/>
      <c r="K744" s="193"/>
      <c r="L744" s="199"/>
      <c r="M744" s="200"/>
      <c r="N744" s="201"/>
      <c r="O744" s="201"/>
      <c r="P744" s="201"/>
      <c r="Q744" s="201"/>
      <c r="R744" s="201"/>
      <c r="S744" s="201"/>
      <c r="T744" s="202"/>
      <c r="AT744" s="203" t="s">
        <v>3710</v>
      </c>
      <c r="AU744" s="203" t="s">
        <v>3565</v>
      </c>
      <c r="AV744" s="12" t="s">
        <v>3565</v>
      </c>
      <c r="AW744" s="12" t="s">
        <v>3515</v>
      </c>
      <c r="AX744" s="12" t="s">
        <v>3554</v>
      </c>
      <c r="AY744" s="203" t="s">
        <v>3691</v>
      </c>
    </row>
    <row r="745" spans="2:51" s="13" customFormat="1" ht="12">
      <c r="B745" s="204"/>
      <c r="C745" s="205"/>
      <c r="D745" s="194" t="s">
        <v>3710</v>
      </c>
      <c r="E745" s="206" t="s">
        <v>3501</v>
      </c>
      <c r="F745" s="207" t="s">
        <v>3712</v>
      </c>
      <c r="G745" s="205"/>
      <c r="H745" s="208">
        <v>2.67</v>
      </c>
      <c r="I745" s="209"/>
      <c r="J745" s="205"/>
      <c r="K745" s="205"/>
      <c r="L745" s="210"/>
      <c r="M745" s="211"/>
      <c r="N745" s="212"/>
      <c r="O745" s="212"/>
      <c r="P745" s="212"/>
      <c r="Q745" s="212"/>
      <c r="R745" s="212"/>
      <c r="S745" s="212"/>
      <c r="T745" s="213"/>
      <c r="AT745" s="214" t="s">
        <v>3710</v>
      </c>
      <c r="AU745" s="214" t="s">
        <v>3565</v>
      </c>
      <c r="AV745" s="13" t="s">
        <v>3699</v>
      </c>
      <c r="AW745" s="13" t="s">
        <v>3515</v>
      </c>
      <c r="AX745" s="13" t="s">
        <v>3562</v>
      </c>
      <c r="AY745" s="214" t="s">
        <v>3691</v>
      </c>
    </row>
    <row r="746" spans="2:63" s="373" customFormat="1" ht="22.9" customHeight="1">
      <c r="B746" s="363"/>
      <c r="C746" s="364"/>
      <c r="D746" s="365" t="s">
        <v>3553</v>
      </c>
      <c r="E746" s="365" t="s">
        <v>2909</v>
      </c>
      <c r="F746" s="365" t="s">
        <v>2910</v>
      </c>
      <c r="G746" s="364"/>
      <c r="H746" s="364"/>
      <c r="I746" s="366"/>
      <c r="J746" s="367">
        <f>BK746</f>
        <v>0</v>
      </c>
      <c r="K746" s="364"/>
      <c r="L746" s="368"/>
      <c r="M746" s="369"/>
      <c r="N746" s="370"/>
      <c r="O746" s="370"/>
      <c r="P746" s="371">
        <f>SUM(P747:P772)</f>
        <v>0</v>
      </c>
      <c r="Q746" s="370"/>
      <c r="R746" s="371">
        <f>SUM(R747:R772)</f>
        <v>3.209855</v>
      </c>
      <c r="S746" s="370"/>
      <c r="T746" s="372">
        <f>SUM(T747:T772)</f>
        <v>0</v>
      </c>
      <c r="AR746" s="374" t="s">
        <v>3565</v>
      </c>
      <c r="AT746" s="375" t="s">
        <v>3553</v>
      </c>
      <c r="AU746" s="375" t="s">
        <v>3562</v>
      </c>
      <c r="AY746" s="374" t="s">
        <v>3691</v>
      </c>
      <c r="BK746" s="376">
        <f>SUM(BK747:BK772)</f>
        <v>0</v>
      </c>
    </row>
    <row r="747" spans="2:65" s="1" customFormat="1" ht="24" customHeight="1">
      <c r="B747" s="34"/>
      <c r="C747" s="179" t="s">
        <v>2911</v>
      </c>
      <c r="D747" s="179" t="s">
        <v>3694</v>
      </c>
      <c r="E747" s="180" t="s">
        <v>2912</v>
      </c>
      <c r="F747" s="181" t="s">
        <v>2913</v>
      </c>
      <c r="G747" s="182" t="s">
        <v>4097</v>
      </c>
      <c r="H747" s="183">
        <v>23.75</v>
      </c>
      <c r="I747" s="184"/>
      <c r="J747" s="185">
        <f>ROUND(I747*H747,2)</f>
        <v>0</v>
      </c>
      <c r="K747" s="181" t="s">
        <v>3501</v>
      </c>
      <c r="L747" s="38"/>
      <c r="M747" s="186" t="s">
        <v>3501</v>
      </c>
      <c r="N747" s="187" t="s">
        <v>3525</v>
      </c>
      <c r="O747" s="63"/>
      <c r="P747" s="188">
        <f>O747*H747</f>
        <v>0</v>
      </c>
      <c r="Q747" s="188">
        <v>0.0087</v>
      </c>
      <c r="R747" s="188">
        <f>Q747*H747</f>
        <v>0.20662499999999998</v>
      </c>
      <c r="S747" s="188">
        <v>0</v>
      </c>
      <c r="T747" s="189">
        <f>S747*H747</f>
        <v>0</v>
      </c>
      <c r="AR747" s="190" t="s">
        <v>3761</v>
      </c>
      <c r="AT747" s="190" t="s">
        <v>3694</v>
      </c>
      <c r="AU747" s="190" t="s">
        <v>3565</v>
      </c>
      <c r="AY747" s="17" t="s">
        <v>3691</v>
      </c>
      <c r="BE747" s="191">
        <f>IF(N747="základní",J747,0)</f>
        <v>0</v>
      </c>
      <c r="BF747" s="191">
        <f>IF(N747="snížená",J747,0)</f>
        <v>0</v>
      </c>
      <c r="BG747" s="191">
        <f>IF(N747="zákl. přenesená",J747,0)</f>
        <v>0</v>
      </c>
      <c r="BH747" s="191">
        <f>IF(N747="sníž. přenesená",J747,0)</f>
        <v>0</v>
      </c>
      <c r="BI747" s="191">
        <f>IF(N747="nulová",J747,0)</f>
        <v>0</v>
      </c>
      <c r="BJ747" s="17" t="s">
        <v>3562</v>
      </c>
      <c r="BK747" s="191">
        <f>ROUND(I747*H747,2)</f>
        <v>0</v>
      </c>
      <c r="BL747" s="17" t="s">
        <v>3761</v>
      </c>
      <c r="BM747" s="190" t="s">
        <v>2914</v>
      </c>
    </row>
    <row r="748" spans="2:65" s="1" customFormat="1" ht="16.5" customHeight="1">
      <c r="B748" s="34"/>
      <c r="C748" s="179" t="s">
        <v>2915</v>
      </c>
      <c r="D748" s="179" t="s">
        <v>3694</v>
      </c>
      <c r="E748" s="180" t="s">
        <v>2916</v>
      </c>
      <c r="F748" s="181" t="s">
        <v>2917</v>
      </c>
      <c r="G748" s="182" t="s">
        <v>2918</v>
      </c>
      <c r="H748" s="183">
        <v>4</v>
      </c>
      <c r="I748" s="184"/>
      <c r="J748" s="185">
        <f>ROUND(I748*H748,2)</f>
        <v>0</v>
      </c>
      <c r="K748" s="181" t="s">
        <v>3501</v>
      </c>
      <c r="L748" s="38"/>
      <c r="M748" s="186" t="s">
        <v>3501</v>
      </c>
      <c r="N748" s="187" t="s">
        <v>3525</v>
      </c>
      <c r="O748" s="63"/>
      <c r="P748" s="188">
        <f>O748*H748</f>
        <v>0</v>
      </c>
      <c r="Q748" s="188">
        <v>0.064</v>
      </c>
      <c r="R748" s="188">
        <f>Q748*H748</f>
        <v>0.256</v>
      </c>
      <c r="S748" s="188">
        <v>0</v>
      </c>
      <c r="T748" s="189">
        <f>S748*H748</f>
        <v>0</v>
      </c>
      <c r="AR748" s="190" t="s">
        <v>3761</v>
      </c>
      <c r="AT748" s="190" t="s">
        <v>3694</v>
      </c>
      <c r="AU748" s="190" t="s">
        <v>3565</v>
      </c>
      <c r="AY748" s="17" t="s">
        <v>3691</v>
      </c>
      <c r="BE748" s="191">
        <f>IF(N748="základní",J748,0)</f>
        <v>0</v>
      </c>
      <c r="BF748" s="191">
        <f>IF(N748="snížená",J748,0)</f>
        <v>0</v>
      </c>
      <c r="BG748" s="191">
        <f>IF(N748="zákl. přenesená",J748,0)</f>
        <v>0</v>
      </c>
      <c r="BH748" s="191">
        <f>IF(N748="sníž. přenesená",J748,0)</f>
        <v>0</v>
      </c>
      <c r="BI748" s="191">
        <f>IF(N748="nulová",J748,0)</f>
        <v>0</v>
      </c>
      <c r="BJ748" s="17" t="s">
        <v>3562</v>
      </c>
      <c r="BK748" s="191">
        <f>ROUND(I748*H748,2)</f>
        <v>0</v>
      </c>
      <c r="BL748" s="17" t="s">
        <v>3761</v>
      </c>
      <c r="BM748" s="190" t="s">
        <v>2919</v>
      </c>
    </row>
    <row r="749" spans="2:51" s="12" customFormat="1" ht="12">
      <c r="B749" s="192"/>
      <c r="C749" s="193"/>
      <c r="D749" s="194" t="s">
        <v>3710</v>
      </c>
      <c r="E749" s="195" t="s">
        <v>3501</v>
      </c>
      <c r="F749" s="196" t="s">
        <v>2801</v>
      </c>
      <c r="G749" s="193"/>
      <c r="H749" s="197">
        <v>4</v>
      </c>
      <c r="I749" s="198"/>
      <c r="J749" s="193"/>
      <c r="K749" s="193"/>
      <c r="L749" s="199"/>
      <c r="M749" s="200"/>
      <c r="N749" s="201"/>
      <c r="O749" s="201"/>
      <c r="P749" s="201"/>
      <c r="Q749" s="201"/>
      <c r="R749" s="201"/>
      <c r="S749" s="201"/>
      <c r="T749" s="202"/>
      <c r="AT749" s="203" t="s">
        <v>3710</v>
      </c>
      <c r="AU749" s="203" t="s">
        <v>3565</v>
      </c>
      <c r="AV749" s="12" t="s">
        <v>3565</v>
      </c>
      <c r="AW749" s="12" t="s">
        <v>3515</v>
      </c>
      <c r="AX749" s="12" t="s">
        <v>3554</v>
      </c>
      <c r="AY749" s="203" t="s">
        <v>3691</v>
      </c>
    </row>
    <row r="750" spans="2:51" s="13" customFormat="1" ht="12">
      <c r="B750" s="204"/>
      <c r="C750" s="205"/>
      <c r="D750" s="194" t="s">
        <v>3710</v>
      </c>
      <c r="E750" s="206" t="s">
        <v>3501</v>
      </c>
      <c r="F750" s="207" t="s">
        <v>3712</v>
      </c>
      <c r="G750" s="205"/>
      <c r="H750" s="208">
        <v>4</v>
      </c>
      <c r="I750" s="209"/>
      <c r="J750" s="205"/>
      <c r="K750" s="205"/>
      <c r="L750" s="210"/>
      <c r="M750" s="211"/>
      <c r="N750" s="212"/>
      <c r="O750" s="212"/>
      <c r="P750" s="212"/>
      <c r="Q750" s="212"/>
      <c r="R750" s="212"/>
      <c r="S750" s="212"/>
      <c r="T750" s="213"/>
      <c r="AT750" s="214" t="s">
        <v>3710</v>
      </c>
      <c r="AU750" s="214" t="s">
        <v>3565</v>
      </c>
      <c r="AV750" s="13" t="s">
        <v>3699</v>
      </c>
      <c r="AW750" s="13" t="s">
        <v>3515</v>
      </c>
      <c r="AX750" s="13" t="s">
        <v>3562</v>
      </c>
      <c r="AY750" s="214" t="s">
        <v>3691</v>
      </c>
    </row>
    <row r="751" spans="2:65" s="1" customFormat="1" ht="16.5" customHeight="1">
      <c r="B751" s="34"/>
      <c r="C751" s="179" t="s">
        <v>2920</v>
      </c>
      <c r="D751" s="179" t="s">
        <v>3694</v>
      </c>
      <c r="E751" s="180" t="s">
        <v>2921</v>
      </c>
      <c r="F751" s="181" t="s">
        <v>2922</v>
      </c>
      <c r="G751" s="182" t="s">
        <v>3834</v>
      </c>
      <c r="H751" s="183">
        <v>1</v>
      </c>
      <c r="I751" s="184"/>
      <c r="J751" s="185">
        <f>ROUND(I751*H751,2)</f>
        <v>0</v>
      </c>
      <c r="K751" s="181" t="s">
        <v>3501</v>
      </c>
      <c r="L751" s="38"/>
      <c r="M751" s="186" t="s">
        <v>3501</v>
      </c>
      <c r="N751" s="187" t="s">
        <v>3525</v>
      </c>
      <c r="O751" s="63"/>
      <c r="P751" s="188">
        <f>O751*H751</f>
        <v>0</v>
      </c>
      <c r="Q751" s="188">
        <v>0.085</v>
      </c>
      <c r="R751" s="188">
        <f>Q751*H751</f>
        <v>0.085</v>
      </c>
      <c r="S751" s="188">
        <v>0</v>
      </c>
      <c r="T751" s="189">
        <f>S751*H751</f>
        <v>0</v>
      </c>
      <c r="AR751" s="190" t="s">
        <v>3761</v>
      </c>
      <c r="AT751" s="190" t="s">
        <v>3694</v>
      </c>
      <c r="AU751" s="190" t="s">
        <v>3565</v>
      </c>
      <c r="AY751" s="17" t="s">
        <v>3691</v>
      </c>
      <c r="BE751" s="191">
        <f>IF(N751="základní",J751,0)</f>
        <v>0</v>
      </c>
      <c r="BF751" s="191">
        <f>IF(N751="snížená",J751,0)</f>
        <v>0</v>
      </c>
      <c r="BG751" s="191">
        <f>IF(N751="zákl. přenesená",J751,0)</f>
        <v>0</v>
      </c>
      <c r="BH751" s="191">
        <f>IF(N751="sníž. přenesená",J751,0)</f>
        <v>0</v>
      </c>
      <c r="BI751" s="191">
        <f>IF(N751="nulová",J751,0)</f>
        <v>0</v>
      </c>
      <c r="BJ751" s="17" t="s">
        <v>3562</v>
      </c>
      <c r="BK751" s="191">
        <f>ROUND(I751*H751,2)</f>
        <v>0</v>
      </c>
      <c r="BL751" s="17" t="s">
        <v>3761</v>
      </c>
      <c r="BM751" s="190" t="s">
        <v>2923</v>
      </c>
    </row>
    <row r="752" spans="2:51" s="12" customFormat="1" ht="12">
      <c r="B752" s="192"/>
      <c r="C752" s="193"/>
      <c r="D752" s="194" t="s">
        <v>3710</v>
      </c>
      <c r="E752" s="195" t="s">
        <v>3501</v>
      </c>
      <c r="F752" s="196" t="s">
        <v>4001</v>
      </c>
      <c r="G752" s="193"/>
      <c r="H752" s="197">
        <v>1</v>
      </c>
      <c r="I752" s="198"/>
      <c r="J752" s="193"/>
      <c r="K752" s="193"/>
      <c r="L752" s="199"/>
      <c r="M752" s="200"/>
      <c r="N752" s="201"/>
      <c r="O752" s="201"/>
      <c r="P752" s="201"/>
      <c r="Q752" s="201"/>
      <c r="R752" s="201"/>
      <c r="S752" s="201"/>
      <c r="T752" s="202"/>
      <c r="AT752" s="203" t="s">
        <v>3710</v>
      </c>
      <c r="AU752" s="203" t="s">
        <v>3565</v>
      </c>
      <c r="AV752" s="12" t="s">
        <v>3565</v>
      </c>
      <c r="AW752" s="12" t="s">
        <v>3515</v>
      </c>
      <c r="AX752" s="12" t="s">
        <v>3554</v>
      </c>
      <c r="AY752" s="203" t="s">
        <v>3691</v>
      </c>
    </row>
    <row r="753" spans="2:51" s="13" customFormat="1" ht="12">
      <c r="B753" s="204"/>
      <c r="C753" s="205"/>
      <c r="D753" s="194" t="s">
        <v>3710</v>
      </c>
      <c r="E753" s="206" t="s">
        <v>3501</v>
      </c>
      <c r="F753" s="207" t="s">
        <v>3712</v>
      </c>
      <c r="G753" s="205"/>
      <c r="H753" s="208">
        <v>1</v>
      </c>
      <c r="I753" s="209"/>
      <c r="J753" s="205"/>
      <c r="K753" s="205"/>
      <c r="L753" s="210"/>
      <c r="M753" s="211"/>
      <c r="N753" s="212"/>
      <c r="O753" s="212"/>
      <c r="P753" s="212"/>
      <c r="Q753" s="212"/>
      <c r="R753" s="212"/>
      <c r="S753" s="212"/>
      <c r="T753" s="213"/>
      <c r="AT753" s="214" t="s">
        <v>3710</v>
      </c>
      <c r="AU753" s="214" t="s">
        <v>3565</v>
      </c>
      <c r="AV753" s="13" t="s">
        <v>3699</v>
      </c>
      <c r="AW753" s="13" t="s">
        <v>3515</v>
      </c>
      <c r="AX753" s="13" t="s">
        <v>3562</v>
      </c>
      <c r="AY753" s="214" t="s">
        <v>3691</v>
      </c>
    </row>
    <row r="754" spans="2:65" s="1" customFormat="1" ht="16.5" customHeight="1">
      <c r="B754" s="34"/>
      <c r="C754" s="225" t="s">
        <v>2924</v>
      </c>
      <c r="D754" s="225" t="s">
        <v>3806</v>
      </c>
      <c r="E754" s="226" t="s">
        <v>2925</v>
      </c>
      <c r="F754" s="227" t="s">
        <v>2926</v>
      </c>
      <c r="G754" s="228" t="s">
        <v>3834</v>
      </c>
      <c r="H754" s="229">
        <v>1</v>
      </c>
      <c r="I754" s="230"/>
      <c r="J754" s="231">
        <f>ROUND(I754*H754,2)</f>
        <v>0</v>
      </c>
      <c r="K754" s="227" t="s">
        <v>3501</v>
      </c>
      <c r="L754" s="232"/>
      <c r="M754" s="233" t="s">
        <v>3501</v>
      </c>
      <c r="N754" s="234" t="s">
        <v>3525</v>
      </c>
      <c r="O754" s="63"/>
      <c r="P754" s="188">
        <f>O754*H754</f>
        <v>0</v>
      </c>
      <c r="Q754" s="188">
        <v>2.45</v>
      </c>
      <c r="R754" s="188">
        <f>Q754*H754</f>
        <v>2.45</v>
      </c>
      <c r="S754" s="188">
        <v>0</v>
      </c>
      <c r="T754" s="189">
        <f>S754*H754</f>
        <v>0</v>
      </c>
      <c r="AR754" s="190" t="s">
        <v>3842</v>
      </c>
      <c r="AT754" s="190" t="s">
        <v>3806</v>
      </c>
      <c r="AU754" s="190" t="s">
        <v>3565</v>
      </c>
      <c r="AY754" s="17" t="s">
        <v>3691</v>
      </c>
      <c r="BE754" s="191">
        <f>IF(N754="základní",J754,0)</f>
        <v>0</v>
      </c>
      <c r="BF754" s="191">
        <f>IF(N754="snížená",J754,0)</f>
        <v>0</v>
      </c>
      <c r="BG754" s="191">
        <f>IF(N754="zákl. přenesená",J754,0)</f>
        <v>0</v>
      </c>
      <c r="BH754" s="191">
        <f>IF(N754="sníž. přenesená",J754,0)</f>
        <v>0</v>
      </c>
      <c r="BI754" s="191">
        <f>IF(N754="nulová",J754,0)</f>
        <v>0</v>
      </c>
      <c r="BJ754" s="17" t="s">
        <v>3562</v>
      </c>
      <c r="BK754" s="191">
        <f>ROUND(I754*H754,2)</f>
        <v>0</v>
      </c>
      <c r="BL754" s="17" t="s">
        <v>3761</v>
      </c>
      <c r="BM754" s="190" t="s">
        <v>2927</v>
      </c>
    </row>
    <row r="755" spans="2:51" s="12" customFormat="1" ht="12">
      <c r="B755" s="192"/>
      <c r="C755" s="193"/>
      <c r="D755" s="194" t="s">
        <v>3710</v>
      </c>
      <c r="E755" s="195" t="s">
        <v>3501</v>
      </c>
      <c r="F755" s="196" t="s">
        <v>4001</v>
      </c>
      <c r="G755" s="193"/>
      <c r="H755" s="197">
        <v>1</v>
      </c>
      <c r="I755" s="198"/>
      <c r="J755" s="193"/>
      <c r="K755" s="193"/>
      <c r="L755" s="199"/>
      <c r="M755" s="200"/>
      <c r="N755" s="201"/>
      <c r="O755" s="201"/>
      <c r="P755" s="201"/>
      <c r="Q755" s="201"/>
      <c r="R755" s="201"/>
      <c r="S755" s="201"/>
      <c r="T755" s="202"/>
      <c r="AT755" s="203" t="s">
        <v>3710</v>
      </c>
      <c r="AU755" s="203" t="s">
        <v>3565</v>
      </c>
      <c r="AV755" s="12" t="s">
        <v>3565</v>
      </c>
      <c r="AW755" s="12" t="s">
        <v>3515</v>
      </c>
      <c r="AX755" s="12" t="s">
        <v>3554</v>
      </c>
      <c r="AY755" s="203" t="s">
        <v>3691</v>
      </c>
    </row>
    <row r="756" spans="2:51" s="13" customFormat="1" ht="12">
      <c r="B756" s="204"/>
      <c r="C756" s="205"/>
      <c r="D756" s="194" t="s">
        <v>3710</v>
      </c>
      <c r="E756" s="206" t="s">
        <v>3501</v>
      </c>
      <c r="F756" s="207" t="s">
        <v>3712</v>
      </c>
      <c r="G756" s="205"/>
      <c r="H756" s="208">
        <v>1</v>
      </c>
      <c r="I756" s="209"/>
      <c r="J756" s="205"/>
      <c r="K756" s="205"/>
      <c r="L756" s="210"/>
      <c r="M756" s="211"/>
      <c r="N756" s="212"/>
      <c r="O756" s="212"/>
      <c r="P756" s="212"/>
      <c r="Q756" s="212"/>
      <c r="R756" s="212"/>
      <c r="S756" s="212"/>
      <c r="T756" s="213"/>
      <c r="AT756" s="214" t="s">
        <v>3710</v>
      </c>
      <c r="AU756" s="214" t="s">
        <v>3565</v>
      </c>
      <c r="AV756" s="13" t="s">
        <v>3699</v>
      </c>
      <c r="AW756" s="13" t="s">
        <v>3515</v>
      </c>
      <c r="AX756" s="13" t="s">
        <v>3562</v>
      </c>
      <c r="AY756" s="214" t="s">
        <v>3691</v>
      </c>
    </row>
    <row r="757" spans="2:65" s="1" customFormat="1" ht="24" customHeight="1">
      <c r="B757" s="34"/>
      <c r="C757" s="179" t="s">
        <v>2928</v>
      </c>
      <c r="D757" s="179" t="s">
        <v>3694</v>
      </c>
      <c r="E757" s="180" t="s">
        <v>2929</v>
      </c>
      <c r="F757" s="181" t="s">
        <v>2930</v>
      </c>
      <c r="G757" s="182" t="s">
        <v>3834</v>
      </c>
      <c r="H757" s="183">
        <v>3</v>
      </c>
      <c r="I757" s="184"/>
      <c r="J757" s="185">
        <f>ROUND(I757*H757,2)</f>
        <v>0</v>
      </c>
      <c r="K757" s="181" t="s">
        <v>3698</v>
      </c>
      <c r="L757" s="38"/>
      <c r="M757" s="186" t="s">
        <v>3501</v>
      </c>
      <c r="N757" s="187" t="s">
        <v>3525</v>
      </c>
      <c r="O757" s="63"/>
      <c r="P757" s="188">
        <f>O757*H757</f>
        <v>0</v>
      </c>
      <c r="Q757" s="188">
        <v>0.00021</v>
      </c>
      <c r="R757" s="188">
        <f>Q757*H757</f>
        <v>0.00063</v>
      </c>
      <c r="S757" s="188">
        <v>0</v>
      </c>
      <c r="T757" s="189">
        <f>S757*H757</f>
        <v>0</v>
      </c>
      <c r="AR757" s="190" t="s">
        <v>3761</v>
      </c>
      <c r="AT757" s="190" t="s">
        <v>3694</v>
      </c>
      <c r="AU757" s="190" t="s">
        <v>3565</v>
      </c>
      <c r="AY757" s="17" t="s">
        <v>3691</v>
      </c>
      <c r="BE757" s="191">
        <f>IF(N757="základní",J757,0)</f>
        <v>0</v>
      </c>
      <c r="BF757" s="191">
        <f>IF(N757="snížená",J757,0)</f>
        <v>0</v>
      </c>
      <c r="BG757" s="191">
        <f>IF(N757="zákl. přenesená",J757,0)</f>
        <v>0</v>
      </c>
      <c r="BH757" s="191">
        <f>IF(N757="sníž. přenesená",J757,0)</f>
        <v>0</v>
      </c>
      <c r="BI757" s="191">
        <f>IF(N757="nulová",J757,0)</f>
        <v>0</v>
      </c>
      <c r="BJ757" s="17" t="s">
        <v>3562</v>
      </c>
      <c r="BK757" s="191">
        <f>ROUND(I757*H757,2)</f>
        <v>0</v>
      </c>
      <c r="BL757" s="17" t="s">
        <v>3761</v>
      </c>
      <c r="BM757" s="190" t="s">
        <v>2931</v>
      </c>
    </row>
    <row r="758" spans="2:51" s="12" customFormat="1" ht="12">
      <c r="B758" s="192"/>
      <c r="C758" s="193"/>
      <c r="D758" s="194" t="s">
        <v>3710</v>
      </c>
      <c r="E758" s="195" t="s">
        <v>3501</v>
      </c>
      <c r="F758" s="196" t="s">
        <v>2932</v>
      </c>
      <c r="G758" s="193"/>
      <c r="H758" s="197">
        <v>3</v>
      </c>
      <c r="I758" s="198"/>
      <c r="J758" s="193"/>
      <c r="K758" s="193"/>
      <c r="L758" s="199"/>
      <c r="M758" s="200"/>
      <c r="N758" s="201"/>
      <c r="O758" s="201"/>
      <c r="P758" s="201"/>
      <c r="Q758" s="201"/>
      <c r="R758" s="201"/>
      <c r="S758" s="201"/>
      <c r="T758" s="202"/>
      <c r="AT758" s="203" t="s">
        <v>3710</v>
      </c>
      <c r="AU758" s="203" t="s">
        <v>3565</v>
      </c>
      <c r="AV758" s="12" t="s">
        <v>3565</v>
      </c>
      <c r="AW758" s="12" t="s">
        <v>3515</v>
      </c>
      <c r="AX758" s="12" t="s">
        <v>3554</v>
      </c>
      <c r="AY758" s="203" t="s">
        <v>3691</v>
      </c>
    </row>
    <row r="759" spans="2:51" s="13" customFormat="1" ht="12">
      <c r="B759" s="204"/>
      <c r="C759" s="205"/>
      <c r="D759" s="194" t="s">
        <v>3710</v>
      </c>
      <c r="E759" s="206" t="s">
        <v>3501</v>
      </c>
      <c r="F759" s="207" t="s">
        <v>3712</v>
      </c>
      <c r="G759" s="205"/>
      <c r="H759" s="208">
        <v>3</v>
      </c>
      <c r="I759" s="209"/>
      <c r="J759" s="205"/>
      <c r="K759" s="205"/>
      <c r="L759" s="210"/>
      <c r="M759" s="211"/>
      <c r="N759" s="212"/>
      <c r="O759" s="212"/>
      <c r="P759" s="212"/>
      <c r="Q759" s="212"/>
      <c r="R759" s="212"/>
      <c r="S759" s="212"/>
      <c r="T759" s="213"/>
      <c r="AT759" s="214" t="s">
        <v>3710</v>
      </c>
      <c r="AU759" s="214" t="s">
        <v>3565</v>
      </c>
      <c r="AV759" s="13" t="s">
        <v>3699</v>
      </c>
      <c r="AW759" s="13" t="s">
        <v>3515</v>
      </c>
      <c r="AX759" s="13" t="s">
        <v>3562</v>
      </c>
      <c r="AY759" s="214" t="s">
        <v>3691</v>
      </c>
    </row>
    <row r="760" spans="2:65" s="1" customFormat="1" ht="16.5" customHeight="1">
      <c r="B760" s="34"/>
      <c r="C760" s="225" t="s">
        <v>2933</v>
      </c>
      <c r="D760" s="225" t="s">
        <v>3806</v>
      </c>
      <c r="E760" s="226" t="s">
        <v>2934</v>
      </c>
      <c r="F760" s="227" t="s">
        <v>2935</v>
      </c>
      <c r="G760" s="228" t="s">
        <v>3834</v>
      </c>
      <c r="H760" s="229">
        <v>3</v>
      </c>
      <c r="I760" s="230"/>
      <c r="J760" s="231">
        <f>ROUND(I760*H760,2)</f>
        <v>0</v>
      </c>
      <c r="K760" s="227" t="s">
        <v>3501</v>
      </c>
      <c r="L760" s="232"/>
      <c r="M760" s="233" t="s">
        <v>3501</v>
      </c>
      <c r="N760" s="234" t="s">
        <v>3525</v>
      </c>
      <c r="O760" s="63"/>
      <c r="P760" s="188">
        <f>O760*H760</f>
        <v>0</v>
      </c>
      <c r="Q760" s="188">
        <v>0.054</v>
      </c>
      <c r="R760" s="188">
        <f>Q760*H760</f>
        <v>0.162</v>
      </c>
      <c r="S760" s="188">
        <v>0</v>
      </c>
      <c r="T760" s="189">
        <f>S760*H760</f>
        <v>0</v>
      </c>
      <c r="AR760" s="190" t="s">
        <v>3842</v>
      </c>
      <c r="AT760" s="190" t="s">
        <v>3806</v>
      </c>
      <c r="AU760" s="190" t="s">
        <v>3565</v>
      </c>
      <c r="AY760" s="17" t="s">
        <v>3691</v>
      </c>
      <c r="BE760" s="191">
        <f>IF(N760="základní",J760,0)</f>
        <v>0</v>
      </c>
      <c r="BF760" s="191">
        <f>IF(N760="snížená",J760,0)</f>
        <v>0</v>
      </c>
      <c r="BG760" s="191">
        <f>IF(N760="zákl. přenesená",J760,0)</f>
        <v>0</v>
      </c>
      <c r="BH760" s="191">
        <f>IF(N760="sníž. přenesená",J760,0)</f>
        <v>0</v>
      </c>
      <c r="BI760" s="191">
        <f>IF(N760="nulová",J760,0)</f>
        <v>0</v>
      </c>
      <c r="BJ760" s="17" t="s">
        <v>3562</v>
      </c>
      <c r="BK760" s="191">
        <f>ROUND(I760*H760,2)</f>
        <v>0</v>
      </c>
      <c r="BL760" s="17" t="s">
        <v>3761</v>
      </c>
      <c r="BM760" s="190" t="s">
        <v>2936</v>
      </c>
    </row>
    <row r="761" spans="2:65" s="1" customFormat="1" ht="16.5" customHeight="1">
      <c r="B761" s="34"/>
      <c r="C761" s="179" t="s">
        <v>2937</v>
      </c>
      <c r="D761" s="179" t="s">
        <v>3694</v>
      </c>
      <c r="E761" s="180" t="s">
        <v>2938</v>
      </c>
      <c r="F761" s="181" t="s">
        <v>2939</v>
      </c>
      <c r="G761" s="182" t="s">
        <v>2918</v>
      </c>
      <c r="H761" s="183">
        <v>2</v>
      </c>
      <c r="I761" s="184"/>
      <c r="J761" s="185">
        <f>ROUND(I761*H761,2)</f>
        <v>0</v>
      </c>
      <c r="K761" s="181" t="s">
        <v>3501</v>
      </c>
      <c r="L761" s="38"/>
      <c r="M761" s="186" t="s">
        <v>3501</v>
      </c>
      <c r="N761" s="187" t="s">
        <v>3525</v>
      </c>
      <c r="O761" s="63"/>
      <c r="P761" s="188">
        <f>O761*H761</f>
        <v>0</v>
      </c>
      <c r="Q761" s="188">
        <v>0.024</v>
      </c>
      <c r="R761" s="188">
        <f>Q761*H761</f>
        <v>0.048</v>
      </c>
      <c r="S761" s="188">
        <v>0</v>
      </c>
      <c r="T761" s="189">
        <f>S761*H761</f>
        <v>0</v>
      </c>
      <c r="AR761" s="190" t="s">
        <v>3761</v>
      </c>
      <c r="AT761" s="190" t="s">
        <v>3694</v>
      </c>
      <c r="AU761" s="190" t="s">
        <v>3565</v>
      </c>
      <c r="AY761" s="17" t="s">
        <v>3691</v>
      </c>
      <c r="BE761" s="191">
        <f>IF(N761="základní",J761,0)</f>
        <v>0</v>
      </c>
      <c r="BF761" s="191">
        <f>IF(N761="snížená",J761,0)</f>
        <v>0</v>
      </c>
      <c r="BG761" s="191">
        <f>IF(N761="zákl. přenesená",J761,0)</f>
        <v>0</v>
      </c>
      <c r="BH761" s="191">
        <f>IF(N761="sníž. přenesená",J761,0)</f>
        <v>0</v>
      </c>
      <c r="BI761" s="191">
        <f>IF(N761="nulová",J761,0)</f>
        <v>0</v>
      </c>
      <c r="BJ761" s="17" t="s">
        <v>3562</v>
      </c>
      <c r="BK761" s="191">
        <f>ROUND(I761*H761,2)</f>
        <v>0</v>
      </c>
      <c r="BL761" s="17" t="s">
        <v>3761</v>
      </c>
      <c r="BM761" s="190" t="s">
        <v>2940</v>
      </c>
    </row>
    <row r="762" spans="2:51" s="12" customFormat="1" ht="12">
      <c r="B762" s="192"/>
      <c r="C762" s="193"/>
      <c r="D762" s="194" t="s">
        <v>3710</v>
      </c>
      <c r="E762" s="195" t="s">
        <v>3501</v>
      </c>
      <c r="F762" s="196" t="s">
        <v>2941</v>
      </c>
      <c r="G762" s="193"/>
      <c r="H762" s="197">
        <v>2</v>
      </c>
      <c r="I762" s="198"/>
      <c r="J762" s="193"/>
      <c r="K762" s="193"/>
      <c r="L762" s="199"/>
      <c r="M762" s="200"/>
      <c r="N762" s="201"/>
      <c r="O762" s="201"/>
      <c r="P762" s="201"/>
      <c r="Q762" s="201"/>
      <c r="R762" s="201"/>
      <c r="S762" s="201"/>
      <c r="T762" s="202"/>
      <c r="AT762" s="203" t="s">
        <v>3710</v>
      </c>
      <c r="AU762" s="203" t="s">
        <v>3565</v>
      </c>
      <c r="AV762" s="12" t="s">
        <v>3565</v>
      </c>
      <c r="AW762" s="12" t="s">
        <v>3515</v>
      </c>
      <c r="AX762" s="12" t="s">
        <v>3554</v>
      </c>
      <c r="AY762" s="203" t="s">
        <v>3691</v>
      </c>
    </row>
    <row r="763" spans="2:51" s="13" customFormat="1" ht="12">
      <c r="B763" s="204"/>
      <c r="C763" s="205"/>
      <c r="D763" s="194" t="s">
        <v>3710</v>
      </c>
      <c r="E763" s="206" t="s">
        <v>3501</v>
      </c>
      <c r="F763" s="207" t="s">
        <v>3712</v>
      </c>
      <c r="G763" s="205"/>
      <c r="H763" s="208">
        <v>2</v>
      </c>
      <c r="I763" s="209"/>
      <c r="J763" s="205"/>
      <c r="K763" s="205"/>
      <c r="L763" s="210"/>
      <c r="M763" s="211"/>
      <c r="N763" s="212"/>
      <c r="O763" s="212"/>
      <c r="P763" s="212"/>
      <c r="Q763" s="212"/>
      <c r="R763" s="212"/>
      <c r="S763" s="212"/>
      <c r="T763" s="213"/>
      <c r="AT763" s="214" t="s">
        <v>3710</v>
      </c>
      <c r="AU763" s="214" t="s">
        <v>3565</v>
      </c>
      <c r="AV763" s="13" t="s">
        <v>3699</v>
      </c>
      <c r="AW763" s="13" t="s">
        <v>3515</v>
      </c>
      <c r="AX763" s="13" t="s">
        <v>3562</v>
      </c>
      <c r="AY763" s="214" t="s">
        <v>3691</v>
      </c>
    </row>
    <row r="764" spans="2:65" s="1" customFormat="1" ht="16.5" customHeight="1">
      <c r="B764" s="34"/>
      <c r="C764" s="179" t="s">
        <v>2942</v>
      </c>
      <c r="D764" s="179" t="s">
        <v>3694</v>
      </c>
      <c r="E764" s="180" t="s">
        <v>2943</v>
      </c>
      <c r="F764" s="181" t="s">
        <v>2944</v>
      </c>
      <c r="G764" s="182" t="s">
        <v>3834</v>
      </c>
      <c r="H764" s="183">
        <v>8</v>
      </c>
      <c r="I764" s="184"/>
      <c r="J764" s="185">
        <f>ROUND(I764*H764,2)</f>
        <v>0</v>
      </c>
      <c r="K764" s="181" t="s">
        <v>3698</v>
      </c>
      <c r="L764" s="38"/>
      <c r="M764" s="186" t="s">
        <v>3501</v>
      </c>
      <c r="N764" s="187" t="s">
        <v>3525</v>
      </c>
      <c r="O764" s="63"/>
      <c r="P764" s="188">
        <f>O764*H764</f>
        <v>0</v>
      </c>
      <c r="Q764" s="188">
        <v>0</v>
      </c>
      <c r="R764" s="188">
        <f>Q764*H764</f>
        <v>0</v>
      </c>
      <c r="S764" s="188">
        <v>0</v>
      </c>
      <c r="T764" s="189">
        <f>S764*H764</f>
        <v>0</v>
      </c>
      <c r="AR764" s="190" t="s">
        <v>3699</v>
      </c>
      <c r="AT764" s="190" t="s">
        <v>3694</v>
      </c>
      <c r="AU764" s="190" t="s">
        <v>3565</v>
      </c>
      <c r="AY764" s="17" t="s">
        <v>3691</v>
      </c>
      <c r="BE764" s="191">
        <f>IF(N764="základní",J764,0)</f>
        <v>0</v>
      </c>
      <c r="BF764" s="191">
        <f>IF(N764="snížená",J764,0)</f>
        <v>0</v>
      </c>
      <c r="BG764" s="191">
        <f>IF(N764="zákl. přenesená",J764,0)</f>
        <v>0</v>
      </c>
      <c r="BH764" s="191">
        <f>IF(N764="sníž. přenesená",J764,0)</f>
        <v>0</v>
      </c>
      <c r="BI764" s="191">
        <f>IF(N764="nulová",J764,0)</f>
        <v>0</v>
      </c>
      <c r="BJ764" s="17" t="s">
        <v>3562</v>
      </c>
      <c r="BK764" s="191">
        <f>ROUND(I764*H764,2)</f>
        <v>0</v>
      </c>
      <c r="BL764" s="17" t="s">
        <v>3699</v>
      </c>
      <c r="BM764" s="190" t="s">
        <v>2945</v>
      </c>
    </row>
    <row r="765" spans="2:51" s="12" customFormat="1" ht="12">
      <c r="B765" s="192"/>
      <c r="C765" s="193"/>
      <c r="D765" s="194" t="s">
        <v>3710</v>
      </c>
      <c r="E765" s="195" t="s">
        <v>3501</v>
      </c>
      <c r="F765" s="196" t="s">
        <v>4093</v>
      </c>
      <c r="G765" s="193"/>
      <c r="H765" s="197">
        <v>8</v>
      </c>
      <c r="I765" s="198"/>
      <c r="J765" s="193"/>
      <c r="K765" s="193"/>
      <c r="L765" s="199"/>
      <c r="M765" s="200"/>
      <c r="N765" s="201"/>
      <c r="O765" s="201"/>
      <c r="P765" s="201"/>
      <c r="Q765" s="201"/>
      <c r="R765" s="201"/>
      <c r="S765" s="201"/>
      <c r="T765" s="202"/>
      <c r="AT765" s="203" t="s">
        <v>3710</v>
      </c>
      <c r="AU765" s="203" t="s">
        <v>3565</v>
      </c>
      <c r="AV765" s="12" t="s">
        <v>3565</v>
      </c>
      <c r="AW765" s="12" t="s">
        <v>3515</v>
      </c>
      <c r="AX765" s="12" t="s">
        <v>3554</v>
      </c>
      <c r="AY765" s="203" t="s">
        <v>3691</v>
      </c>
    </row>
    <row r="766" spans="2:51" s="13" customFormat="1" ht="12">
      <c r="B766" s="204"/>
      <c r="C766" s="205"/>
      <c r="D766" s="194" t="s">
        <v>3710</v>
      </c>
      <c r="E766" s="206" t="s">
        <v>3501</v>
      </c>
      <c r="F766" s="207" t="s">
        <v>3712</v>
      </c>
      <c r="G766" s="205"/>
      <c r="H766" s="208">
        <v>8</v>
      </c>
      <c r="I766" s="209"/>
      <c r="J766" s="205"/>
      <c r="K766" s="205"/>
      <c r="L766" s="210"/>
      <c r="M766" s="211"/>
      <c r="N766" s="212"/>
      <c r="O766" s="212"/>
      <c r="P766" s="212"/>
      <c r="Q766" s="212"/>
      <c r="R766" s="212"/>
      <c r="S766" s="212"/>
      <c r="T766" s="213"/>
      <c r="AT766" s="214" t="s">
        <v>3710</v>
      </c>
      <c r="AU766" s="214" t="s">
        <v>3565</v>
      </c>
      <c r="AV766" s="13" t="s">
        <v>3699</v>
      </c>
      <c r="AW766" s="13" t="s">
        <v>3515</v>
      </c>
      <c r="AX766" s="13" t="s">
        <v>3562</v>
      </c>
      <c r="AY766" s="214" t="s">
        <v>3691</v>
      </c>
    </row>
    <row r="767" spans="2:65" s="1" customFormat="1" ht="16.5" customHeight="1">
      <c r="B767" s="34"/>
      <c r="C767" s="225" t="s">
        <v>2946</v>
      </c>
      <c r="D767" s="225" t="s">
        <v>3806</v>
      </c>
      <c r="E767" s="226" t="s">
        <v>2947</v>
      </c>
      <c r="F767" s="227" t="s">
        <v>2948</v>
      </c>
      <c r="G767" s="228" t="s">
        <v>3834</v>
      </c>
      <c r="H767" s="229">
        <v>8</v>
      </c>
      <c r="I767" s="230"/>
      <c r="J767" s="231">
        <f>ROUND(I767*H767,2)</f>
        <v>0</v>
      </c>
      <c r="K767" s="227" t="s">
        <v>3698</v>
      </c>
      <c r="L767" s="232"/>
      <c r="M767" s="233" t="s">
        <v>3501</v>
      </c>
      <c r="N767" s="234" t="s">
        <v>3525</v>
      </c>
      <c r="O767" s="63"/>
      <c r="P767" s="188">
        <f>O767*H767</f>
        <v>0</v>
      </c>
      <c r="Q767" s="188">
        <v>0.0002</v>
      </c>
      <c r="R767" s="188">
        <f>Q767*H767</f>
        <v>0.0016</v>
      </c>
      <c r="S767" s="188">
        <v>0</v>
      </c>
      <c r="T767" s="189">
        <f>S767*H767</f>
        <v>0</v>
      </c>
      <c r="AR767" s="190" t="s">
        <v>3842</v>
      </c>
      <c r="AT767" s="190" t="s">
        <v>3806</v>
      </c>
      <c r="AU767" s="190" t="s">
        <v>3565</v>
      </c>
      <c r="AY767" s="17" t="s">
        <v>3691</v>
      </c>
      <c r="BE767" s="191">
        <f>IF(N767="základní",J767,0)</f>
        <v>0</v>
      </c>
      <c r="BF767" s="191">
        <f>IF(N767="snížená",J767,0)</f>
        <v>0</v>
      </c>
      <c r="BG767" s="191">
        <f>IF(N767="zákl. přenesená",J767,0)</f>
        <v>0</v>
      </c>
      <c r="BH767" s="191">
        <f>IF(N767="sníž. přenesená",J767,0)</f>
        <v>0</v>
      </c>
      <c r="BI767" s="191">
        <f>IF(N767="nulová",J767,0)</f>
        <v>0</v>
      </c>
      <c r="BJ767" s="17" t="s">
        <v>3562</v>
      </c>
      <c r="BK767" s="191">
        <f>ROUND(I767*H767,2)</f>
        <v>0</v>
      </c>
      <c r="BL767" s="17" t="s">
        <v>3761</v>
      </c>
      <c r="BM767" s="190" t="s">
        <v>2949</v>
      </c>
    </row>
    <row r="768" spans="2:51" s="12" customFormat="1" ht="12">
      <c r="B768" s="192"/>
      <c r="C768" s="193"/>
      <c r="D768" s="194" t="s">
        <v>3710</v>
      </c>
      <c r="E768" s="195" t="s">
        <v>3501</v>
      </c>
      <c r="F768" s="196" t="s">
        <v>4093</v>
      </c>
      <c r="G768" s="193"/>
      <c r="H768" s="197">
        <v>8</v>
      </c>
      <c r="I768" s="198"/>
      <c r="J768" s="193"/>
      <c r="K768" s="193"/>
      <c r="L768" s="199"/>
      <c r="M768" s="200"/>
      <c r="N768" s="201"/>
      <c r="O768" s="201"/>
      <c r="P768" s="201"/>
      <c r="Q768" s="201"/>
      <c r="R768" s="201"/>
      <c r="S768" s="201"/>
      <c r="T768" s="202"/>
      <c r="AT768" s="203" t="s">
        <v>3710</v>
      </c>
      <c r="AU768" s="203" t="s">
        <v>3565</v>
      </c>
      <c r="AV768" s="12" t="s">
        <v>3565</v>
      </c>
      <c r="AW768" s="12" t="s">
        <v>3515</v>
      </c>
      <c r="AX768" s="12" t="s">
        <v>3554</v>
      </c>
      <c r="AY768" s="203" t="s">
        <v>3691</v>
      </c>
    </row>
    <row r="769" spans="2:51" s="13" customFormat="1" ht="12">
      <c r="B769" s="204"/>
      <c r="C769" s="205"/>
      <c r="D769" s="194" t="s">
        <v>3710</v>
      </c>
      <c r="E769" s="206" t="s">
        <v>3501</v>
      </c>
      <c r="F769" s="207" t="s">
        <v>3712</v>
      </c>
      <c r="G769" s="205"/>
      <c r="H769" s="208">
        <v>8</v>
      </c>
      <c r="I769" s="209"/>
      <c r="J769" s="205"/>
      <c r="K769" s="205"/>
      <c r="L769" s="210"/>
      <c r="M769" s="211"/>
      <c r="N769" s="212"/>
      <c r="O769" s="212"/>
      <c r="P769" s="212"/>
      <c r="Q769" s="212"/>
      <c r="R769" s="212"/>
      <c r="S769" s="212"/>
      <c r="T769" s="213"/>
      <c r="AT769" s="214" t="s">
        <v>3710</v>
      </c>
      <c r="AU769" s="214" t="s">
        <v>3565</v>
      </c>
      <c r="AV769" s="13" t="s">
        <v>3699</v>
      </c>
      <c r="AW769" s="13" t="s">
        <v>3515</v>
      </c>
      <c r="AX769" s="13" t="s">
        <v>3562</v>
      </c>
      <c r="AY769" s="214" t="s">
        <v>3691</v>
      </c>
    </row>
    <row r="770" spans="2:65" s="1" customFormat="1" ht="24" customHeight="1">
      <c r="B770" s="34"/>
      <c r="C770" s="179" t="s">
        <v>2950</v>
      </c>
      <c r="D770" s="179" t="s">
        <v>3694</v>
      </c>
      <c r="E770" s="180" t="s">
        <v>2951</v>
      </c>
      <c r="F770" s="181" t="s">
        <v>2952</v>
      </c>
      <c r="G770" s="182" t="s">
        <v>3792</v>
      </c>
      <c r="H770" s="183">
        <v>3.46</v>
      </c>
      <c r="I770" s="184"/>
      <c r="J770" s="185">
        <f>ROUND(I770*H770,2)</f>
        <v>0</v>
      </c>
      <c r="K770" s="181" t="s">
        <v>3698</v>
      </c>
      <c r="L770" s="38"/>
      <c r="M770" s="186" t="s">
        <v>3501</v>
      </c>
      <c r="N770" s="187" t="s">
        <v>3525</v>
      </c>
      <c r="O770" s="63"/>
      <c r="P770" s="188">
        <f>O770*H770</f>
        <v>0</v>
      </c>
      <c r="Q770" s="188">
        <v>0</v>
      </c>
      <c r="R770" s="188">
        <f>Q770*H770</f>
        <v>0</v>
      </c>
      <c r="S770" s="188">
        <v>0</v>
      </c>
      <c r="T770" s="189">
        <f>S770*H770</f>
        <v>0</v>
      </c>
      <c r="AR770" s="190" t="s">
        <v>3761</v>
      </c>
      <c r="AT770" s="190" t="s">
        <v>3694</v>
      </c>
      <c r="AU770" s="190" t="s">
        <v>3565</v>
      </c>
      <c r="AY770" s="17" t="s">
        <v>3691</v>
      </c>
      <c r="BE770" s="191">
        <f>IF(N770="základní",J770,0)</f>
        <v>0</v>
      </c>
      <c r="BF770" s="191">
        <f>IF(N770="snížená",J770,0)</f>
        <v>0</v>
      </c>
      <c r="BG770" s="191">
        <f>IF(N770="zákl. přenesená",J770,0)</f>
        <v>0</v>
      </c>
      <c r="BH770" s="191">
        <f>IF(N770="sníž. přenesená",J770,0)</f>
        <v>0</v>
      </c>
      <c r="BI770" s="191">
        <f>IF(N770="nulová",J770,0)</f>
        <v>0</v>
      </c>
      <c r="BJ770" s="17" t="s">
        <v>3562</v>
      </c>
      <c r="BK770" s="191">
        <f>ROUND(I770*H770,2)</f>
        <v>0</v>
      </c>
      <c r="BL770" s="17" t="s">
        <v>3761</v>
      </c>
      <c r="BM770" s="190" t="s">
        <v>2953</v>
      </c>
    </row>
    <row r="771" spans="2:51" s="12" customFormat="1" ht="12">
      <c r="B771" s="192"/>
      <c r="C771" s="193"/>
      <c r="D771" s="194" t="s">
        <v>3710</v>
      </c>
      <c r="E771" s="195" t="s">
        <v>3501</v>
      </c>
      <c r="F771" s="196" t="s">
        <v>2954</v>
      </c>
      <c r="G771" s="193"/>
      <c r="H771" s="197">
        <v>3.46</v>
      </c>
      <c r="I771" s="198"/>
      <c r="J771" s="193"/>
      <c r="K771" s="193"/>
      <c r="L771" s="199"/>
      <c r="M771" s="200"/>
      <c r="N771" s="201"/>
      <c r="O771" s="201"/>
      <c r="P771" s="201"/>
      <c r="Q771" s="201"/>
      <c r="R771" s="201"/>
      <c r="S771" s="201"/>
      <c r="T771" s="202"/>
      <c r="AT771" s="203" t="s">
        <v>3710</v>
      </c>
      <c r="AU771" s="203" t="s">
        <v>3565</v>
      </c>
      <c r="AV771" s="12" t="s">
        <v>3565</v>
      </c>
      <c r="AW771" s="12" t="s">
        <v>3515</v>
      </c>
      <c r="AX771" s="12" t="s">
        <v>3554</v>
      </c>
      <c r="AY771" s="203" t="s">
        <v>3691</v>
      </c>
    </row>
    <row r="772" spans="2:51" s="13" customFormat="1" ht="12">
      <c r="B772" s="204"/>
      <c r="C772" s="205"/>
      <c r="D772" s="194" t="s">
        <v>3710</v>
      </c>
      <c r="E772" s="206" t="s">
        <v>3501</v>
      </c>
      <c r="F772" s="207" t="s">
        <v>3712</v>
      </c>
      <c r="G772" s="205"/>
      <c r="H772" s="208">
        <v>3.46</v>
      </c>
      <c r="I772" s="209"/>
      <c r="J772" s="205"/>
      <c r="K772" s="205"/>
      <c r="L772" s="210"/>
      <c r="M772" s="211"/>
      <c r="N772" s="212"/>
      <c r="O772" s="212"/>
      <c r="P772" s="212"/>
      <c r="Q772" s="212"/>
      <c r="R772" s="212"/>
      <c r="S772" s="212"/>
      <c r="T772" s="213"/>
      <c r="AT772" s="214" t="s">
        <v>3710</v>
      </c>
      <c r="AU772" s="214" t="s">
        <v>3565</v>
      </c>
      <c r="AV772" s="13" t="s">
        <v>3699</v>
      </c>
      <c r="AW772" s="13" t="s">
        <v>3515</v>
      </c>
      <c r="AX772" s="13" t="s">
        <v>3562</v>
      </c>
      <c r="AY772" s="214" t="s">
        <v>3691</v>
      </c>
    </row>
    <row r="773" spans="2:63" s="11" customFormat="1" ht="22.9" customHeight="1">
      <c r="B773" s="163"/>
      <c r="C773" s="164"/>
      <c r="D773" s="165" t="s">
        <v>3553</v>
      </c>
      <c r="E773" s="177" t="s">
        <v>2955</v>
      </c>
      <c r="F773" s="177" t="s">
        <v>2956</v>
      </c>
      <c r="G773" s="164"/>
      <c r="H773" s="164"/>
      <c r="I773" s="167"/>
      <c r="J773" s="178">
        <f>BK773</f>
        <v>0</v>
      </c>
      <c r="K773" s="164"/>
      <c r="L773" s="169"/>
      <c r="M773" s="170"/>
      <c r="N773" s="171"/>
      <c r="O773" s="171"/>
      <c r="P773" s="172">
        <f>SUM(P774:P790)</f>
        <v>0</v>
      </c>
      <c r="Q773" s="171"/>
      <c r="R773" s="172">
        <f>SUM(R774:R790)</f>
        <v>11.829141399999997</v>
      </c>
      <c r="S773" s="171"/>
      <c r="T773" s="173">
        <f>SUM(T774:T790)</f>
        <v>0</v>
      </c>
      <c r="AR773" s="174" t="s">
        <v>3565</v>
      </c>
      <c r="AT773" s="175" t="s">
        <v>3553</v>
      </c>
      <c r="AU773" s="175" t="s">
        <v>3562</v>
      </c>
      <c r="AY773" s="174" t="s">
        <v>3691</v>
      </c>
      <c r="BK773" s="176">
        <f>SUM(BK774:BK790)</f>
        <v>0</v>
      </c>
    </row>
    <row r="774" spans="2:65" s="1" customFormat="1" ht="24" customHeight="1">
      <c r="B774" s="34"/>
      <c r="C774" s="179" t="s">
        <v>2957</v>
      </c>
      <c r="D774" s="179" t="s">
        <v>3694</v>
      </c>
      <c r="E774" s="180" t="s">
        <v>2958</v>
      </c>
      <c r="F774" s="181" t="s">
        <v>2959</v>
      </c>
      <c r="G774" s="182" t="s">
        <v>3800</v>
      </c>
      <c r="H774" s="183">
        <v>52.616</v>
      </c>
      <c r="I774" s="184"/>
      <c r="J774" s="185">
        <f>ROUND(I774*H774,2)</f>
        <v>0</v>
      </c>
      <c r="K774" s="181" t="s">
        <v>3698</v>
      </c>
      <c r="L774" s="38"/>
      <c r="M774" s="186" t="s">
        <v>3501</v>
      </c>
      <c r="N774" s="187" t="s">
        <v>3525</v>
      </c>
      <c r="O774" s="63"/>
      <c r="P774" s="188">
        <f>O774*H774</f>
        <v>0</v>
      </c>
      <c r="Q774" s="188">
        <v>0.0025</v>
      </c>
      <c r="R774" s="188">
        <f>Q774*H774</f>
        <v>0.13154</v>
      </c>
      <c r="S774" s="188">
        <v>0</v>
      </c>
      <c r="T774" s="189">
        <f>S774*H774</f>
        <v>0</v>
      </c>
      <c r="AR774" s="190" t="s">
        <v>3761</v>
      </c>
      <c r="AT774" s="190" t="s">
        <v>3694</v>
      </c>
      <c r="AU774" s="190" t="s">
        <v>3565</v>
      </c>
      <c r="AY774" s="17" t="s">
        <v>3691</v>
      </c>
      <c r="BE774" s="191">
        <f>IF(N774="základní",J774,0)</f>
        <v>0</v>
      </c>
      <c r="BF774" s="191">
        <f>IF(N774="snížená",J774,0)</f>
        <v>0</v>
      </c>
      <c r="BG774" s="191">
        <f>IF(N774="zákl. přenesená",J774,0)</f>
        <v>0</v>
      </c>
      <c r="BH774" s="191">
        <f>IF(N774="sníž. přenesená",J774,0)</f>
        <v>0</v>
      </c>
      <c r="BI774" s="191">
        <f>IF(N774="nulová",J774,0)</f>
        <v>0</v>
      </c>
      <c r="BJ774" s="17" t="s">
        <v>3562</v>
      </c>
      <c r="BK774" s="191">
        <f>ROUND(I774*H774,2)</f>
        <v>0</v>
      </c>
      <c r="BL774" s="17" t="s">
        <v>3761</v>
      </c>
      <c r="BM774" s="190" t="s">
        <v>2960</v>
      </c>
    </row>
    <row r="775" spans="2:51" s="12" customFormat="1" ht="12">
      <c r="B775" s="192"/>
      <c r="C775" s="193"/>
      <c r="D775" s="194" t="s">
        <v>3710</v>
      </c>
      <c r="E775" s="195" t="s">
        <v>3501</v>
      </c>
      <c r="F775" s="196" t="s">
        <v>2961</v>
      </c>
      <c r="G775" s="193"/>
      <c r="H775" s="197">
        <v>52.616</v>
      </c>
      <c r="I775" s="198"/>
      <c r="J775" s="193"/>
      <c r="K775" s="193"/>
      <c r="L775" s="199"/>
      <c r="M775" s="200"/>
      <c r="N775" s="201"/>
      <c r="O775" s="201"/>
      <c r="P775" s="201"/>
      <c r="Q775" s="201"/>
      <c r="R775" s="201"/>
      <c r="S775" s="201"/>
      <c r="T775" s="202"/>
      <c r="AT775" s="203" t="s">
        <v>3710</v>
      </c>
      <c r="AU775" s="203" t="s">
        <v>3565</v>
      </c>
      <c r="AV775" s="12" t="s">
        <v>3565</v>
      </c>
      <c r="AW775" s="12" t="s">
        <v>3515</v>
      </c>
      <c r="AX775" s="12" t="s">
        <v>3554</v>
      </c>
      <c r="AY775" s="203" t="s">
        <v>3691</v>
      </c>
    </row>
    <row r="776" spans="2:51" s="13" customFormat="1" ht="12">
      <c r="B776" s="204"/>
      <c r="C776" s="205"/>
      <c r="D776" s="194" t="s">
        <v>3710</v>
      </c>
      <c r="E776" s="206" t="s">
        <v>3501</v>
      </c>
      <c r="F776" s="207" t="s">
        <v>3712</v>
      </c>
      <c r="G776" s="205"/>
      <c r="H776" s="208">
        <v>52.616</v>
      </c>
      <c r="I776" s="209"/>
      <c r="J776" s="205"/>
      <c r="K776" s="205"/>
      <c r="L776" s="210"/>
      <c r="M776" s="211"/>
      <c r="N776" s="212"/>
      <c r="O776" s="212"/>
      <c r="P776" s="212"/>
      <c r="Q776" s="212"/>
      <c r="R776" s="212"/>
      <c r="S776" s="212"/>
      <c r="T776" s="213"/>
      <c r="AT776" s="214" t="s">
        <v>3710</v>
      </c>
      <c r="AU776" s="214" t="s">
        <v>3565</v>
      </c>
      <c r="AV776" s="13" t="s">
        <v>3699</v>
      </c>
      <c r="AW776" s="13" t="s">
        <v>3515</v>
      </c>
      <c r="AX776" s="13" t="s">
        <v>3562</v>
      </c>
      <c r="AY776" s="214" t="s">
        <v>3691</v>
      </c>
    </row>
    <row r="777" spans="2:65" s="1" customFormat="1" ht="16.5" customHeight="1">
      <c r="B777" s="34"/>
      <c r="C777" s="225" t="s">
        <v>2962</v>
      </c>
      <c r="D777" s="225" t="s">
        <v>3806</v>
      </c>
      <c r="E777" s="226" t="s">
        <v>2963</v>
      </c>
      <c r="F777" s="227" t="s">
        <v>2964</v>
      </c>
      <c r="G777" s="228" t="s">
        <v>3800</v>
      </c>
      <c r="H777" s="229">
        <v>55.25</v>
      </c>
      <c r="I777" s="230"/>
      <c r="J777" s="231">
        <f>ROUND(I777*H777,2)</f>
        <v>0</v>
      </c>
      <c r="K777" s="227" t="s">
        <v>3501</v>
      </c>
      <c r="L777" s="232"/>
      <c r="M777" s="233" t="s">
        <v>3501</v>
      </c>
      <c r="N777" s="234" t="s">
        <v>3525</v>
      </c>
      <c r="O777" s="63"/>
      <c r="P777" s="188">
        <f>O777*H777</f>
        <v>0</v>
      </c>
      <c r="Q777" s="188">
        <v>0.0192</v>
      </c>
      <c r="R777" s="188">
        <f>Q777*H777</f>
        <v>1.0608</v>
      </c>
      <c r="S777" s="188">
        <v>0</v>
      </c>
      <c r="T777" s="189">
        <f>S777*H777</f>
        <v>0</v>
      </c>
      <c r="AR777" s="190" t="s">
        <v>3842</v>
      </c>
      <c r="AT777" s="190" t="s">
        <v>3806</v>
      </c>
      <c r="AU777" s="190" t="s">
        <v>3565</v>
      </c>
      <c r="AY777" s="17" t="s">
        <v>3691</v>
      </c>
      <c r="BE777" s="191">
        <f>IF(N777="základní",J777,0)</f>
        <v>0</v>
      </c>
      <c r="BF777" s="191">
        <f>IF(N777="snížená",J777,0)</f>
        <v>0</v>
      </c>
      <c r="BG777" s="191">
        <f>IF(N777="zákl. přenesená",J777,0)</f>
        <v>0</v>
      </c>
      <c r="BH777" s="191">
        <f>IF(N777="sníž. přenesená",J777,0)</f>
        <v>0</v>
      </c>
      <c r="BI777" s="191">
        <f>IF(N777="nulová",J777,0)</f>
        <v>0</v>
      </c>
      <c r="BJ777" s="17" t="s">
        <v>3562</v>
      </c>
      <c r="BK777" s="191">
        <f>ROUND(I777*H777,2)</f>
        <v>0</v>
      </c>
      <c r="BL777" s="17" t="s">
        <v>3761</v>
      </c>
      <c r="BM777" s="190" t="s">
        <v>2965</v>
      </c>
    </row>
    <row r="778" spans="2:65" s="1" customFormat="1" ht="16.5" customHeight="1">
      <c r="B778" s="34"/>
      <c r="C778" s="179" t="s">
        <v>2966</v>
      </c>
      <c r="D778" s="179" t="s">
        <v>3694</v>
      </c>
      <c r="E778" s="180" t="s">
        <v>2967</v>
      </c>
      <c r="F778" s="181" t="s">
        <v>2968</v>
      </c>
      <c r="G778" s="182" t="s">
        <v>4097</v>
      </c>
      <c r="H778" s="183">
        <v>36.3</v>
      </c>
      <c r="I778" s="184"/>
      <c r="J778" s="185">
        <f>ROUND(I778*H778,2)</f>
        <v>0</v>
      </c>
      <c r="K778" s="181" t="s">
        <v>3698</v>
      </c>
      <c r="L778" s="38"/>
      <c r="M778" s="186" t="s">
        <v>3501</v>
      </c>
      <c r="N778" s="187" t="s">
        <v>3525</v>
      </c>
      <c r="O778" s="63"/>
      <c r="P778" s="188">
        <f>O778*H778</f>
        <v>0</v>
      </c>
      <c r="Q778" s="188">
        <v>0.00062</v>
      </c>
      <c r="R778" s="188">
        <f>Q778*H778</f>
        <v>0.022505999999999998</v>
      </c>
      <c r="S778" s="188">
        <v>0</v>
      </c>
      <c r="T778" s="189">
        <f>S778*H778</f>
        <v>0</v>
      </c>
      <c r="AR778" s="190" t="s">
        <v>3761</v>
      </c>
      <c r="AT778" s="190" t="s">
        <v>3694</v>
      </c>
      <c r="AU778" s="190" t="s">
        <v>3565</v>
      </c>
      <c r="AY778" s="17" t="s">
        <v>3691</v>
      </c>
      <c r="BE778" s="191">
        <f>IF(N778="základní",J778,0)</f>
        <v>0</v>
      </c>
      <c r="BF778" s="191">
        <f>IF(N778="snížená",J778,0)</f>
        <v>0</v>
      </c>
      <c r="BG778" s="191">
        <f>IF(N778="zákl. přenesená",J778,0)</f>
        <v>0</v>
      </c>
      <c r="BH778" s="191">
        <f>IF(N778="sníž. přenesená",J778,0)</f>
        <v>0</v>
      </c>
      <c r="BI778" s="191">
        <f>IF(N778="nulová",J778,0)</f>
        <v>0</v>
      </c>
      <c r="BJ778" s="17" t="s">
        <v>3562</v>
      </c>
      <c r="BK778" s="191">
        <f>ROUND(I778*H778,2)</f>
        <v>0</v>
      </c>
      <c r="BL778" s="17" t="s">
        <v>3761</v>
      </c>
      <c r="BM778" s="190" t="s">
        <v>2969</v>
      </c>
    </row>
    <row r="779" spans="2:51" s="12" customFormat="1" ht="12">
      <c r="B779" s="192"/>
      <c r="C779" s="193"/>
      <c r="D779" s="194" t="s">
        <v>3710</v>
      </c>
      <c r="E779" s="195" t="s">
        <v>3501</v>
      </c>
      <c r="F779" s="196" t="s">
        <v>2970</v>
      </c>
      <c r="G779" s="193"/>
      <c r="H779" s="197">
        <v>36.3</v>
      </c>
      <c r="I779" s="198"/>
      <c r="J779" s="193"/>
      <c r="K779" s="193"/>
      <c r="L779" s="199"/>
      <c r="M779" s="200"/>
      <c r="N779" s="201"/>
      <c r="O779" s="201"/>
      <c r="P779" s="201"/>
      <c r="Q779" s="201"/>
      <c r="R779" s="201"/>
      <c r="S779" s="201"/>
      <c r="T779" s="202"/>
      <c r="AT779" s="203" t="s">
        <v>3710</v>
      </c>
      <c r="AU779" s="203" t="s">
        <v>3565</v>
      </c>
      <c r="AV779" s="12" t="s">
        <v>3565</v>
      </c>
      <c r="AW779" s="12" t="s">
        <v>3515</v>
      </c>
      <c r="AX779" s="12" t="s">
        <v>3562</v>
      </c>
      <c r="AY779" s="203" t="s">
        <v>3691</v>
      </c>
    </row>
    <row r="780" spans="2:65" s="1" customFormat="1" ht="16.5" customHeight="1">
      <c r="B780" s="34"/>
      <c r="C780" s="225" t="s">
        <v>2971</v>
      </c>
      <c r="D780" s="225" t="s">
        <v>3806</v>
      </c>
      <c r="E780" s="226" t="s">
        <v>2972</v>
      </c>
      <c r="F780" s="227" t="s">
        <v>2973</v>
      </c>
      <c r="G780" s="228" t="s">
        <v>3834</v>
      </c>
      <c r="H780" s="229">
        <v>190.73</v>
      </c>
      <c r="I780" s="230"/>
      <c r="J780" s="231">
        <f>ROUND(I780*H780,2)</f>
        <v>0</v>
      </c>
      <c r="K780" s="227" t="s">
        <v>3501</v>
      </c>
      <c r="L780" s="232"/>
      <c r="M780" s="233" t="s">
        <v>3501</v>
      </c>
      <c r="N780" s="234" t="s">
        <v>3525</v>
      </c>
      <c r="O780" s="63"/>
      <c r="P780" s="188">
        <f>O780*H780</f>
        <v>0</v>
      </c>
      <c r="Q780" s="188">
        <v>0.005</v>
      </c>
      <c r="R780" s="188">
        <f>Q780*H780</f>
        <v>0.95365</v>
      </c>
      <c r="S780" s="188">
        <v>0</v>
      </c>
      <c r="T780" s="189">
        <f>S780*H780</f>
        <v>0</v>
      </c>
      <c r="AR780" s="190" t="s">
        <v>3842</v>
      </c>
      <c r="AT780" s="190" t="s">
        <v>3806</v>
      </c>
      <c r="AU780" s="190" t="s">
        <v>3565</v>
      </c>
      <c r="AY780" s="17" t="s">
        <v>3691</v>
      </c>
      <c r="BE780" s="191">
        <f>IF(N780="základní",J780,0)</f>
        <v>0</v>
      </c>
      <c r="BF780" s="191">
        <f>IF(N780="snížená",J780,0)</f>
        <v>0</v>
      </c>
      <c r="BG780" s="191">
        <f>IF(N780="zákl. přenesená",J780,0)</f>
        <v>0</v>
      </c>
      <c r="BH780" s="191">
        <f>IF(N780="sníž. přenesená",J780,0)</f>
        <v>0</v>
      </c>
      <c r="BI780" s="191">
        <f>IF(N780="nulová",J780,0)</f>
        <v>0</v>
      </c>
      <c r="BJ780" s="17" t="s">
        <v>3562</v>
      </c>
      <c r="BK780" s="191">
        <f>ROUND(I780*H780,2)</f>
        <v>0</v>
      </c>
      <c r="BL780" s="17" t="s">
        <v>3761</v>
      </c>
      <c r="BM780" s="190" t="s">
        <v>2974</v>
      </c>
    </row>
    <row r="781" spans="2:65" s="1" customFormat="1" ht="24" customHeight="1">
      <c r="B781" s="34"/>
      <c r="C781" s="179" t="s">
        <v>2975</v>
      </c>
      <c r="D781" s="179" t="s">
        <v>3694</v>
      </c>
      <c r="E781" s="180" t="s">
        <v>2976</v>
      </c>
      <c r="F781" s="181" t="s">
        <v>2977</v>
      </c>
      <c r="G781" s="182" t="s">
        <v>3800</v>
      </c>
      <c r="H781" s="183">
        <v>293.61</v>
      </c>
      <c r="I781" s="184"/>
      <c r="J781" s="185">
        <f>ROUND(I781*H781,2)</f>
        <v>0</v>
      </c>
      <c r="K781" s="181" t="s">
        <v>3698</v>
      </c>
      <c r="L781" s="38"/>
      <c r="M781" s="186" t="s">
        <v>3501</v>
      </c>
      <c r="N781" s="187" t="s">
        <v>3525</v>
      </c>
      <c r="O781" s="63"/>
      <c r="P781" s="188">
        <f>O781*H781</f>
        <v>0</v>
      </c>
      <c r="Q781" s="188">
        <v>0.00392</v>
      </c>
      <c r="R781" s="188">
        <f>Q781*H781</f>
        <v>1.1509512</v>
      </c>
      <c r="S781" s="188">
        <v>0</v>
      </c>
      <c r="T781" s="189">
        <f>S781*H781</f>
        <v>0</v>
      </c>
      <c r="AR781" s="190" t="s">
        <v>3761</v>
      </c>
      <c r="AT781" s="190" t="s">
        <v>3694</v>
      </c>
      <c r="AU781" s="190" t="s">
        <v>3565</v>
      </c>
      <c r="AY781" s="17" t="s">
        <v>3691</v>
      </c>
      <c r="BE781" s="191">
        <f>IF(N781="základní",J781,0)</f>
        <v>0</v>
      </c>
      <c r="BF781" s="191">
        <f>IF(N781="snížená",J781,0)</f>
        <v>0</v>
      </c>
      <c r="BG781" s="191">
        <f>IF(N781="zákl. přenesená",J781,0)</f>
        <v>0</v>
      </c>
      <c r="BH781" s="191">
        <f>IF(N781="sníž. přenesená",J781,0)</f>
        <v>0</v>
      </c>
      <c r="BI781" s="191">
        <f>IF(N781="nulová",J781,0)</f>
        <v>0</v>
      </c>
      <c r="BJ781" s="17" t="s">
        <v>3562</v>
      </c>
      <c r="BK781" s="191">
        <f>ROUND(I781*H781,2)</f>
        <v>0</v>
      </c>
      <c r="BL781" s="17" t="s">
        <v>3761</v>
      </c>
      <c r="BM781" s="190" t="s">
        <v>2978</v>
      </c>
    </row>
    <row r="782" spans="2:65" s="1" customFormat="1" ht="24" customHeight="1">
      <c r="B782" s="34"/>
      <c r="C782" s="225" t="s">
        <v>2979</v>
      </c>
      <c r="D782" s="225" t="s">
        <v>3806</v>
      </c>
      <c r="E782" s="226" t="s">
        <v>2980</v>
      </c>
      <c r="F782" s="227" t="s">
        <v>2981</v>
      </c>
      <c r="G782" s="228" t="s">
        <v>3800</v>
      </c>
      <c r="H782" s="229">
        <v>308.291</v>
      </c>
      <c r="I782" s="230"/>
      <c r="J782" s="231">
        <f>ROUND(I782*H782,2)</f>
        <v>0</v>
      </c>
      <c r="K782" s="227" t="s">
        <v>3501</v>
      </c>
      <c r="L782" s="232"/>
      <c r="M782" s="233" t="s">
        <v>3501</v>
      </c>
      <c r="N782" s="234" t="s">
        <v>3525</v>
      </c>
      <c r="O782" s="63"/>
      <c r="P782" s="188">
        <f>O782*H782</f>
        <v>0</v>
      </c>
      <c r="Q782" s="188">
        <v>0.0192</v>
      </c>
      <c r="R782" s="188">
        <f>Q782*H782</f>
        <v>5.9191872</v>
      </c>
      <c r="S782" s="188">
        <v>0</v>
      </c>
      <c r="T782" s="189">
        <f>S782*H782</f>
        <v>0</v>
      </c>
      <c r="AR782" s="190" t="s">
        <v>3842</v>
      </c>
      <c r="AT782" s="190" t="s">
        <v>3806</v>
      </c>
      <c r="AU782" s="190" t="s">
        <v>3565</v>
      </c>
      <c r="AY782" s="17" t="s">
        <v>3691</v>
      </c>
      <c r="BE782" s="191">
        <f>IF(N782="základní",J782,0)</f>
        <v>0</v>
      </c>
      <c r="BF782" s="191">
        <f>IF(N782="snížená",J782,0)</f>
        <v>0</v>
      </c>
      <c r="BG782" s="191">
        <f>IF(N782="zákl. přenesená",J782,0)</f>
        <v>0</v>
      </c>
      <c r="BH782" s="191">
        <f>IF(N782="sníž. přenesená",J782,0)</f>
        <v>0</v>
      </c>
      <c r="BI782" s="191">
        <f>IF(N782="nulová",J782,0)</f>
        <v>0</v>
      </c>
      <c r="BJ782" s="17" t="s">
        <v>3562</v>
      </c>
      <c r="BK782" s="191">
        <f>ROUND(I782*H782,2)</f>
        <v>0</v>
      </c>
      <c r="BL782" s="17" t="s">
        <v>3761</v>
      </c>
      <c r="BM782" s="190" t="s">
        <v>2982</v>
      </c>
    </row>
    <row r="783" spans="2:65" s="1" customFormat="1" ht="16.5" customHeight="1">
      <c r="B783" s="34"/>
      <c r="C783" s="179" t="s">
        <v>2983</v>
      </c>
      <c r="D783" s="179" t="s">
        <v>3694</v>
      </c>
      <c r="E783" s="180" t="s">
        <v>2984</v>
      </c>
      <c r="F783" s="181" t="s">
        <v>2985</v>
      </c>
      <c r="G783" s="182" t="s">
        <v>3800</v>
      </c>
      <c r="H783" s="183">
        <v>293.61</v>
      </c>
      <c r="I783" s="184"/>
      <c r="J783" s="185">
        <f>ROUND(I783*H783,2)</f>
        <v>0</v>
      </c>
      <c r="K783" s="181" t="s">
        <v>3501</v>
      </c>
      <c r="L783" s="38"/>
      <c r="M783" s="186" t="s">
        <v>3501</v>
      </c>
      <c r="N783" s="187" t="s">
        <v>3525</v>
      </c>
      <c r="O783" s="63"/>
      <c r="P783" s="188">
        <f>O783*H783</f>
        <v>0</v>
      </c>
      <c r="Q783" s="188">
        <v>0.0008</v>
      </c>
      <c r="R783" s="188">
        <f>Q783*H783</f>
        <v>0.234888</v>
      </c>
      <c r="S783" s="188">
        <v>0</v>
      </c>
      <c r="T783" s="189">
        <f>S783*H783</f>
        <v>0</v>
      </c>
      <c r="AR783" s="190" t="s">
        <v>3761</v>
      </c>
      <c r="AT783" s="190" t="s">
        <v>3694</v>
      </c>
      <c r="AU783" s="190" t="s">
        <v>3565</v>
      </c>
      <c r="AY783" s="17" t="s">
        <v>3691</v>
      </c>
      <c r="BE783" s="191">
        <f>IF(N783="základní",J783,0)</f>
        <v>0</v>
      </c>
      <c r="BF783" s="191">
        <f>IF(N783="snížená",J783,0)</f>
        <v>0</v>
      </c>
      <c r="BG783" s="191">
        <f>IF(N783="zákl. přenesená",J783,0)</f>
        <v>0</v>
      </c>
      <c r="BH783" s="191">
        <f>IF(N783="sníž. přenesená",J783,0)</f>
        <v>0</v>
      </c>
      <c r="BI783" s="191">
        <f>IF(N783="nulová",J783,0)</f>
        <v>0</v>
      </c>
      <c r="BJ783" s="17" t="s">
        <v>3562</v>
      </c>
      <c r="BK783" s="191">
        <f>ROUND(I783*H783,2)</f>
        <v>0</v>
      </c>
      <c r="BL783" s="17" t="s">
        <v>3761</v>
      </c>
      <c r="BM783" s="190" t="s">
        <v>2986</v>
      </c>
    </row>
    <row r="784" spans="2:51" s="12" customFormat="1" ht="12">
      <c r="B784" s="192"/>
      <c r="C784" s="193"/>
      <c r="D784" s="194" t="s">
        <v>3710</v>
      </c>
      <c r="E784" s="195" t="s">
        <v>3501</v>
      </c>
      <c r="F784" s="196" t="s">
        <v>2987</v>
      </c>
      <c r="G784" s="193"/>
      <c r="H784" s="197">
        <v>293.61</v>
      </c>
      <c r="I784" s="198"/>
      <c r="J784" s="193"/>
      <c r="K784" s="193"/>
      <c r="L784" s="199"/>
      <c r="M784" s="200"/>
      <c r="N784" s="201"/>
      <c r="O784" s="201"/>
      <c r="P784" s="201"/>
      <c r="Q784" s="201"/>
      <c r="R784" s="201"/>
      <c r="S784" s="201"/>
      <c r="T784" s="202"/>
      <c r="AT784" s="203" t="s">
        <v>3710</v>
      </c>
      <c r="AU784" s="203" t="s">
        <v>3565</v>
      </c>
      <c r="AV784" s="12" t="s">
        <v>3565</v>
      </c>
      <c r="AW784" s="12" t="s">
        <v>3515</v>
      </c>
      <c r="AX784" s="12" t="s">
        <v>3554</v>
      </c>
      <c r="AY784" s="203" t="s">
        <v>3691</v>
      </c>
    </row>
    <row r="785" spans="2:51" s="13" customFormat="1" ht="12">
      <c r="B785" s="204"/>
      <c r="C785" s="205"/>
      <c r="D785" s="194" t="s">
        <v>3710</v>
      </c>
      <c r="E785" s="206" t="s">
        <v>3501</v>
      </c>
      <c r="F785" s="207" t="s">
        <v>3712</v>
      </c>
      <c r="G785" s="205"/>
      <c r="H785" s="208">
        <v>293.61</v>
      </c>
      <c r="I785" s="209"/>
      <c r="J785" s="205"/>
      <c r="K785" s="205"/>
      <c r="L785" s="210"/>
      <c r="M785" s="211"/>
      <c r="N785" s="212"/>
      <c r="O785" s="212"/>
      <c r="P785" s="212"/>
      <c r="Q785" s="212"/>
      <c r="R785" s="212"/>
      <c r="S785" s="212"/>
      <c r="T785" s="213"/>
      <c r="AT785" s="214" t="s">
        <v>3710</v>
      </c>
      <c r="AU785" s="214" t="s">
        <v>3565</v>
      </c>
      <c r="AV785" s="13" t="s">
        <v>3699</v>
      </c>
      <c r="AW785" s="13" t="s">
        <v>3515</v>
      </c>
      <c r="AX785" s="13" t="s">
        <v>3562</v>
      </c>
      <c r="AY785" s="214" t="s">
        <v>3691</v>
      </c>
    </row>
    <row r="786" spans="2:65" s="1" customFormat="1" ht="16.5" customHeight="1">
      <c r="B786" s="34"/>
      <c r="C786" s="179" t="s">
        <v>2988</v>
      </c>
      <c r="D786" s="179" t="s">
        <v>3694</v>
      </c>
      <c r="E786" s="180" t="s">
        <v>2989</v>
      </c>
      <c r="F786" s="181" t="s">
        <v>2990</v>
      </c>
      <c r="G786" s="182" t="s">
        <v>4097</v>
      </c>
      <c r="H786" s="183">
        <v>226.5</v>
      </c>
      <c r="I786" s="184"/>
      <c r="J786" s="185">
        <f>ROUND(I786*H786,2)</f>
        <v>0</v>
      </c>
      <c r="K786" s="181" t="s">
        <v>3698</v>
      </c>
      <c r="L786" s="38"/>
      <c r="M786" s="186" t="s">
        <v>3501</v>
      </c>
      <c r="N786" s="187" t="s">
        <v>3525</v>
      </c>
      <c r="O786" s="63"/>
      <c r="P786" s="188">
        <f>O786*H786</f>
        <v>0</v>
      </c>
      <c r="Q786" s="188">
        <v>0.00641</v>
      </c>
      <c r="R786" s="188">
        <f>Q786*H786</f>
        <v>1.451865</v>
      </c>
      <c r="S786" s="188">
        <v>0</v>
      </c>
      <c r="T786" s="189">
        <f>S786*H786</f>
        <v>0</v>
      </c>
      <c r="AR786" s="190" t="s">
        <v>3761</v>
      </c>
      <c r="AT786" s="190" t="s">
        <v>3694</v>
      </c>
      <c r="AU786" s="190" t="s">
        <v>3565</v>
      </c>
      <c r="AY786" s="17" t="s">
        <v>3691</v>
      </c>
      <c r="BE786" s="191">
        <f>IF(N786="základní",J786,0)</f>
        <v>0</v>
      </c>
      <c r="BF786" s="191">
        <f>IF(N786="snížená",J786,0)</f>
        <v>0</v>
      </c>
      <c r="BG786" s="191">
        <f>IF(N786="zákl. přenesená",J786,0)</f>
        <v>0</v>
      </c>
      <c r="BH786" s="191">
        <f>IF(N786="sníž. přenesená",J786,0)</f>
        <v>0</v>
      </c>
      <c r="BI786" s="191">
        <f>IF(N786="nulová",J786,0)</f>
        <v>0</v>
      </c>
      <c r="BJ786" s="17" t="s">
        <v>3562</v>
      </c>
      <c r="BK786" s="191">
        <f>ROUND(I786*H786,2)</f>
        <v>0</v>
      </c>
      <c r="BL786" s="17" t="s">
        <v>3761</v>
      </c>
      <c r="BM786" s="190" t="s">
        <v>2991</v>
      </c>
    </row>
    <row r="787" spans="2:65" s="1" customFormat="1" ht="16.5" customHeight="1">
      <c r="B787" s="34"/>
      <c r="C787" s="225" t="s">
        <v>2992</v>
      </c>
      <c r="D787" s="225" t="s">
        <v>3806</v>
      </c>
      <c r="E787" s="226" t="s">
        <v>2993</v>
      </c>
      <c r="F787" s="227" t="s">
        <v>2994</v>
      </c>
      <c r="G787" s="228" t="s">
        <v>4097</v>
      </c>
      <c r="H787" s="229">
        <v>237.83</v>
      </c>
      <c r="I787" s="230"/>
      <c r="J787" s="231">
        <f>ROUND(I787*H787,2)</f>
        <v>0</v>
      </c>
      <c r="K787" s="227" t="s">
        <v>3501</v>
      </c>
      <c r="L787" s="232"/>
      <c r="M787" s="233" t="s">
        <v>3501</v>
      </c>
      <c r="N787" s="234" t="s">
        <v>3525</v>
      </c>
      <c r="O787" s="63"/>
      <c r="P787" s="188">
        <f>O787*H787</f>
        <v>0</v>
      </c>
      <c r="Q787" s="188">
        <v>0.0038</v>
      </c>
      <c r="R787" s="188">
        <f>Q787*H787</f>
        <v>0.9037540000000001</v>
      </c>
      <c r="S787" s="188">
        <v>0</v>
      </c>
      <c r="T787" s="189">
        <f>S787*H787</f>
        <v>0</v>
      </c>
      <c r="AR787" s="190" t="s">
        <v>3842</v>
      </c>
      <c r="AT787" s="190" t="s">
        <v>3806</v>
      </c>
      <c r="AU787" s="190" t="s">
        <v>3565</v>
      </c>
      <c r="AY787" s="17" t="s">
        <v>3691</v>
      </c>
      <c r="BE787" s="191">
        <f>IF(N787="základní",J787,0)</f>
        <v>0</v>
      </c>
      <c r="BF787" s="191">
        <f>IF(N787="snížená",J787,0)</f>
        <v>0</v>
      </c>
      <c r="BG787" s="191">
        <f>IF(N787="zákl. přenesená",J787,0)</f>
        <v>0</v>
      </c>
      <c r="BH787" s="191">
        <f>IF(N787="sníž. přenesená",J787,0)</f>
        <v>0</v>
      </c>
      <c r="BI787" s="191">
        <f>IF(N787="nulová",J787,0)</f>
        <v>0</v>
      </c>
      <c r="BJ787" s="17" t="s">
        <v>3562</v>
      </c>
      <c r="BK787" s="191">
        <f>ROUND(I787*H787,2)</f>
        <v>0</v>
      </c>
      <c r="BL787" s="17" t="s">
        <v>3761</v>
      </c>
      <c r="BM787" s="190" t="s">
        <v>2995</v>
      </c>
    </row>
    <row r="788" spans="2:65" s="1" customFormat="1" ht="24" customHeight="1">
      <c r="B788" s="34"/>
      <c r="C788" s="179" t="s">
        <v>2996</v>
      </c>
      <c r="D788" s="179" t="s">
        <v>3694</v>
      </c>
      <c r="E788" s="180" t="s">
        <v>2997</v>
      </c>
      <c r="F788" s="181" t="s">
        <v>2998</v>
      </c>
      <c r="G788" s="182" t="s">
        <v>3792</v>
      </c>
      <c r="H788" s="183">
        <v>12.332</v>
      </c>
      <c r="I788" s="184"/>
      <c r="J788" s="185">
        <f>ROUND(I788*H788,2)</f>
        <v>0</v>
      </c>
      <c r="K788" s="181" t="s">
        <v>3698</v>
      </c>
      <c r="L788" s="38"/>
      <c r="M788" s="186" t="s">
        <v>3501</v>
      </c>
      <c r="N788" s="187" t="s">
        <v>3525</v>
      </c>
      <c r="O788" s="63"/>
      <c r="P788" s="188">
        <f>O788*H788</f>
        <v>0</v>
      </c>
      <c r="Q788" s="188">
        <v>0</v>
      </c>
      <c r="R788" s="188">
        <f>Q788*H788</f>
        <v>0</v>
      </c>
      <c r="S788" s="188">
        <v>0</v>
      </c>
      <c r="T788" s="189">
        <f>S788*H788</f>
        <v>0</v>
      </c>
      <c r="AR788" s="190" t="s">
        <v>3761</v>
      </c>
      <c r="AT788" s="190" t="s">
        <v>3694</v>
      </c>
      <c r="AU788" s="190" t="s">
        <v>3565</v>
      </c>
      <c r="AY788" s="17" t="s">
        <v>3691</v>
      </c>
      <c r="BE788" s="191">
        <f>IF(N788="základní",J788,0)</f>
        <v>0</v>
      </c>
      <c r="BF788" s="191">
        <f>IF(N788="snížená",J788,0)</f>
        <v>0</v>
      </c>
      <c r="BG788" s="191">
        <f>IF(N788="zákl. přenesená",J788,0)</f>
        <v>0</v>
      </c>
      <c r="BH788" s="191">
        <f>IF(N788="sníž. přenesená",J788,0)</f>
        <v>0</v>
      </c>
      <c r="BI788" s="191">
        <f>IF(N788="nulová",J788,0)</f>
        <v>0</v>
      </c>
      <c r="BJ788" s="17" t="s">
        <v>3562</v>
      </c>
      <c r="BK788" s="191">
        <f>ROUND(I788*H788,2)</f>
        <v>0</v>
      </c>
      <c r="BL788" s="17" t="s">
        <v>3761</v>
      </c>
      <c r="BM788" s="190" t="s">
        <v>2999</v>
      </c>
    </row>
    <row r="789" spans="2:51" s="12" customFormat="1" ht="12">
      <c r="B789" s="192"/>
      <c r="C789" s="193"/>
      <c r="D789" s="194" t="s">
        <v>3710</v>
      </c>
      <c r="E789" s="195" t="s">
        <v>3501</v>
      </c>
      <c r="F789" s="196" t="s">
        <v>3000</v>
      </c>
      <c r="G789" s="193"/>
      <c r="H789" s="197">
        <v>12.332</v>
      </c>
      <c r="I789" s="198"/>
      <c r="J789" s="193"/>
      <c r="K789" s="193"/>
      <c r="L789" s="199"/>
      <c r="M789" s="200"/>
      <c r="N789" s="201"/>
      <c r="O789" s="201"/>
      <c r="P789" s="201"/>
      <c r="Q789" s="201"/>
      <c r="R789" s="201"/>
      <c r="S789" s="201"/>
      <c r="T789" s="202"/>
      <c r="AT789" s="203" t="s">
        <v>3710</v>
      </c>
      <c r="AU789" s="203" t="s">
        <v>3565</v>
      </c>
      <c r="AV789" s="12" t="s">
        <v>3565</v>
      </c>
      <c r="AW789" s="12" t="s">
        <v>3515</v>
      </c>
      <c r="AX789" s="12" t="s">
        <v>3554</v>
      </c>
      <c r="AY789" s="203" t="s">
        <v>3691</v>
      </c>
    </row>
    <row r="790" spans="2:51" s="13" customFormat="1" ht="12">
      <c r="B790" s="204"/>
      <c r="C790" s="205"/>
      <c r="D790" s="194" t="s">
        <v>3710</v>
      </c>
      <c r="E790" s="206" t="s">
        <v>3501</v>
      </c>
      <c r="F790" s="207" t="s">
        <v>3712</v>
      </c>
      <c r="G790" s="205"/>
      <c r="H790" s="208">
        <v>12.332</v>
      </c>
      <c r="I790" s="209"/>
      <c r="J790" s="205"/>
      <c r="K790" s="205"/>
      <c r="L790" s="210"/>
      <c r="M790" s="211"/>
      <c r="N790" s="212"/>
      <c r="O790" s="212"/>
      <c r="P790" s="212"/>
      <c r="Q790" s="212"/>
      <c r="R790" s="212"/>
      <c r="S790" s="212"/>
      <c r="T790" s="213"/>
      <c r="AT790" s="214" t="s">
        <v>3710</v>
      </c>
      <c r="AU790" s="214" t="s">
        <v>3565</v>
      </c>
      <c r="AV790" s="13" t="s">
        <v>3699</v>
      </c>
      <c r="AW790" s="13" t="s">
        <v>3515</v>
      </c>
      <c r="AX790" s="13" t="s">
        <v>3562</v>
      </c>
      <c r="AY790" s="214" t="s">
        <v>3691</v>
      </c>
    </row>
    <row r="791" spans="2:63" s="359" customFormat="1" ht="22.9" customHeight="1">
      <c r="B791" s="350"/>
      <c r="C791" s="351"/>
      <c r="D791" s="166" t="s">
        <v>3553</v>
      </c>
      <c r="E791" s="166" t="s">
        <v>3001</v>
      </c>
      <c r="F791" s="166" t="s">
        <v>3002</v>
      </c>
      <c r="G791" s="351"/>
      <c r="H791" s="351"/>
      <c r="I791" s="353"/>
      <c r="J791" s="168">
        <f>BK791</f>
        <v>0</v>
      </c>
      <c r="K791" s="351"/>
      <c r="L791" s="354"/>
      <c r="M791" s="355"/>
      <c r="N791" s="356"/>
      <c r="O791" s="356"/>
      <c r="P791" s="357">
        <f>SUM(P792:P798)</f>
        <v>0</v>
      </c>
      <c r="Q791" s="356"/>
      <c r="R791" s="357">
        <f>SUM(R792:R798)</f>
        <v>1.13564181</v>
      </c>
      <c r="S791" s="356"/>
      <c r="T791" s="358">
        <f>SUM(T792:T798)</f>
        <v>0</v>
      </c>
      <c r="AR791" s="360" t="s">
        <v>3565</v>
      </c>
      <c r="AT791" s="361" t="s">
        <v>3553</v>
      </c>
      <c r="AU791" s="361" t="s">
        <v>3562</v>
      </c>
      <c r="AY791" s="360" t="s">
        <v>3691</v>
      </c>
      <c r="BK791" s="362">
        <f>SUM(BK792:BK798)</f>
        <v>0</v>
      </c>
    </row>
    <row r="792" spans="2:65" s="1" customFormat="1" ht="16.5" customHeight="1">
      <c r="B792" s="34"/>
      <c r="C792" s="179" t="s">
        <v>3003</v>
      </c>
      <c r="D792" s="179" t="s">
        <v>3694</v>
      </c>
      <c r="E792" s="180" t="s">
        <v>3004</v>
      </c>
      <c r="F792" s="181" t="s">
        <v>3005</v>
      </c>
      <c r="G792" s="182" t="s">
        <v>3800</v>
      </c>
      <c r="H792" s="183">
        <v>236.37</v>
      </c>
      <c r="I792" s="184"/>
      <c r="J792" s="185">
        <f>ROUND(I792*H792,2)</f>
        <v>0</v>
      </c>
      <c r="K792" s="181" t="s">
        <v>3698</v>
      </c>
      <c r="L792" s="38"/>
      <c r="M792" s="186" t="s">
        <v>3501</v>
      </c>
      <c r="N792" s="187" t="s">
        <v>3525</v>
      </c>
      <c r="O792" s="63"/>
      <c r="P792" s="188">
        <f>O792*H792</f>
        <v>0</v>
      </c>
      <c r="Q792" s="188">
        <v>0.0003</v>
      </c>
      <c r="R792" s="188">
        <f>Q792*H792</f>
        <v>0.070911</v>
      </c>
      <c r="S792" s="188">
        <v>0</v>
      </c>
      <c r="T792" s="189">
        <f>S792*H792</f>
        <v>0</v>
      </c>
      <c r="AR792" s="190" t="s">
        <v>3761</v>
      </c>
      <c r="AT792" s="190" t="s">
        <v>3694</v>
      </c>
      <c r="AU792" s="190" t="s">
        <v>3565</v>
      </c>
      <c r="AY792" s="17" t="s">
        <v>3691</v>
      </c>
      <c r="BE792" s="191">
        <f>IF(N792="základní",J792,0)</f>
        <v>0</v>
      </c>
      <c r="BF792" s="191">
        <f>IF(N792="snížená",J792,0)</f>
        <v>0</v>
      </c>
      <c r="BG792" s="191">
        <f>IF(N792="zákl. přenesená",J792,0)</f>
        <v>0</v>
      </c>
      <c r="BH792" s="191">
        <f>IF(N792="sníž. přenesená",J792,0)</f>
        <v>0</v>
      </c>
      <c r="BI792" s="191">
        <f>IF(N792="nulová",J792,0)</f>
        <v>0</v>
      </c>
      <c r="BJ792" s="17" t="s">
        <v>3562</v>
      </c>
      <c r="BK792" s="191">
        <f>ROUND(I792*H792,2)</f>
        <v>0</v>
      </c>
      <c r="BL792" s="17" t="s">
        <v>3761</v>
      </c>
      <c r="BM792" s="190" t="s">
        <v>3006</v>
      </c>
    </row>
    <row r="793" spans="2:65" s="1" customFormat="1" ht="24" customHeight="1">
      <c r="B793" s="34"/>
      <c r="C793" s="225" t="s">
        <v>3007</v>
      </c>
      <c r="D793" s="225" t="s">
        <v>3806</v>
      </c>
      <c r="E793" s="226" t="s">
        <v>3008</v>
      </c>
      <c r="F793" s="227" t="s">
        <v>3009</v>
      </c>
      <c r="G793" s="228" t="s">
        <v>3800</v>
      </c>
      <c r="H793" s="229">
        <v>248.189</v>
      </c>
      <c r="I793" s="230"/>
      <c r="J793" s="231">
        <f>ROUND(I793*H793,2)</f>
        <v>0</v>
      </c>
      <c r="K793" s="227" t="s">
        <v>3698</v>
      </c>
      <c r="L793" s="232"/>
      <c r="M793" s="233" t="s">
        <v>3501</v>
      </c>
      <c r="N793" s="234" t="s">
        <v>3525</v>
      </c>
      <c r="O793" s="63"/>
      <c r="P793" s="188">
        <f>O793*H793</f>
        <v>0</v>
      </c>
      <c r="Q793" s="188">
        <v>0.00429</v>
      </c>
      <c r="R793" s="188">
        <f>Q793*H793</f>
        <v>1.0647308100000001</v>
      </c>
      <c r="S793" s="188">
        <v>0</v>
      </c>
      <c r="T793" s="189">
        <f>S793*H793</f>
        <v>0</v>
      </c>
      <c r="AR793" s="190" t="s">
        <v>3842</v>
      </c>
      <c r="AT793" s="190" t="s">
        <v>3806</v>
      </c>
      <c r="AU793" s="190" t="s">
        <v>3565</v>
      </c>
      <c r="AY793" s="17" t="s">
        <v>3691</v>
      </c>
      <c r="BE793" s="191">
        <f>IF(N793="základní",J793,0)</f>
        <v>0</v>
      </c>
      <c r="BF793" s="191">
        <f>IF(N793="snížená",J793,0)</f>
        <v>0</v>
      </c>
      <c r="BG793" s="191">
        <f>IF(N793="zákl. přenesená",J793,0)</f>
        <v>0</v>
      </c>
      <c r="BH793" s="191">
        <f>IF(N793="sníž. přenesená",J793,0)</f>
        <v>0</v>
      </c>
      <c r="BI793" s="191">
        <f>IF(N793="nulová",J793,0)</f>
        <v>0</v>
      </c>
      <c r="BJ793" s="17" t="s">
        <v>3562</v>
      </c>
      <c r="BK793" s="191">
        <f>ROUND(I793*H793,2)</f>
        <v>0</v>
      </c>
      <c r="BL793" s="17" t="s">
        <v>3761</v>
      </c>
      <c r="BM793" s="190" t="s">
        <v>3010</v>
      </c>
    </row>
    <row r="794" spans="2:51" s="12" customFormat="1" ht="12">
      <c r="B794" s="192"/>
      <c r="C794" s="193"/>
      <c r="D794" s="194" t="s">
        <v>3710</v>
      </c>
      <c r="E794" s="195" t="s">
        <v>3501</v>
      </c>
      <c r="F794" s="196" t="s">
        <v>3011</v>
      </c>
      <c r="G794" s="193"/>
      <c r="H794" s="197">
        <v>248.189</v>
      </c>
      <c r="I794" s="198"/>
      <c r="J794" s="193"/>
      <c r="K794" s="193"/>
      <c r="L794" s="199"/>
      <c r="M794" s="200"/>
      <c r="N794" s="201"/>
      <c r="O794" s="201"/>
      <c r="P794" s="201"/>
      <c r="Q794" s="201"/>
      <c r="R794" s="201"/>
      <c r="S794" s="201"/>
      <c r="T794" s="202"/>
      <c r="AT794" s="203" t="s">
        <v>3710</v>
      </c>
      <c r="AU794" s="203" t="s">
        <v>3565</v>
      </c>
      <c r="AV794" s="12" t="s">
        <v>3565</v>
      </c>
      <c r="AW794" s="12" t="s">
        <v>3515</v>
      </c>
      <c r="AX794" s="12" t="s">
        <v>3554</v>
      </c>
      <c r="AY794" s="203" t="s">
        <v>3691</v>
      </c>
    </row>
    <row r="795" spans="2:51" s="13" customFormat="1" ht="12">
      <c r="B795" s="204"/>
      <c r="C795" s="205"/>
      <c r="D795" s="194" t="s">
        <v>3710</v>
      </c>
      <c r="E795" s="206" t="s">
        <v>3501</v>
      </c>
      <c r="F795" s="207" t="s">
        <v>3712</v>
      </c>
      <c r="G795" s="205"/>
      <c r="H795" s="208">
        <v>248.189</v>
      </c>
      <c r="I795" s="209"/>
      <c r="J795" s="205"/>
      <c r="K795" s="205"/>
      <c r="L795" s="210"/>
      <c r="M795" s="211"/>
      <c r="N795" s="212"/>
      <c r="O795" s="212"/>
      <c r="P795" s="212"/>
      <c r="Q795" s="212"/>
      <c r="R795" s="212"/>
      <c r="S795" s="212"/>
      <c r="T795" s="213"/>
      <c r="AT795" s="214" t="s">
        <v>3710</v>
      </c>
      <c r="AU795" s="214" t="s">
        <v>3565</v>
      </c>
      <c r="AV795" s="13" t="s">
        <v>3699</v>
      </c>
      <c r="AW795" s="13" t="s">
        <v>3515</v>
      </c>
      <c r="AX795" s="13" t="s">
        <v>3562</v>
      </c>
      <c r="AY795" s="214" t="s">
        <v>3691</v>
      </c>
    </row>
    <row r="796" spans="2:65" s="1" customFormat="1" ht="24" customHeight="1">
      <c r="B796" s="34"/>
      <c r="C796" s="179" t="s">
        <v>3012</v>
      </c>
      <c r="D796" s="179" t="s">
        <v>3694</v>
      </c>
      <c r="E796" s="180" t="s">
        <v>3013</v>
      </c>
      <c r="F796" s="181" t="s">
        <v>3014</v>
      </c>
      <c r="G796" s="182" t="s">
        <v>3792</v>
      </c>
      <c r="H796" s="183">
        <v>0.901</v>
      </c>
      <c r="I796" s="184"/>
      <c r="J796" s="185">
        <f>ROUND(I796*H796,2)</f>
        <v>0</v>
      </c>
      <c r="K796" s="181" t="s">
        <v>3698</v>
      </c>
      <c r="L796" s="38"/>
      <c r="M796" s="186" t="s">
        <v>3501</v>
      </c>
      <c r="N796" s="187" t="s">
        <v>3525</v>
      </c>
      <c r="O796" s="63"/>
      <c r="P796" s="188">
        <f>O796*H796</f>
        <v>0</v>
      </c>
      <c r="Q796" s="188">
        <v>0</v>
      </c>
      <c r="R796" s="188">
        <f>Q796*H796</f>
        <v>0</v>
      </c>
      <c r="S796" s="188">
        <v>0</v>
      </c>
      <c r="T796" s="189">
        <f>S796*H796</f>
        <v>0</v>
      </c>
      <c r="AR796" s="190" t="s">
        <v>3761</v>
      </c>
      <c r="AT796" s="190" t="s">
        <v>3694</v>
      </c>
      <c r="AU796" s="190" t="s">
        <v>3565</v>
      </c>
      <c r="AY796" s="17" t="s">
        <v>3691</v>
      </c>
      <c r="BE796" s="191">
        <f>IF(N796="základní",J796,0)</f>
        <v>0</v>
      </c>
      <c r="BF796" s="191">
        <f>IF(N796="snížená",J796,0)</f>
        <v>0</v>
      </c>
      <c r="BG796" s="191">
        <f>IF(N796="zákl. přenesená",J796,0)</f>
        <v>0</v>
      </c>
      <c r="BH796" s="191">
        <f>IF(N796="sníž. přenesená",J796,0)</f>
        <v>0</v>
      </c>
      <c r="BI796" s="191">
        <f>IF(N796="nulová",J796,0)</f>
        <v>0</v>
      </c>
      <c r="BJ796" s="17" t="s">
        <v>3562</v>
      </c>
      <c r="BK796" s="191">
        <f>ROUND(I796*H796,2)</f>
        <v>0</v>
      </c>
      <c r="BL796" s="17" t="s">
        <v>3761</v>
      </c>
      <c r="BM796" s="190" t="s">
        <v>3015</v>
      </c>
    </row>
    <row r="797" spans="2:51" s="12" customFormat="1" ht="12">
      <c r="B797" s="192"/>
      <c r="C797" s="193"/>
      <c r="D797" s="194" t="s">
        <v>3710</v>
      </c>
      <c r="E797" s="195" t="s">
        <v>3501</v>
      </c>
      <c r="F797" s="196" t="s">
        <v>3016</v>
      </c>
      <c r="G797" s="193"/>
      <c r="H797" s="197">
        <v>0.901</v>
      </c>
      <c r="I797" s="198"/>
      <c r="J797" s="193"/>
      <c r="K797" s="193"/>
      <c r="L797" s="199"/>
      <c r="M797" s="200"/>
      <c r="N797" s="201"/>
      <c r="O797" s="201"/>
      <c r="P797" s="201"/>
      <c r="Q797" s="201"/>
      <c r="R797" s="201"/>
      <c r="S797" s="201"/>
      <c r="T797" s="202"/>
      <c r="AT797" s="203" t="s">
        <v>3710</v>
      </c>
      <c r="AU797" s="203" t="s">
        <v>3565</v>
      </c>
      <c r="AV797" s="12" t="s">
        <v>3565</v>
      </c>
      <c r="AW797" s="12" t="s">
        <v>3515</v>
      </c>
      <c r="AX797" s="12" t="s">
        <v>3554</v>
      </c>
      <c r="AY797" s="203" t="s">
        <v>3691</v>
      </c>
    </row>
    <row r="798" spans="2:51" s="13" customFormat="1" ht="12">
      <c r="B798" s="204"/>
      <c r="C798" s="205"/>
      <c r="D798" s="194" t="s">
        <v>3710</v>
      </c>
      <c r="E798" s="206" t="s">
        <v>3501</v>
      </c>
      <c r="F798" s="207" t="s">
        <v>3712</v>
      </c>
      <c r="G798" s="205"/>
      <c r="H798" s="208">
        <v>0.901</v>
      </c>
      <c r="I798" s="209"/>
      <c r="J798" s="205"/>
      <c r="K798" s="205"/>
      <c r="L798" s="210"/>
      <c r="M798" s="211"/>
      <c r="N798" s="212"/>
      <c r="O798" s="212"/>
      <c r="P798" s="212"/>
      <c r="Q798" s="212"/>
      <c r="R798" s="212"/>
      <c r="S798" s="212"/>
      <c r="T798" s="213"/>
      <c r="AT798" s="214" t="s">
        <v>3710</v>
      </c>
      <c r="AU798" s="214" t="s">
        <v>3565</v>
      </c>
      <c r="AV798" s="13" t="s">
        <v>3699</v>
      </c>
      <c r="AW798" s="13" t="s">
        <v>3515</v>
      </c>
      <c r="AX798" s="13" t="s">
        <v>3562</v>
      </c>
      <c r="AY798" s="214" t="s">
        <v>3691</v>
      </c>
    </row>
    <row r="799" spans="2:63" s="359" customFormat="1" ht="22.9" customHeight="1">
      <c r="B799" s="350"/>
      <c r="C799" s="351"/>
      <c r="D799" s="166" t="s">
        <v>3553</v>
      </c>
      <c r="E799" s="166" t="s">
        <v>3017</v>
      </c>
      <c r="F799" s="166" t="s">
        <v>3018</v>
      </c>
      <c r="G799" s="351"/>
      <c r="H799" s="351"/>
      <c r="I799" s="353"/>
      <c r="J799" s="168">
        <f>BK799</f>
        <v>0</v>
      </c>
      <c r="K799" s="351"/>
      <c r="L799" s="354"/>
      <c r="M799" s="355"/>
      <c r="N799" s="356"/>
      <c r="O799" s="356"/>
      <c r="P799" s="357">
        <f>SUM(P800:P814)</f>
        <v>0</v>
      </c>
      <c r="Q799" s="356"/>
      <c r="R799" s="357">
        <f>SUM(R800:R814)</f>
        <v>3.114018</v>
      </c>
      <c r="S799" s="356"/>
      <c r="T799" s="358">
        <f>SUM(T800:T814)</f>
        <v>0</v>
      </c>
      <c r="AR799" s="360" t="s">
        <v>3565</v>
      </c>
      <c r="AT799" s="361" t="s">
        <v>3553</v>
      </c>
      <c r="AU799" s="361" t="s">
        <v>3562</v>
      </c>
      <c r="AY799" s="360" t="s">
        <v>3691</v>
      </c>
      <c r="BK799" s="362">
        <f>SUM(BK800:BK814)</f>
        <v>0</v>
      </c>
    </row>
    <row r="800" spans="2:65" s="1" customFormat="1" ht="16.5" customHeight="1">
      <c r="B800" s="34"/>
      <c r="C800" s="179" t="s">
        <v>3019</v>
      </c>
      <c r="D800" s="179" t="s">
        <v>3694</v>
      </c>
      <c r="E800" s="180" t="s">
        <v>3020</v>
      </c>
      <c r="F800" s="181" t="s">
        <v>3021</v>
      </c>
      <c r="G800" s="182" t="s">
        <v>3800</v>
      </c>
      <c r="H800" s="183">
        <v>169.26</v>
      </c>
      <c r="I800" s="184"/>
      <c r="J800" s="185">
        <f>ROUND(I800*H800,2)</f>
        <v>0</v>
      </c>
      <c r="K800" s="181" t="s">
        <v>3501</v>
      </c>
      <c r="L800" s="38"/>
      <c r="M800" s="186" t="s">
        <v>3501</v>
      </c>
      <c r="N800" s="187" t="s">
        <v>3525</v>
      </c>
      <c r="O800" s="63"/>
      <c r="P800" s="188">
        <f>O800*H800</f>
        <v>0</v>
      </c>
      <c r="Q800" s="188">
        <v>0</v>
      </c>
      <c r="R800" s="188">
        <f>Q800*H800</f>
        <v>0</v>
      </c>
      <c r="S800" s="188">
        <v>0</v>
      </c>
      <c r="T800" s="189">
        <f>S800*H800</f>
        <v>0</v>
      </c>
      <c r="AR800" s="190" t="s">
        <v>3761</v>
      </c>
      <c r="AT800" s="190" t="s">
        <v>3694</v>
      </c>
      <c r="AU800" s="190" t="s">
        <v>3565</v>
      </c>
      <c r="AY800" s="17" t="s">
        <v>3691</v>
      </c>
      <c r="BE800" s="191">
        <f>IF(N800="základní",J800,0)</f>
        <v>0</v>
      </c>
      <c r="BF800" s="191">
        <f>IF(N800="snížená",J800,0)</f>
        <v>0</v>
      </c>
      <c r="BG800" s="191">
        <f>IF(N800="zákl. přenesená",J800,0)</f>
        <v>0</v>
      </c>
      <c r="BH800" s="191">
        <f>IF(N800="sníž. přenesená",J800,0)</f>
        <v>0</v>
      </c>
      <c r="BI800" s="191">
        <f>IF(N800="nulová",J800,0)</f>
        <v>0</v>
      </c>
      <c r="BJ800" s="17" t="s">
        <v>3562</v>
      </c>
      <c r="BK800" s="191">
        <f>ROUND(I800*H800,2)</f>
        <v>0</v>
      </c>
      <c r="BL800" s="17" t="s">
        <v>3761</v>
      </c>
      <c r="BM800" s="190" t="s">
        <v>3022</v>
      </c>
    </row>
    <row r="801" spans="2:65" s="1" customFormat="1" ht="24" customHeight="1">
      <c r="B801" s="34"/>
      <c r="C801" s="179" t="s">
        <v>3023</v>
      </c>
      <c r="D801" s="179" t="s">
        <v>3694</v>
      </c>
      <c r="E801" s="180" t="s">
        <v>3024</v>
      </c>
      <c r="F801" s="181" t="s">
        <v>3025</v>
      </c>
      <c r="G801" s="182" t="s">
        <v>3800</v>
      </c>
      <c r="H801" s="183">
        <v>169.26</v>
      </c>
      <c r="I801" s="184"/>
      <c r="J801" s="185">
        <f>ROUND(I801*H801,2)</f>
        <v>0</v>
      </c>
      <c r="K801" s="181" t="s">
        <v>3698</v>
      </c>
      <c r="L801" s="38"/>
      <c r="M801" s="186" t="s">
        <v>3501</v>
      </c>
      <c r="N801" s="187" t="s">
        <v>3525</v>
      </c>
      <c r="O801" s="63"/>
      <c r="P801" s="188">
        <f>O801*H801</f>
        <v>0</v>
      </c>
      <c r="Q801" s="188">
        <v>0.0031</v>
      </c>
      <c r="R801" s="188">
        <f>Q801*H801</f>
        <v>0.524706</v>
      </c>
      <c r="S801" s="188">
        <v>0</v>
      </c>
      <c r="T801" s="189">
        <f>S801*H801</f>
        <v>0</v>
      </c>
      <c r="AR801" s="190" t="s">
        <v>3761</v>
      </c>
      <c r="AT801" s="190" t="s">
        <v>3694</v>
      </c>
      <c r="AU801" s="190" t="s">
        <v>3565</v>
      </c>
      <c r="AY801" s="17" t="s">
        <v>3691</v>
      </c>
      <c r="BE801" s="191">
        <f>IF(N801="základní",J801,0)</f>
        <v>0</v>
      </c>
      <c r="BF801" s="191">
        <f>IF(N801="snížená",J801,0)</f>
        <v>0</v>
      </c>
      <c r="BG801" s="191">
        <f>IF(N801="zákl. přenesená",J801,0)</f>
        <v>0</v>
      </c>
      <c r="BH801" s="191">
        <f>IF(N801="sníž. přenesená",J801,0)</f>
        <v>0</v>
      </c>
      <c r="BI801" s="191">
        <f>IF(N801="nulová",J801,0)</f>
        <v>0</v>
      </c>
      <c r="BJ801" s="17" t="s">
        <v>3562</v>
      </c>
      <c r="BK801" s="191">
        <f>ROUND(I801*H801,2)</f>
        <v>0</v>
      </c>
      <c r="BL801" s="17" t="s">
        <v>3761</v>
      </c>
      <c r="BM801" s="190" t="s">
        <v>3026</v>
      </c>
    </row>
    <row r="802" spans="2:51" s="12" customFormat="1" ht="12">
      <c r="B802" s="192"/>
      <c r="C802" s="193"/>
      <c r="D802" s="194" t="s">
        <v>3710</v>
      </c>
      <c r="E802" s="195" t="s">
        <v>3501</v>
      </c>
      <c r="F802" s="196" t="s">
        <v>3027</v>
      </c>
      <c r="G802" s="193"/>
      <c r="H802" s="197">
        <v>169.26</v>
      </c>
      <c r="I802" s="198"/>
      <c r="J802" s="193"/>
      <c r="K802" s="193"/>
      <c r="L802" s="199"/>
      <c r="M802" s="200"/>
      <c r="N802" s="201"/>
      <c r="O802" s="201"/>
      <c r="P802" s="201"/>
      <c r="Q802" s="201"/>
      <c r="R802" s="201"/>
      <c r="S802" s="201"/>
      <c r="T802" s="202"/>
      <c r="AT802" s="203" t="s">
        <v>3710</v>
      </c>
      <c r="AU802" s="203" t="s">
        <v>3565</v>
      </c>
      <c r="AV802" s="12" t="s">
        <v>3565</v>
      </c>
      <c r="AW802" s="12" t="s">
        <v>3515</v>
      </c>
      <c r="AX802" s="12" t="s">
        <v>3554</v>
      </c>
      <c r="AY802" s="203" t="s">
        <v>3691</v>
      </c>
    </row>
    <row r="803" spans="2:51" s="13" customFormat="1" ht="12">
      <c r="B803" s="204"/>
      <c r="C803" s="205"/>
      <c r="D803" s="194" t="s">
        <v>3710</v>
      </c>
      <c r="E803" s="206" t="s">
        <v>3501</v>
      </c>
      <c r="F803" s="207" t="s">
        <v>3712</v>
      </c>
      <c r="G803" s="205"/>
      <c r="H803" s="208">
        <v>169.26</v>
      </c>
      <c r="I803" s="209"/>
      <c r="J803" s="205"/>
      <c r="K803" s="205"/>
      <c r="L803" s="210"/>
      <c r="M803" s="211"/>
      <c r="N803" s="212"/>
      <c r="O803" s="212"/>
      <c r="P803" s="212"/>
      <c r="Q803" s="212"/>
      <c r="R803" s="212"/>
      <c r="S803" s="212"/>
      <c r="T803" s="213"/>
      <c r="AT803" s="214" t="s">
        <v>3710</v>
      </c>
      <c r="AU803" s="214" t="s">
        <v>3565</v>
      </c>
      <c r="AV803" s="13" t="s">
        <v>3699</v>
      </c>
      <c r="AW803" s="13" t="s">
        <v>3515</v>
      </c>
      <c r="AX803" s="13" t="s">
        <v>3562</v>
      </c>
      <c r="AY803" s="214" t="s">
        <v>3691</v>
      </c>
    </row>
    <row r="804" spans="2:65" s="1" customFormat="1" ht="16.5" customHeight="1">
      <c r="B804" s="34"/>
      <c r="C804" s="225" t="s">
        <v>3028</v>
      </c>
      <c r="D804" s="225" t="s">
        <v>3806</v>
      </c>
      <c r="E804" s="226" t="s">
        <v>3029</v>
      </c>
      <c r="F804" s="227" t="s">
        <v>3030</v>
      </c>
      <c r="G804" s="228" t="s">
        <v>3800</v>
      </c>
      <c r="H804" s="229">
        <v>177.72</v>
      </c>
      <c r="I804" s="230"/>
      <c r="J804" s="231">
        <f>ROUND(I804*H804,2)</f>
        <v>0</v>
      </c>
      <c r="K804" s="227" t="s">
        <v>3501</v>
      </c>
      <c r="L804" s="232"/>
      <c r="M804" s="233" t="s">
        <v>3501</v>
      </c>
      <c r="N804" s="234" t="s">
        <v>3525</v>
      </c>
      <c r="O804" s="63"/>
      <c r="P804" s="188">
        <f>O804*H804</f>
        <v>0</v>
      </c>
      <c r="Q804" s="188">
        <v>0.0138</v>
      </c>
      <c r="R804" s="188">
        <f>Q804*H804</f>
        <v>2.452536</v>
      </c>
      <c r="S804" s="188">
        <v>0</v>
      </c>
      <c r="T804" s="189">
        <f>S804*H804</f>
        <v>0</v>
      </c>
      <c r="AR804" s="190" t="s">
        <v>3842</v>
      </c>
      <c r="AT804" s="190" t="s">
        <v>3806</v>
      </c>
      <c r="AU804" s="190" t="s">
        <v>3565</v>
      </c>
      <c r="AY804" s="17" t="s">
        <v>3691</v>
      </c>
      <c r="BE804" s="191">
        <f>IF(N804="základní",J804,0)</f>
        <v>0</v>
      </c>
      <c r="BF804" s="191">
        <f>IF(N804="snížená",J804,0)</f>
        <v>0</v>
      </c>
      <c r="BG804" s="191">
        <f>IF(N804="zákl. přenesená",J804,0)</f>
        <v>0</v>
      </c>
      <c r="BH804" s="191">
        <f>IF(N804="sníž. přenesená",J804,0)</f>
        <v>0</v>
      </c>
      <c r="BI804" s="191">
        <f>IF(N804="nulová",J804,0)</f>
        <v>0</v>
      </c>
      <c r="BJ804" s="17" t="s">
        <v>3562</v>
      </c>
      <c r="BK804" s="191">
        <f>ROUND(I804*H804,2)</f>
        <v>0</v>
      </c>
      <c r="BL804" s="17" t="s">
        <v>3761</v>
      </c>
      <c r="BM804" s="190" t="s">
        <v>3031</v>
      </c>
    </row>
    <row r="805" spans="2:65" s="1" customFormat="1" ht="16.5" customHeight="1">
      <c r="B805" s="34"/>
      <c r="C805" s="179" t="s">
        <v>3032</v>
      </c>
      <c r="D805" s="179" t="s">
        <v>3694</v>
      </c>
      <c r="E805" s="180" t="s">
        <v>3033</v>
      </c>
      <c r="F805" s="181" t="s">
        <v>3034</v>
      </c>
      <c r="G805" s="182" t="s">
        <v>3800</v>
      </c>
      <c r="H805" s="183">
        <v>169.26</v>
      </c>
      <c r="I805" s="184"/>
      <c r="J805" s="185">
        <f>ROUND(I805*H805,2)</f>
        <v>0</v>
      </c>
      <c r="K805" s="181" t="s">
        <v>3501</v>
      </c>
      <c r="L805" s="38"/>
      <c r="M805" s="186" t="s">
        <v>3501</v>
      </c>
      <c r="N805" s="187" t="s">
        <v>3525</v>
      </c>
      <c r="O805" s="63"/>
      <c r="P805" s="188">
        <f>O805*H805</f>
        <v>0</v>
      </c>
      <c r="Q805" s="188">
        <v>0.0006</v>
      </c>
      <c r="R805" s="188">
        <f>Q805*H805</f>
        <v>0.10155599999999998</v>
      </c>
      <c r="S805" s="188">
        <v>0</v>
      </c>
      <c r="T805" s="189">
        <f>S805*H805</f>
        <v>0</v>
      </c>
      <c r="AR805" s="190" t="s">
        <v>3761</v>
      </c>
      <c r="AT805" s="190" t="s">
        <v>3694</v>
      </c>
      <c r="AU805" s="190" t="s">
        <v>3565</v>
      </c>
      <c r="AY805" s="17" t="s">
        <v>3691</v>
      </c>
      <c r="BE805" s="191">
        <f>IF(N805="základní",J805,0)</f>
        <v>0</v>
      </c>
      <c r="BF805" s="191">
        <f>IF(N805="snížená",J805,0)</f>
        <v>0</v>
      </c>
      <c r="BG805" s="191">
        <f>IF(N805="zákl. přenesená",J805,0)</f>
        <v>0</v>
      </c>
      <c r="BH805" s="191">
        <f>IF(N805="sníž. přenesená",J805,0)</f>
        <v>0</v>
      </c>
      <c r="BI805" s="191">
        <f>IF(N805="nulová",J805,0)</f>
        <v>0</v>
      </c>
      <c r="BJ805" s="17" t="s">
        <v>3562</v>
      </c>
      <c r="BK805" s="191">
        <f>ROUND(I805*H805,2)</f>
        <v>0</v>
      </c>
      <c r="BL805" s="17" t="s">
        <v>3761</v>
      </c>
      <c r="BM805" s="190" t="s">
        <v>3035</v>
      </c>
    </row>
    <row r="806" spans="2:51" s="12" customFormat="1" ht="12">
      <c r="B806" s="192"/>
      <c r="C806" s="193"/>
      <c r="D806" s="194" t="s">
        <v>3710</v>
      </c>
      <c r="E806" s="195" t="s">
        <v>3501</v>
      </c>
      <c r="F806" s="196" t="s">
        <v>3027</v>
      </c>
      <c r="G806" s="193"/>
      <c r="H806" s="197">
        <v>169.26</v>
      </c>
      <c r="I806" s="198"/>
      <c r="J806" s="193"/>
      <c r="K806" s="193"/>
      <c r="L806" s="199"/>
      <c r="M806" s="200"/>
      <c r="N806" s="201"/>
      <c r="O806" s="201"/>
      <c r="P806" s="201"/>
      <c r="Q806" s="201"/>
      <c r="R806" s="201"/>
      <c r="S806" s="201"/>
      <c r="T806" s="202"/>
      <c r="AT806" s="203" t="s">
        <v>3710</v>
      </c>
      <c r="AU806" s="203" t="s">
        <v>3565</v>
      </c>
      <c r="AV806" s="12" t="s">
        <v>3565</v>
      </c>
      <c r="AW806" s="12" t="s">
        <v>3515</v>
      </c>
      <c r="AX806" s="12" t="s">
        <v>3554</v>
      </c>
      <c r="AY806" s="203" t="s">
        <v>3691</v>
      </c>
    </row>
    <row r="807" spans="2:51" s="13" customFormat="1" ht="12">
      <c r="B807" s="204"/>
      <c r="C807" s="205"/>
      <c r="D807" s="194" t="s">
        <v>3710</v>
      </c>
      <c r="E807" s="206" t="s">
        <v>3501</v>
      </c>
      <c r="F807" s="207" t="s">
        <v>3712</v>
      </c>
      <c r="G807" s="205"/>
      <c r="H807" s="208">
        <v>169.26</v>
      </c>
      <c r="I807" s="209"/>
      <c r="J807" s="205"/>
      <c r="K807" s="205"/>
      <c r="L807" s="210"/>
      <c r="M807" s="211"/>
      <c r="N807" s="212"/>
      <c r="O807" s="212"/>
      <c r="P807" s="212"/>
      <c r="Q807" s="212"/>
      <c r="R807" s="212"/>
      <c r="S807" s="212"/>
      <c r="T807" s="213"/>
      <c r="AT807" s="214" t="s">
        <v>3710</v>
      </c>
      <c r="AU807" s="214" t="s">
        <v>3565</v>
      </c>
      <c r="AV807" s="13" t="s">
        <v>3699</v>
      </c>
      <c r="AW807" s="13" t="s">
        <v>3515</v>
      </c>
      <c r="AX807" s="13" t="s">
        <v>3562</v>
      </c>
      <c r="AY807" s="214" t="s">
        <v>3691</v>
      </c>
    </row>
    <row r="808" spans="2:65" s="1" customFormat="1" ht="16.5" customHeight="1">
      <c r="B808" s="34"/>
      <c r="C808" s="179" t="s">
        <v>3036</v>
      </c>
      <c r="D808" s="179" t="s">
        <v>3694</v>
      </c>
      <c r="E808" s="180" t="s">
        <v>3037</v>
      </c>
      <c r="F808" s="181" t="s">
        <v>3038</v>
      </c>
      <c r="G808" s="182" t="s">
        <v>4097</v>
      </c>
      <c r="H808" s="183">
        <v>111.6</v>
      </c>
      <c r="I808" s="184"/>
      <c r="J808" s="185">
        <f>ROUND(I808*H808,2)</f>
        <v>0</v>
      </c>
      <c r="K808" s="181" t="s">
        <v>3698</v>
      </c>
      <c r="L808" s="38"/>
      <c r="M808" s="186" t="s">
        <v>3501</v>
      </c>
      <c r="N808" s="187" t="s">
        <v>3525</v>
      </c>
      <c r="O808" s="63"/>
      <c r="P808" s="188">
        <f>O808*H808</f>
        <v>0</v>
      </c>
      <c r="Q808" s="188">
        <v>0.00031</v>
      </c>
      <c r="R808" s="188">
        <f>Q808*H808</f>
        <v>0.034595999999999995</v>
      </c>
      <c r="S808" s="188">
        <v>0</v>
      </c>
      <c r="T808" s="189">
        <f>S808*H808</f>
        <v>0</v>
      </c>
      <c r="AR808" s="190" t="s">
        <v>3761</v>
      </c>
      <c r="AT808" s="190" t="s">
        <v>3694</v>
      </c>
      <c r="AU808" s="190" t="s">
        <v>3565</v>
      </c>
      <c r="AY808" s="17" t="s">
        <v>3691</v>
      </c>
      <c r="BE808" s="191">
        <f>IF(N808="základní",J808,0)</f>
        <v>0</v>
      </c>
      <c r="BF808" s="191">
        <f>IF(N808="snížená",J808,0)</f>
        <v>0</v>
      </c>
      <c r="BG808" s="191">
        <f>IF(N808="zákl. přenesená",J808,0)</f>
        <v>0</v>
      </c>
      <c r="BH808" s="191">
        <f>IF(N808="sníž. přenesená",J808,0)</f>
        <v>0</v>
      </c>
      <c r="BI808" s="191">
        <f>IF(N808="nulová",J808,0)</f>
        <v>0</v>
      </c>
      <c r="BJ808" s="17" t="s">
        <v>3562</v>
      </c>
      <c r="BK808" s="191">
        <f>ROUND(I808*H808,2)</f>
        <v>0</v>
      </c>
      <c r="BL808" s="17" t="s">
        <v>3761</v>
      </c>
      <c r="BM808" s="190" t="s">
        <v>3039</v>
      </c>
    </row>
    <row r="809" spans="2:65" s="1" customFormat="1" ht="16.5" customHeight="1">
      <c r="B809" s="34"/>
      <c r="C809" s="179" t="s">
        <v>3040</v>
      </c>
      <c r="D809" s="179" t="s">
        <v>3694</v>
      </c>
      <c r="E809" s="180" t="s">
        <v>3041</v>
      </c>
      <c r="F809" s="181" t="s">
        <v>3042</v>
      </c>
      <c r="G809" s="182" t="s">
        <v>4097</v>
      </c>
      <c r="H809" s="183">
        <v>2.4</v>
      </c>
      <c r="I809" s="184"/>
      <c r="J809" s="185">
        <f>ROUND(I809*H809,2)</f>
        <v>0</v>
      </c>
      <c r="K809" s="181" t="s">
        <v>3698</v>
      </c>
      <c r="L809" s="38"/>
      <c r="M809" s="186" t="s">
        <v>3501</v>
      </c>
      <c r="N809" s="187" t="s">
        <v>3525</v>
      </c>
      <c r="O809" s="63"/>
      <c r="P809" s="188">
        <f>O809*H809</f>
        <v>0</v>
      </c>
      <c r="Q809" s="188">
        <v>0.00026</v>
      </c>
      <c r="R809" s="188">
        <f>Q809*H809</f>
        <v>0.0006239999999999999</v>
      </c>
      <c r="S809" s="188">
        <v>0</v>
      </c>
      <c r="T809" s="189">
        <f>S809*H809</f>
        <v>0</v>
      </c>
      <c r="AR809" s="190" t="s">
        <v>3761</v>
      </c>
      <c r="AT809" s="190" t="s">
        <v>3694</v>
      </c>
      <c r="AU809" s="190" t="s">
        <v>3565</v>
      </c>
      <c r="AY809" s="17" t="s">
        <v>3691</v>
      </c>
      <c r="BE809" s="191">
        <f>IF(N809="základní",J809,0)</f>
        <v>0</v>
      </c>
      <c r="BF809" s="191">
        <f>IF(N809="snížená",J809,0)</f>
        <v>0</v>
      </c>
      <c r="BG809" s="191">
        <f>IF(N809="zákl. přenesená",J809,0)</f>
        <v>0</v>
      </c>
      <c r="BH809" s="191">
        <f>IF(N809="sníž. přenesená",J809,0)</f>
        <v>0</v>
      </c>
      <c r="BI809" s="191">
        <f>IF(N809="nulová",J809,0)</f>
        <v>0</v>
      </c>
      <c r="BJ809" s="17" t="s">
        <v>3562</v>
      </c>
      <c r="BK809" s="191">
        <f>ROUND(I809*H809,2)</f>
        <v>0</v>
      </c>
      <c r="BL809" s="17" t="s">
        <v>3761</v>
      </c>
      <c r="BM809" s="190" t="s">
        <v>3043</v>
      </c>
    </row>
    <row r="810" spans="2:51" s="12" customFormat="1" ht="12">
      <c r="B810" s="192"/>
      <c r="C810" s="193"/>
      <c r="D810" s="194" t="s">
        <v>3710</v>
      </c>
      <c r="E810" s="195" t="s">
        <v>3501</v>
      </c>
      <c r="F810" s="196" t="s">
        <v>3044</v>
      </c>
      <c r="G810" s="193"/>
      <c r="H810" s="197">
        <v>2.4</v>
      </c>
      <c r="I810" s="198"/>
      <c r="J810" s="193"/>
      <c r="K810" s="193"/>
      <c r="L810" s="199"/>
      <c r="M810" s="200"/>
      <c r="N810" s="201"/>
      <c r="O810" s="201"/>
      <c r="P810" s="201"/>
      <c r="Q810" s="201"/>
      <c r="R810" s="201"/>
      <c r="S810" s="201"/>
      <c r="T810" s="202"/>
      <c r="AT810" s="203" t="s">
        <v>3710</v>
      </c>
      <c r="AU810" s="203" t="s">
        <v>3565</v>
      </c>
      <c r="AV810" s="12" t="s">
        <v>3565</v>
      </c>
      <c r="AW810" s="12" t="s">
        <v>3515</v>
      </c>
      <c r="AX810" s="12" t="s">
        <v>3554</v>
      </c>
      <c r="AY810" s="203" t="s">
        <v>3691</v>
      </c>
    </row>
    <row r="811" spans="2:51" s="13" customFormat="1" ht="12">
      <c r="B811" s="204"/>
      <c r="C811" s="205"/>
      <c r="D811" s="194" t="s">
        <v>3710</v>
      </c>
      <c r="E811" s="206" t="s">
        <v>3501</v>
      </c>
      <c r="F811" s="207" t="s">
        <v>3712</v>
      </c>
      <c r="G811" s="205"/>
      <c r="H811" s="208">
        <v>2.4</v>
      </c>
      <c r="I811" s="209"/>
      <c r="J811" s="205"/>
      <c r="K811" s="205"/>
      <c r="L811" s="210"/>
      <c r="M811" s="211"/>
      <c r="N811" s="212"/>
      <c r="O811" s="212"/>
      <c r="P811" s="212"/>
      <c r="Q811" s="212"/>
      <c r="R811" s="212"/>
      <c r="S811" s="212"/>
      <c r="T811" s="213"/>
      <c r="AT811" s="214" t="s">
        <v>3710</v>
      </c>
      <c r="AU811" s="214" t="s">
        <v>3565</v>
      </c>
      <c r="AV811" s="13" t="s">
        <v>3699</v>
      </c>
      <c r="AW811" s="13" t="s">
        <v>3515</v>
      </c>
      <c r="AX811" s="13" t="s">
        <v>3562</v>
      </c>
      <c r="AY811" s="214" t="s">
        <v>3691</v>
      </c>
    </row>
    <row r="812" spans="2:65" s="1" customFormat="1" ht="24" customHeight="1">
      <c r="B812" s="34"/>
      <c r="C812" s="179" t="s">
        <v>3045</v>
      </c>
      <c r="D812" s="179" t="s">
        <v>3694</v>
      </c>
      <c r="E812" s="180" t="s">
        <v>3046</v>
      </c>
      <c r="F812" s="181" t="s">
        <v>3047</v>
      </c>
      <c r="G812" s="182" t="s">
        <v>3792</v>
      </c>
      <c r="H812" s="183">
        <v>15.49</v>
      </c>
      <c r="I812" s="184"/>
      <c r="J812" s="185">
        <f>ROUND(I812*H812,2)</f>
        <v>0</v>
      </c>
      <c r="K812" s="181" t="s">
        <v>3698</v>
      </c>
      <c r="L812" s="38"/>
      <c r="M812" s="186" t="s">
        <v>3501</v>
      </c>
      <c r="N812" s="187" t="s">
        <v>3525</v>
      </c>
      <c r="O812" s="63"/>
      <c r="P812" s="188">
        <f>O812*H812</f>
        <v>0</v>
      </c>
      <c r="Q812" s="188">
        <v>0</v>
      </c>
      <c r="R812" s="188">
        <f>Q812*H812</f>
        <v>0</v>
      </c>
      <c r="S812" s="188">
        <v>0</v>
      </c>
      <c r="T812" s="189">
        <f>S812*H812</f>
        <v>0</v>
      </c>
      <c r="AR812" s="190" t="s">
        <v>3761</v>
      </c>
      <c r="AT812" s="190" t="s">
        <v>3694</v>
      </c>
      <c r="AU812" s="190" t="s">
        <v>3565</v>
      </c>
      <c r="AY812" s="17" t="s">
        <v>3691</v>
      </c>
      <c r="BE812" s="191">
        <f>IF(N812="základní",J812,0)</f>
        <v>0</v>
      </c>
      <c r="BF812" s="191">
        <f>IF(N812="snížená",J812,0)</f>
        <v>0</v>
      </c>
      <c r="BG812" s="191">
        <f>IF(N812="zákl. přenesená",J812,0)</f>
        <v>0</v>
      </c>
      <c r="BH812" s="191">
        <f>IF(N812="sníž. přenesená",J812,0)</f>
        <v>0</v>
      </c>
      <c r="BI812" s="191">
        <f>IF(N812="nulová",J812,0)</f>
        <v>0</v>
      </c>
      <c r="BJ812" s="17" t="s">
        <v>3562</v>
      </c>
      <c r="BK812" s="191">
        <f>ROUND(I812*H812,2)</f>
        <v>0</v>
      </c>
      <c r="BL812" s="17" t="s">
        <v>3761</v>
      </c>
      <c r="BM812" s="190" t="s">
        <v>3048</v>
      </c>
    </row>
    <row r="813" spans="2:51" s="12" customFormat="1" ht="12">
      <c r="B813" s="192"/>
      <c r="C813" s="193"/>
      <c r="D813" s="194" t="s">
        <v>3710</v>
      </c>
      <c r="E813" s="195" t="s">
        <v>3501</v>
      </c>
      <c r="F813" s="196" t="s">
        <v>3049</v>
      </c>
      <c r="G813" s="193"/>
      <c r="H813" s="197">
        <v>15.49</v>
      </c>
      <c r="I813" s="198"/>
      <c r="J813" s="193"/>
      <c r="K813" s="193"/>
      <c r="L813" s="199"/>
      <c r="M813" s="200"/>
      <c r="N813" s="201"/>
      <c r="O813" s="201"/>
      <c r="P813" s="201"/>
      <c r="Q813" s="201"/>
      <c r="R813" s="201"/>
      <c r="S813" s="201"/>
      <c r="T813" s="202"/>
      <c r="AT813" s="203" t="s">
        <v>3710</v>
      </c>
      <c r="AU813" s="203" t="s">
        <v>3565</v>
      </c>
      <c r="AV813" s="12" t="s">
        <v>3565</v>
      </c>
      <c r="AW813" s="12" t="s">
        <v>3515</v>
      </c>
      <c r="AX813" s="12" t="s">
        <v>3554</v>
      </c>
      <c r="AY813" s="203" t="s">
        <v>3691</v>
      </c>
    </row>
    <row r="814" spans="2:51" s="13" customFormat="1" ht="12">
      <c r="B814" s="204"/>
      <c r="C814" s="205"/>
      <c r="D814" s="194" t="s">
        <v>3710</v>
      </c>
      <c r="E814" s="206" t="s">
        <v>3501</v>
      </c>
      <c r="F814" s="207" t="s">
        <v>3712</v>
      </c>
      <c r="G814" s="205"/>
      <c r="H814" s="208">
        <v>15.49</v>
      </c>
      <c r="I814" s="209"/>
      <c r="J814" s="205"/>
      <c r="K814" s="205"/>
      <c r="L814" s="210"/>
      <c r="M814" s="211"/>
      <c r="N814" s="212"/>
      <c r="O814" s="212"/>
      <c r="P814" s="212"/>
      <c r="Q814" s="212"/>
      <c r="R814" s="212"/>
      <c r="S814" s="212"/>
      <c r="T814" s="213"/>
      <c r="AT814" s="214" t="s">
        <v>3710</v>
      </c>
      <c r="AU814" s="214" t="s">
        <v>3565</v>
      </c>
      <c r="AV814" s="13" t="s">
        <v>3699</v>
      </c>
      <c r="AW814" s="13" t="s">
        <v>3515</v>
      </c>
      <c r="AX814" s="13" t="s">
        <v>3562</v>
      </c>
      <c r="AY814" s="214" t="s">
        <v>3691</v>
      </c>
    </row>
    <row r="815" spans="2:63" s="11" customFormat="1" ht="22.9" customHeight="1">
      <c r="B815" s="163"/>
      <c r="C815" s="164"/>
      <c r="D815" s="165" t="s">
        <v>3553</v>
      </c>
      <c r="E815" s="177" t="s">
        <v>3050</v>
      </c>
      <c r="F815" s="177" t="s">
        <v>3051</v>
      </c>
      <c r="G815" s="164"/>
      <c r="H815" s="164"/>
      <c r="I815" s="167"/>
      <c r="J815" s="178">
        <f>BK815</f>
        <v>0</v>
      </c>
      <c r="K815" s="164"/>
      <c r="L815" s="169"/>
      <c r="M815" s="170"/>
      <c r="N815" s="171"/>
      <c r="O815" s="171"/>
      <c r="P815" s="172">
        <f>SUM(P816:P827)</f>
        <v>0</v>
      </c>
      <c r="Q815" s="171"/>
      <c r="R815" s="172">
        <f>SUM(R816:R827)</f>
        <v>0.10879266</v>
      </c>
      <c r="S815" s="171"/>
      <c r="T815" s="173">
        <f>SUM(T816:T827)</f>
        <v>0</v>
      </c>
      <c r="AR815" s="174" t="s">
        <v>3565</v>
      </c>
      <c r="AT815" s="175" t="s">
        <v>3553</v>
      </c>
      <c r="AU815" s="175" t="s">
        <v>3562</v>
      </c>
      <c r="AY815" s="174" t="s">
        <v>3691</v>
      </c>
      <c r="BK815" s="176">
        <f>SUM(BK816:BK827)</f>
        <v>0</v>
      </c>
    </row>
    <row r="816" spans="2:65" s="1" customFormat="1" ht="16.5" customHeight="1">
      <c r="B816" s="34"/>
      <c r="C816" s="179" t="s">
        <v>3052</v>
      </c>
      <c r="D816" s="179" t="s">
        <v>3694</v>
      </c>
      <c r="E816" s="180" t="s">
        <v>3053</v>
      </c>
      <c r="F816" s="181" t="s">
        <v>3054</v>
      </c>
      <c r="G816" s="182" t="s">
        <v>3800</v>
      </c>
      <c r="H816" s="183">
        <v>288.28</v>
      </c>
      <c r="I816" s="184"/>
      <c r="J816" s="185">
        <f>ROUND(I816*H816,2)</f>
        <v>0</v>
      </c>
      <c r="K816" s="181" t="s">
        <v>3698</v>
      </c>
      <c r="L816" s="38"/>
      <c r="M816" s="186" t="s">
        <v>3501</v>
      </c>
      <c r="N816" s="187" t="s">
        <v>3525</v>
      </c>
      <c r="O816" s="63"/>
      <c r="P816" s="188">
        <f>O816*H816</f>
        <v>0</v>
      </c>
      <c r="Q816" s="188">
        <v>0.00033</v>
      </c>
      <c r="R816" s="188">
        <f>Q816*H816</f>
        <v>0.09513239999999999</v>
      </c>
      <c r="S816" s="188">
        <v>0</v>
      </c>
      <c r="T816" s="189">
        <f>S816*H816</f>
        <v>0</v>
      </c>
      <c r="AR816" s="190" t="s">
        <v>3761</v>
      </c>
      <c r="AT816" s="190" t="s">
        <v>3694</v>
      </c>
      <c r="AU816" s="190" t="s">
        <v>3565</v>
      </c>
      <c r="AY816" s="17" t="s">
        <v>3691</v>
      </c>
      <c r="BE816" s="191">
        <f>IF(N816="základní",J816,0)</f>
        <v>0</v>
      </c>
      <c r="BF816" s="191">
        <f>IF(N816="snížená",J816,0)</f>
        <v>0</v>
      </c>
      <c r="BG816" s="191">
        <f>IF(N816="zákl. přenesená",J816,0)</f>
        <v>0</v>
      </c>
      <c r="BH816" s="191">
        <f>IF(N816="sníž. přenesená",J816,0)</f>
        <v>0</v>
      </c>
      <c r="BI816" s="191">
        <f>IF(N816="nulová",J816,0)</f>
        <v>0</v>
      </c>
      <c r="BJ816" s="17" t="s">
        <v>3562</v>
      </c>
      <c r="BK816" s="191">
        <f>ROUND(I816*H816,2)</f>
        <v>0</v>
      </c>
      <c r="BL816" s="17" t="s">
        <v>3761</v>
      </c>
      <c r="BM816" s="190" t="s">
        <v>3055</v>
      </c>
    </row>
    <row r="817" spans="2:51" s="12" customFormat="1" ht="12">
      <c r="B817" s="192"/>
      <c r="C817" s="193"/>
      <c r="D817" s="194" t="s">
        <v>3710</v>
      </c>
      <c r="E817" s="195" t="s">
        <v>3501</v>
      </c>
      <c r="F817" s="196" t="s">
        <v>3056</v>
      </c>
      <c r="G817" s="193"/>
      <c r="H817" s="197">
        <v>288.28</v>
      </c>
      <c r="I817" s="198"/>
      <c r="J817" s="193"/>
      <c r="K817" s="193"/>
      <c r="L817" s="199"/>
      <c r="M817" s="200"/>
      <c r="N817" s="201"/>
      <c r="O817" s="201"/>
      <c r="P817" s="201"/>
      <c r="Q817" s="201"/>
      <c r="R817" s="201"/>
      <c r="S817" s="201"/>
      <c r="T817" s="202"/>
      <c r="AT817" s="203" t="s">
        <v>3710</v>
      </c>
      <c r="AU817" s="203" t="s">
        <v>3565</v>
      </c>
      <c r="AV817" s="12" t="s">
        <v>3565</v>
      </c>
      <c r="AW817" s="12" t="s">
        <v>3515</v>
      </c>
      <c r="AX817" s="12" t="s">
        <v>3554</v>
      </c>
      <c r="AY817" s="203" t="s">
        <v>3691</v>
      </c>
    </row>
    <row r="818" spans="2:51" s="13" customFormat="1" ht="12">
      <c r="B818" s="204"/>
      <c r="C818" s="205"/>
      <c r="D818" s="194" t="s">
        <v>3710</v>
      </c>
      <c r="E818" s="206" t="s">
        <v>3501</v>
      </c>
      <c r="F818" s="207" t="s">
        <v>3712</v>
      </c>
      <c r="G818" s="205"/>
      <c r="H818" s="208">
        <v>288.28</v>
      </c>
      <c r="I818" s="209"/>
      <c r="J818" s="205"/>
      <c r="K818" s="205"/>
      <c r="L818" s="210"/>
      <c r="M818" s="211"/>
      <c r="N818" s="212"/>
      <c r="O818" s="212"/>
      <c r="P818" s="212"/>
      <c r="Q818" s="212"/>
      <c r="R818" s="212"/>
      <c r="S818" s="212"/>
      <c r="T818" s="213"/>
      <c r="AT818" s="214" t="s">
        <v>3710</v>
      </c>
      <c r="AU818" s="214" t="s">
        <v>3565</v>
      </c>
      <c r="AV818" s="13" t="s">
        <v>3699</v>
      </c>
      <c r="AW818" s="13" t="s">
        <v>3515</v>
      </c>
      <c r="AX818" s="13" t="s">
        <v>3562</v>
      </c>
      <c r="AY818" s="214" t="s">
        <v>3691</v>
      </c>
    </row>
    <row r="819" spans="2:65" s="1" customFormat="1" ht="16.5" customHeight="1">
      <c r="B819" s="34"/>
      <c r="C819" s="179" t="s">
        <v>3057</v>
      </c>
      <c r="D819" s="179" t="s">
        <v>3694</v>
      </c>
      <c r="E819" s="180" t="s">
        <v>3058</v>
      </c>
      <c r="F819" s="181" t="s">
        <v>3059</v>
      </c>
      <c r="G819" s="182" t="s">
        <v>3800</v>
      </c>
      <c r="H819" s="183">
        <v>36.919</v>
      </c>
      <c r="I819" s="184"/>
      <c r="J819" s="185">
        <f>ROUND(I819*H819,2)</f>
        <v>0</v>
      </c>
      <c r="K819" s="181" t="s">
        <v>3698</v>
      </c>
      <c r="L819" s="38"/>
      <c r="M819" s="186" t="s">
        <v>3501</v>
      </c>
      <c r="N819" s="187" t="s">
        <v>3525</v>
      </c>
      <c r="O819" s="63"/>
      <c r="P819" s="188">
        <f>O819*H819</f>
        <v>0</v>
      </c>
      <c r="Q819" s="188">
        <v>0.00014</v>
      </c>
      <c r="R819" s="188">
        <f>Q819*H819</f>
        <v>0.005168659999999999</v>
      </c>
      <c r="S819" s="188">
        <v>0</v>
      </c>
      <c r="T819" s="189">
        <f>S819*H819</f>
        <v>0</v>
      </c>
      <c r="AR819" s="190" t="s">
        <v>3761</v>
      </c>
      <c r="AT819" s="190" t="s">
        <v>3694</v>
      </c>
      <c r="AU819" s="190" t="s">
        <v>3565</v>
      </c>
      <c r="AY819" s="17" t="s">
        <v>3691</v>
      </c>
      <c r="BE819" s="191">
        <f>IF(N819="základní",J819,0)</f>
        <v>0</v>
      </c>
      <c r="BF819" s="191">
        <f>IF(N819="snížená",J819,0)</f>
        <v>0</v>
      </c>
      <c r="BG819" s="191">
        <f>IF(N819="zákl. přenesená",J819,0)</f>
        <v>0</v>
      </c>
      <c r="BH819" s="191">
        <f>IF(N819="sníž. přenesená",J819,0)</f>
        <v>0</v>
      </c>
      <c r="BI819" s="191">
        <f>IF(N819="nulová",J819,0)</f>
        <v>0</v>
      </c>
      <c r="BJ819" s="17" t="s">
        <v>3562</v>
      </c>
      <c r="BK819" s="191">
        <f>ROUND(I819*H819,2)</f>
        <v>0</v>
      </c>
      <c r="BL819" s="17" t="s">
        <v>3761</v>
      </c>
      <c r="BM819" s="190" t="s">
        <v>3060</v>
      </c>
    </row>
    <row r="820" spans="2:51" s="12" customFormat="1" ht="12">
      <c r="B820" s="192"/>
      <c r="C820" s="193"/>
      <c r="D820" s="194" t="s">
        <v>3710</v>
      </c>
      <c r="E820" s="195" t="s">
        <v>3501</v>
      </c>
      <c r="F820" s="196" t="s">
        <v>3061</v>
      </c>
      <c r="G820" s="193"/>
      <c r="H820" s="197">
        <v>11.238</v>
      </c>
      <c r="I820" s="198"/>
      <c r="J820" s="193"/>
      <c r="K820" s="193"/>
      <c r="L820" s="199"/>
      <c r="M820" s="200"/>
      <c r="N820" s="201"/>
      <c r="O820" s="201"/>
      <c r="P820" s="201"/>
      <c r="Q820" s="201"/>
      <c r="R820" s="201"/>
      <c r="S820" s="201"/>
      <c r="T820" s="202"/>
      <c r="AT820" s="203" t="s">
        <v>3710</v>
      </c>
      <c r="AU820" s="203" t="s">
        <v>3565</v>
      </c>
      <c r="AV820" s="12" t="s">
        <v>3565</v>
      </c>
      <c r="AW820" s="12" t="s">
        <v>3515</v>
      </c>
      <c r="AX820" s="12" t="s">
        <v>3554</v>
      </c>
      <c r="AY820" s="203" t="s">
        <v>3691</v>
      </c>
    </row>
    <row r="821" spans="2:51" s="12" customFormat="1" ht="12">
      <c r="B821" s="192"/>
      <c r="C821" s="193"/>
      <c r="D821" s="194" t="s">
        <v>3710</v>
      </c>
      <c r="E821" s="195" t="s">
        <v>3501</v>
      </c>
      <c r="F821" s="196" t="s">
        <v>3062</v>
      </c>
      <c r="G821" s="193"/>
      <c r="H821" s="197">
        <v>13.452</v>
      </c>
      <c r="I821" s="198"/>
      <c r="J821" s="193"/>
      <c r="K821" s="193"/>
      <c r="L821" s="199"/>
      <c r="M821" s="200"/>
      <c r="N821" s="201"/>
      <c r="O821" s="201"/>
      <c r="P821" s="201"/>
      <c r="Q821" s="201"/>
      <c r="R821" s="201"/>
      <c r="S821" s="201"/>
      <c r="T821" s="202"/>
      <c r="AT821" s="203" t="s">
        <v>3710</v>
      </c>
      <c r="AU821" s="203" t="s">
        <v>3565</v>
      </c>
      <c r="AV821" s="12" t="s">
        <v>3565</v>
      </c>
      <c r="AW821" s="12" t="s">
        <v>3515</v>
      </c>
      <c r="AX821" s="12" t="s">
        <v>3554</v>
      </c>
      <c r="AY821" s="203" t="s">
        <v>3691</v>
      </c>
    </row>
    <row r="822" spans="2:51" s="12" customFormat="1" ht="12">
      <c r="B822" s="192"/>
      <c r="C822" s="193"/>
      <c r="D822" s="194" t="s">
        <v>3710</v>
      </c>
      <c r="E822" s="195" t="s">
        <v>3501</v>
      </c>
      <c r="F822" s="196" t="s">
        <v>3063</v>
      </c>
      <c r="G822" s="193"/>
      <c r="H822" s="197">
        <v>9.577</v>
      </c>
      <c r="I822" s="198"/>
      <c r="J822" s="193"/>
      <c r="K822" s="193"/>
      <c r="L822" s="199"/>
      <c r="M822" s="200"/>
      <c r="N822" s="201"/>
      <c r="O822" s="201"/>
      <c r="P822" s="201"/>
      <c r="Q822" s="201"/>
      <c r="R822" s="201"/>
      <c r="S822" s="201"/>
      <c r="T822" s="202"/>
      <c r="AT822" s="203" t="s">
        <v>3710</v>
      </c>
      <c r="AU822" s="203" t="s">
        <v>3565</v>
      </c>
      <c r="AV822" s="12" t="s">
        <v>3565</v>
      </c>
      <c r="AW822" s="12" t="s">
        <v>3515</v>
      </c>
      <c r="AX822" s="12" t="s">
        <v>3554</v>
      </c>
      <c r="AY822" s="203" t="s">
        <v>3691</v>
      </c>
    </row>
    <row r="823" spans="2:51" s="12" customFormat="1" ht="12">
      <c r="B823" s="192"/>
      <c r="C823" s="193"/>
      <c r="D823" s="194" t="s">
        <v>3710</v>
      </c>
      <c r="E823" s="195" t="s">
        <v>3501</v>
      </c>
      <c r="F823" s="196" t="s">
        <v>3064</v>
      </c>
      <c r="G823" s="193"/>
      <c r="H823" s="197">
        <v>2.652</v>
      </c>
      <c r="I823" s="198"/>
      <c r="J823" s="193"/>
      <c r="K823" s="193"/>
      <c r="L823" s="199"/>
      <c r="M823" s="200"/>
      <c r="N823" s="201"/>
      <c r="O823" s="201"/>
      <c r="P823" s="201"/>
      <c r="Q823" s="201"/>
      <c r="R823" s="201"/>
      <c r="S823" s="201"/>
      <c r="T823" s="202"/>
      <c r="AT823" s="203" t="s">
        <v>3710</v>
      </c>
      <c r="AU823" s="203" t="s">
        <v>3565</v>
      </c>
      <c r="AV823" s="12" t="s">
        <v>3565</v>
      </c>
      <c r="AW823" s="12" t="s">
        <v>3515</v>
      </c>
      <c r="AX823" s="12" t="s">
        <v>3554</v>
      </c>
      <c r="AY823" s="203" t="s">
        <v>3691</v>
      </c>
    </row>
    <row r="824" spans="2:51" s="13" customFormat="1" ht="12">
      <c r="B824" s="204"/>
      <c r="C824" s="205"/>
      <c r="D824" s="194" t="s">
        <v>3710</v>
      </c>
      <c r="E824" s="206" t="s">
        <v>3501</v>
      </c>
      <c r="F824" s="207" t="s">
        <v>3712</v>
      </c>
      <c r="G824" s="205"/>
      <c r="H824" s="208">
        <v>36.919</v>
      </c>
      <c r="I824" s="209"/>
      <c r="J824" s="205"/>
      <c r="K824" s="205"/>
      <c r="L824" s="210"/>
      <c r="M824" s="211"/>
      <c r="N824" s="212"/>
      <c r="O824" s="212"/>
      <c r="P824" s="212"/>
      <c r="Q824" s="212"/>
      <c r="R824" s="212"/>
      <c r="S824" s="212"/>
      <c r="T824" s="213"/>
      <c r="AT824" s="214" t="s">
        <v>3710</v>
      </c>
      <c r="AU824" s="214" t="s">
        <v>3565</v>
      </c>
      <c r="AV824" s="13" t="s">
        <v>3699</v>
      </c>
      <c r="AW824" s="13" t="s">
        <v>3515</v>
      </c>
      <c r="AX824" s="13" t="s">
        <v>3562</v>
      </c>
      <c r="AY824" s="214" t="s">
        <v>3691</v>
      </c>
    </row>
    <row r="825" spans="2:65" s="1" customFormat="1" ht="16.5" customHeight="1">
      <c r="B825" s="34"/>
      <c r="C825" s="179" t="s">
        <v>3065</v>
      </c>
      <c r="D825" s="179" t="s">
        <v>3694</v>
      </c>
      <c r="E825" s="180" t="s">
        <v>3066</v>
      </c>
      <c r="F825" s="181" t="s">
        <v>3067</v>
      </c>
      <c r="G825" s="182" t="s">
        <v>3800</v>
      </c>
      <c r="H825" s="183">
        <v>36.92</v>
      </c>
      <c r="I825" s="184"/>
      <c r="J825" s="185">
        <f>ROUND(I825*H825,2)</f>
        <v>0</v>
      </c>
      <c r="K825" s="181" t="s">
        <v>3698</v>
      </c>
      <c r="L825" s="38"/>
      <c r="M825" s="186" t="s">
        <v>3501</v>
      </c>
      <c r="N825" s="187" t="s">
        <v>3525</v>
      </c>
      <c r="O825" s="63"/>
      <c r="P825" s="188">
        <f>O825*H825</f>
        <v>0</v>
      </c>
      <c r="Q825" s="188">
        <v>0.00023</v>
      </c>
      <c r="R825" s="188">
        <f>Q825*H825</f>
        <v>0.0084916</v>
      </c>
      <c r="S825" s="188">
        <v>0</v>
      </c>
      <c r="T825" s="189">
        <f>S825*H825</f>
        <v>0</v>
      </c>
      <c r="AR825" s="190" t="s">
        <v>3761</v>
      </c>
      <c r="AT825" s="190" t="s">
        <v>3694</v>
      </c>
      <c r="AU825" s="190" t="s">
        <v>3565</v>
      </c>
      <c r="AY825" s="17" t="s">
        <v>3691</v>
      </c>
      <c r="BE825" s="191">
        <f>IF(N825="základní",J825,0)</f>
        <v>0</v>
      </c>
      <c r="BF825" s="191">
        <f>IF(N825="snížená",J825,0)</f>
        <v>0</v>
      </c>
      <c r="BG825" s="191">
        <f>IF(N825="zákl. přenesená",J825,0)</f>
        <v>0</v>
      </c>
      <c r="BH825" s="191">
        <f>IF(N825="sníž. přenesená",J825,0)</f>
        <v>0</v>
      </c>
      <c r="BI825" s="191">
        <f>IF(N825="nulová",J825,0)</f>
        <v>0</v>
      </c>
      <c r="BJ825" s="17" t="s">
        <v>3562</v>
      </c>
      <c r="BK825" s="191">
        <f>ROUND(I825*H825,2)</f>
        <v>0</v>
      </c>
      <c r="BL825" s="17" t="s">
        <v>3761</v>
      </c>
      <c r="BM825" s="190" t="s">
        <v>3068</v>
      </c>
    </row>
    <row r="826" spans="2:51" s="12" customFormat="1" ht="12">
      <c r="B826" s="192"/>
      <c r="C826" s="193"/>
      <c r="D826" s="194" t="s">
        <v>3710</v>
      </c>
      <c r="E826" s="195" t="s">
        <v>3501</v>
      </c>
      <c r="F826" s="196" t="s">
        <v>3069</v>
      </c>
      <c r="G826" s="193"/>
      <c r="H826" s="197">
        <v>36.92</v>
      </c>
      <c r="I826" s="198"/>
      <c r="J826" s="193"/>
      <c r="K826" s="193"/>
      <c r="L826" s="199"/>
      <c r="M826" s="200"/>
      <c r="N826" s="201"/>
      <c r="O826" s="201"/>
      <c r="P826" s="201"/>
      <c r="Q826" s="201"/>
      <c r="R826" s="201"/>
      <c r="S826" s="201"/>
      <c r="T826" s="202"/>
      <c r="AT826" s="203" t="s">
        <v>3710</v>
      </c>
      <c r="AU826" s="203" t="s">
        <v>3565</v>
      </c>
      <c r="AV826" s="12" t="s">
        <v>3565</v>
      </c>
      <c r="AW826" s="12" t="s">
        <v>3515</v>
      </c>
      <c r="AX826" s="12" t="s">
        <v>3554</v>
      </c>
      <c r="AY826" s="203" t="s">
        <v>3691</v>
      </c>
    </row>
    <row r="827" spans="2:51" s="13" customFormat="1" ht="12">
      <c r="B827" s="204"/>
      <c r="C827" s="205"/>
      <c r="D827" s="194" t="s">
        <v>3710</v>
      </c>
      <c r="E827" s="206" t="s">
        <v>3501</v>
      </c>
      <c r="F827" s="207" t="s">
        <v>3712</v>
      </c>
      <c r="G827" s="205"/>
      <c r="H827" s="208">
        <v>36.92</v>
      </c>
      <c r="I827" s="209"/>
      <c r="J827" s="205"/>
      <c r="K827" s="205"/>
      <c r="L827" s="210"/>
      <c r="M827" s="211"/>
      <c r="N827" s="212"/>
      <c r="O827" s="212"/>
      <c r="P827" s="212"/>
      <c r="Q827" s="212"/>
      <c r="R827" s="212"/>
      <c r="S827" s="212"/>
      <c r="T827" s="213"/>
      <c r="AT827" s="214" t="s">
        <v>3710</v>
      </c>
      <c r="AU827" s="214" t="s">
        <v>3565</v>
      </c>
      <c r="AV827" s="13" t="s">
        <v>3699</v>
      </c>
      <c r="AW827" s="13" t="s">
        <v>3515</v>
      </c>
      <c r="AX827" s="13" t="s">
        <v>3562</v>
      </c>
      <c r="AY827" s="214" t="s">
        <v>3691</v>
      </c>
    </row>
    <row r="828" spans="2:63" s="11" customFormat="1" ht="22.9" customHeight="1">
      <c r="B828" s="163"/>
      <c r="C828" s="164"/>
      <c r="D828" s="165" t="s">
        <v>3553</v>
      </c>
      <c r="E828" s="177" t="s">
        <v>3070</v>
      </c>
      <c r="F828" s="177" t="s">
        <v>3071</v>
      </c>
      <c r="G828" s="164"/>
      <c r="H828" s="164"/>
      <c r="I828" s="167"/>
      <c r="J828" s="178">
        <f>BK828</f>
        <v>0</v>
      </c>
      <c r="K828" s="164"/>
      <c r="L828" s="169"/>
      <c r="M828" s="170"/>
      <c r="N828" s="171"/>
      <c r="O828" s="171"/>
      <c r="P828" s="172">
        <f>SUM(P829:P835)</f>
        <v>0</v>
      </c>
      <c r="Q828" s="171"/>
      <c r="R828" s="172">
        <f>SUM(R829:R835)</f>
        <v>2.2360295999999997</v>
      </c>
      <c r="S828" s="171"/>
      <c r="T828" s="173">
        <f>SUM(T829:T835)</f>
        <v>0</v>
      </c>
      <c r="AR828" s="174" t="s">
        <v>3565</v>
      </c>
      <c r="AT828" s="175" t="s">
        <v>3553</v>
      </c>
      <c r="AU828" s="175" t="s">
        <v>3562</v>
      </c>
      <c r="AY828" s="174" t="s">
        <v>3691</v>
      </c>
      <c r="BK828" s="176">
        <f>SUM(BK829:BK835)</f>
        <v>0</v>
      </c>
    </row>
    <row r="829" spans="2:65" s="1" customFormat="1" ht="24" customHeight="1">
      <c r="B829" s="34"/>
      <c r="C829" s="179" t="s">
        <v>3072</v>
      </c>
      <c r="D829" s="179" t="s">
        <v>3694</v>
      </c>
      <c r="E829" s="180" t="s">
        <v>3073</v>
      </c>
      <c r="F829" s="181" t="s">
        <v>3074</v>
      </c>
      <c r="G829" s="182" t="s">
        <v>3800</v>
      </c>
      <c r="H829" s="183">
        <v>2168.024</v>
      </c>
      <c r="I829" s="184"/>
      <c r="J829" s="185">
        <f>ROUND(I829*H829,2)</f>
        <v>0</v>
      </c>
      <c r="K829" s="181" t="s">
        <v>3501</v>
      </c>
      <c r="L829" s="38"/>
      <c r="M829" s="186" t="s">
        <v>3501</v>
      </c>
      <c r="N829" s="187" t="s">
        <v>3525</v>
      </c>
      <c r="O829" s="63"/>
      <c r="P829" s="188">
        <f>O829*H829</f>
        <v>0</v>
      </c>
      <c r="Q829" s="188">
        <v>0.0004</v>
      </c>
      <c r="R829" s="188">
        <f>Q829*H829</f>
        <v>0.8672096</v>
      </c>
      <c r="S829" s="188">
        <v>0</v>
      </c>
      <c r="T829" s="189">
        <f>S829*H829</f>
        <v>0</v>
      </c>
      <c r="AR829" s="190" t="s">
        <v>3761</v>
      </c>
      <c r="AT829" s="190" t="s">
        <v>3694</v>
      </c>
      <c r="AU829" s="190" t="s">
        <v>3565</v>
      </c>
      <c r="AY829" s="17" t="s">
        <v>3691</v>
      </c>
      <c r="BE829" s="191">
        <f>IF(N829="základní",J829,0)</f>
        <v>0</v>
      </c>
      <c r="BF829" s="191">
        <f>IF(N829="snížená",J829,0)</f>
        <v>0</v>
      </c>
      <c r="BG829" s="191">
        <f>IF(N829="zákl. přenesená",J829,0)</f>
        <v>0</v>
      </c>
      <c r="BH829" s="191">
        <f>IF(N829="sníž. přenesená",J829,0)</f>
        <v>0</v>
      </c>
      <c r="BI829" s="191">
        <f>IF(N829="nulová",J829,0)</f>
        <v>0</v>
      </c>
      <c r="BJ829" s="17" t="s">
        <v>3562</v>
      </c>
      <c r="BK829" s="191">
        <f>ROUND(I829*H829,2)</f>
        <v>0</v>
      </c>
      <c r="BL829" s="17" t="s">
        <v>3761</v>
      </c>
      <c r="BM829" s="190" t="s">
        <v>3075</v>
      </c>
    </row>
    <row r="830" spans="2:65" s="1" customFormat="1" ht="24" customHeight="1">
      <c r="B830" s="34"/>
      <c r="C830" s="179" t="s">
        <v>3076</v>
      </c>
      <c r="D830" s="179" t="s">
        <v>3694</v>
      </c>
      <c r="E830" s="180" t="s">
        <v>3077</v>
      </c>
      <c r="F830" s="181" t="s">
        <v>3078</v>
      </c>
      <c r="G830" s="182" t="s">
        <v>3800</v>
      </c>
      <c r="H830" s="183">
        <v>2168.024</v>
      </c>
      <c r="I830" s="184"/>
      <c r="J830" s="185">
        <f>ROUND(I830*H830,2)</f>
        <v>0</v>
      </c>
      <c r="K830" s="181" t="s">
        <v>3501</v>
      </c>
      <c r="L830" s="38"/>
      <c r="M830" s="186" t="s">
        <v>3501</v>
      </c>
      <c r="N830" s="187" t="s">
        <v>3525</v>
      </c>
      <c r="O830" s="63"/>
      <c r="P830" s="188">
        <f>O830*H830</f>
        <v>0</v>
      </c>
      <c r="Q830" s="188">
        <v>0.00058</v>
      </c>
      <c r="R830" s="188">
        <f>Q830*H830</f>
        <v>1.25745392</v>
      </c>
      <c r="S830" s="188">
        <v>0</v>
      </c>
      <c r="T830" s="189">
        <f>S830*H830</f>
        <v>0</v>
      </c>
      <c r="AR830" s="190" t="s">
        <v>3761</v>
      </c>
      <c r="AT830" s="190" t="s">
        <v>3694</v>
      </c>
      <c r="AU830" s="190" t="s">
        <v>3565</v>
      </c>
      <c r="AY830" s="17" t="s">
        <v>3691</v>
      </c>
      <c r="BE830" s="191">
        <f>IF(N830="základní",J830,0)</f>
        <v>0</v>
      </c>
      <c r="BF830" s="191">
        <f>IF(N830="snížená",J830,0)</f>
        <v>0</v>
      </c>
      <c r="BG830" s="191">
        <f>IF(N830="zákl. přenesená",J830,0)</f>
        <v>0</v>
      </c>
      <c r="BH830" s="191">
        <f>IF(N830="sníž. přenesená",J830,0)</f>
        <v>0</v>
      </c>
      <c r="BI830" s="191">
        <f>IF(N830="nulová",J830,0)</f>
        <v>0</v>
      </c>
      <c r="BJ830" s="17" t="s">
        <v>3562</v>
      </c>
      <c r="BK830" s="191">
        <f>ROUND(I830*H830,2)</f>
        <v>0</v>
      </c>
      <c r="BL830" s="17" t="s">
        <v>3761</v>
      </c>
      <c r="BM830" s="190" t="s">
        <v>3079</v>
      </c>
    </row>
    <row r="831" spans="2:51" s="12" customFormat="1" ht="12">
      <c r="B831" s="192"/>
      <c r="C831" s="193"/>
      <c r="D831" s="194" t="s">
        <v>3710</v>
      </c>
      <c r="E831" s="195" t="s">
        <v>3501</v>
      </c>
      <c r="F831" s="196" t="s">
        <v>3080</v>
      </c>
      <c r="G831" s="193"/>
      <c r="H831" s="197">
        <v>2168.024</v>
      </c>
      <c r="I831" s="198"/>
      <c r="J831" s="193"/>
      <c r="K831" s="193"/>
      <c r="L831" s="199"/>
      <c r="M831" s="200"/>
      <c r="N831" s="201"/>
      <c r="O831" s="201"/>
      <c r="P831" s="201"/>
      <c r="Q831" s="201"/>
      <c r="R831" s="201"/>
      <c r="S831" s="201"/>
      <c r="T831" s="202"/>
      <c r="AT831" s="203" t="s">
        <v>3710</v>
      </c>
      <c r="AU831" s="203" t="s">
        <v>3565</v>
      </c>
      <c r="AV831" s="12" t="s">
        <v>3565</v>
      </c>
      <c r="AW831" s="12" t="s">
        <v>3515</v>
      </c>
      <c r="AX831" s="12" t="s">
        <v>3554</v>
      </c>
      <c r="AY831" s="203" t="s">
        <v>3691</v>
      </c>
    </row>
    <row r="832" spans="2:51" s="13" customFormat="1" ht="12">
      <c r="B832" s="204"/>
      <c r="C832" s="205"/>
      <c r="D832" s="194" t="s">
        <v>3710</v>
      </c>
      <c r="E832" s="206" t="s">
        <v>3501</v>
      </c>
      <c r="F832" s="207" t="s">
        <v>3712</v>
      </c>
      <c r="G832" s="205"/>
      <c r="H832" s="208">
        <v>2168.024</v>
      </c>
      <c r="I832" s="209"/>
      <c r="J832" s="205"/>
      <c r="K832" s="205"/>
      <c r="L832" s="210"/>
      <c r="M832" s="211"/>
      <c r="N832" s="212"/>
      <c r="O832" s="212"/>
      <c r="P832" s="212"/>
      <c r="Q832" s="212"/>
      <c r="R832" s="212"/>
      <c r="S832" s="212"/>
      <c r="T832" s="213"/>
      <c r="AT832" s="214" t="s">
        <v>3710</v>
      </c>
      <c r="AU832" s="214" t="s">
        <v>3565</v>
      </c>
      <c r="AV832" s="13" t="s">
        <v>3699</v>
      </c>
      <c r="AW832" s="13" t="s">
        <v>3515</v>
      </c>
      <c r="AX832" s="13" t="s">
        <v>3562</v>
      </c>
      <c r="AY832" s="214" t="s">
        <v>3691</v>
      </c>
    </row>
    <row r="833" spans="2:65" s="1" customFormat="1" ht="16.5" customHeight="1">
      <c r="B833" s="34"/>
      <c r="C833" s="179" t="s">
        <v>3081</v>
      </c>
      <c r="D833" s="179" t="s">
        <v>3694</v>
      </c>
      <c r="E833" s="180" t="s">
        <v>3082</v>
      </c>
      <c r="F833" s="181" t="s">
        <v>3083</v>
      </c>
      <c r="G833" s="182" t="s">
        <v>3800</v>
      </c>
      <c r="H833" s="183">
        <v>397.736</v>
      </c>
      <c r="I833" s="184"/>
      <c r="J833" s="185">
        <f>ROUND(I833*H833,2)</f>
        <v>0</v>
      </c>
      <c r="K833" s="181" t="s">
        <v>3501</v>
      </c>
      <c r="L833" s="38"/>
      <c r="M833" s="186" t="s">
        <v>3501</v>
      </c>
      <c r="N833" s="187" t="s">
        <v>3525</v>
      </c>
      <c r="O833" s="63"/>
      <c r="P833" s="188">
        <f>O833*H833</f>
        <v>0</v>
      </c>
      <c r="Q833" s="188">
        <v>0.00028</v>
      </c>
      <c r="R833" s="188">
        <f>Q833*H833</f>
        <v>0.11136607999999999</v>
      </c>
      <c r="S833" s="188">
        <v>0</v>
      </c>
      <c r="T833" s="189">
        <f>S833*H833</f>
        <v>0</v>
      </c>
      <c r="AR833" s="190" t="s">
        <v>3761</v>
      </c>
      <c r="AT833" s="190" t="s">
        <v>3694</v>
      </c>
      <c r="AU833" s="190" t="s">
        <v>3565</v>
      </c>
      <c r="AY833" s="17" t="s">
        <v>3691</v>
      </c>
      <c r="BE833" s="191">
        <f>IF(N833="základní",J833,0)</f>
        <v>0</v>
      </c>
      <c r="BF833" s="191">
        <f>IF(N833="snížená",J833,0)</f>
        <v>0</v>
      </c>
      <c r="BG833" s="191">
        <f>IF(N833="zákl. přenesená",J833,0)</f>
        <v>0</v>
      </c>
      <c r="BH833" s="191">
        <f>IF(N833="sníž. přenesená",J833,0)</f>
        <v>0</v>
      </c>
      <c r="BI833" s="191">
        <f>IF(N833="nulová",J833,0)</f>
        <v>0</v>
      </c>
      <c r="BJ833" s="17" t="s">
        <v>3562</v>
      </c>
      <c r="BK833" s="191">
        <f>ROUND(I833*H833,2)</f>
        <v>0</v>
      </c>
      <c r="BL833" s="17" t="s">
        <v>3761</v>
      </c>
      <c r="BM833" s="190" t="s">
        <v>3084</v>
      </c>
    </row>
    <row r="834" spans="2:51" s="12" customFormat="1" ht="12">
      <c r="B834" s="192"/>
      <c r="C834" s="193"/>
      <c r="D834" s="194" t="s">
        <v>3710</v>
      </c>
      <c r="E834" s="195" t="s">
        <v>3501</v>
      </c>
      <c r="F834" s="196" t="s">
        <v>3085</v>
      </c>
      <c r="G834" s="193"/>
      <c r="H834" s="197">
        <v>397.736</v>
      </c>
      <c r="I834" s="198"/>
      <c r="J834" s="193"/>
      <c r="K834" s="193"/>
      <c r="L834" s="199"/>
      <c r="M834" s="200"/>
      <c r="N834" s="201"/>
      <c r="O834" s="201"/>
      <c r="P834" s="201"/>
      <c r="Q834" s="201"/>
      <c r="R834" s="201"/>
      <c r="S834" s="201"/>
      <c r="T834" s="202"/>
      <c r="AT834" s="203" t="s">
        <v>3710</v>
      </c>
      <c r="AU834" s="203" t="s">
        <v>3565</v>
      </c>
      <c r="AV834" s="12" t="s">
        <v>3565</v>
      </c>
      <c r="AW834" s="12" t="s">
        <v>3515</v>
      </c>
      <c r="AX834" s="12" t="s">
        <v>3554</v>
      </c>
      <c r="AY834" s="203" t="s">
        <v>3691</v>
      </c>
    </row>
    <row r="835" spans="2:51" s="13" customFormat="1" ht="12">
      <c r="B835" s="204"/>
      <c r="C835" s="205"/>
      <c r="D835" s="194" t="s">
        <v>3710</v>
      </c>
      <c r="E835" s="206" t="s">
        <v>3501</v>
      </c>
      <c r="F835" s="207" t="s">
        <v>3712</v>
      </c>
      <c r="G835" s="205"/>
      <c r="H835" s="208">
        <v>397.736</v>
      </c>
      <c r="I835" s="209"/>
      <c r="J835" s="205"/>
      <c r="K835" s="205"/>
      <c r="L835" s="210"/>
      <c r="M835" s="211"/>
      <c r="N835" s="212"/>
      <c r="O835" s="212"/>
      <c r="P835" s="212"/>
      <c r="Q835" s="212"/>
      <c r="R835" s="212"/>
      <c r="S835" s="212"/>
      <c r="T835" s="213"/>
      <c r="AT835" s="214" t="s">
        <v>3710</v>
      </c>
      <c r="AU835" s="214" t="s">
        <v>3565</v>
      </c>
      <c r="AV835" s="13" t="s">
        <v>3699</v>
      </c>
      <c r="AW835" s="13" t="s">
        <v>3515</v>
      </c>
      <c r="AX835" s="13" t="s">
        <v>3562</v>
      </c>
      <c r="AY835" s="214" t="s">
        <v>3691</v>
      </c>
    </row>
    <row r="836" spans="2:63" s="11" customFormat="1" ht="22.9" customHeight="1">
      <c r="B836" s="163"/>
      <c r="C836" s="164"/>
      <c r="D836" s="165" t="s">
        <v>3553</v>
      </c>
      <c r="E836" s="177" t="s">
        <v>4104</v>
      </c>
      <c r="F836" s="177" t="s">
        <v>3086</v>
      </c>
      <c r="G836" s="164"/>
      <c r="H836" s="164"/>
      <c r="I836" s="167"/>
      <c r="J836" s="178">
        <f>BK836</f>
        <v>0</v>
      </c>
      <c r="K836" s="164"/>
      <c r="L836" s="169"/>
      <c r="M836" s="170"/>
      <c r="N836" s="171"/>
      <c r="O836" s="171"/>
      <c r="P836" s="172">
        <f>SUM(P837:P845)</f>
        <v>0</v>
      </c>
      <c r="Q836" s="171"/>
      <c r="R836" s="172">
        <f>SUM(R837:R845)</f>
        <v>0.0757549</v>
      </c>
      <c r="S836" s="171"/>
      <c r="T836" s="173">
        <f>SUM(T837:T845)</f>
        <v>0</v>
      </c>
      <c r="AR836" s="174" t="s">
        <v>3562</v>
      </c>
      <c r="AT836" s="175" t="s">
        <v>3553</v>
      </c>
      <c r="AU836" s="175" t="s">
        <v>3562</v>
      </c>
      <c r="AY836" s="174" t="s">
        <v>3691</v>
      </c>
      <c r="BK836" s="176">
        <f>SUM(BK837:BK845)</f>
        <v>0</v>
      </c>
    </row>
    <row r="837" spans="2:65" s="1" customFormat="1" ht="24" customHeight="1">
      <c r="B837" s="34"/>
      <c r="C837" s="179" t="s">
        <v>3087</v>
      </c>
      <c r="D837" s="179" t="s">
        <v>3694</v>
      </c>
      <c r="E837" s="180" t="s">
        <v>3088</v>
      </c>
      <c r="F837" s="181" t="s">
        <v>3089</v>
      </c>
      <c r="G837" s="182" t="s">
        <v>3800</v>
      </c>
      <c r="H837" s="183">
        <v>393.72</v>
      </c>
      <c r="I837" s="184"/>
      <c r="J837" s="185">
        <f>ROUND(I837*H837,2)</f>
        <v>0</v>
      </c>
      <c r="K837" s="181" t="s">
        <v>3698</v>
      </c>
      <c r="L837" s="38"/>
      <c r="M837" s="186" t="s">
        <v>3501</v>
      </c>
      <c r="N837" s="187" t="s">
        <v>3525</v>
      </c>
      <c r="O837" s="63"/>
      <c r="P837" s="188">
        <f>O837*H837</f>
        <v>0</v>
      </c>
      <c r="Q837" s="188">
        <v>0</v>
      </c>
      <c r="R837" s="188">
        <f>Q837*H837</f>
        <v>0</v>
      </c>
      <c r="S837" s="188">
        <v>0</v>
      </c>
      <c r="T837" s="189">
        <f>S837*H837</f>
        <v>0</v>
      </c>
      <c r="AR837" s="190" t="s">
        <v>3699</v>
      </c>
      <c r="AT837" s="190" t="s">
        <v>3694</v>
      </c>
      <c r="AU837" s="190" t="s">
        <v>3565</v>
      </c>
      <c r="AY837" s="17" t="s">
        <v>3691</v>
      </c>
      <c r="BE837" s="191">
        <f>IF(N837="základní",J837,0)</f>
        <v>0</v>
      </c>
      <c r="BF837" s="191">
        <f>IF(N837="snížená",J837,0)</f>
        <v>0</v>
      </c>
      <c r="BG837" s="191">
        <f>IF(N837="zákl. přenesená",J837,0)</f>
        <v>0</v>
      </c>
      <c r="BH837" s="191">
        <f>IF(N837="sníž. přenesená",J837,0)</f>
        <v>0</v>
      </c>
      <c r="BI837" s="191">
        <f>IF(N837="nulová",J837,0)</f>
        <v>0</v>
      </c>
      <c r="BJ837" s="17" t="s">
        <v>3562</v>
      </c>
      <c r="BK837" s="191">
        <f>ROUND(I837*H837,2)</f>
        <v>0</v>
      </c>
      <c r="BL837" s="17" t="s">
        <v>3699</v>
      </c>
      <c r="BM837" s="190" t="s">
        <v>3090</v>
      </c>
    </row>
    <row r="838" spans="2:65" s="1" customFormat="1" ht="24" customHeight="1">
      <c r="B838" s="34"/>
      <c r="C838" s="179" t="s">
        <v>3091</v>
      </c>
      <c r="D838" s="179" t="s">
        <v>3694</v>
      </c>
      <c r="E838" s="180" t="s">
        <v>3092</v>
      </c>
      <c r="F838" s="181" t="s">
        <v>3093</v>
      </c>
      <c r="G838" s="182" t="s">
        <v>3800</v>
      </c>
      <c r="H838" s="183">
        <v>35434.8</v>
      </c>
      <c r="I838" s="184"/>
      <c r="J838" s="185">
        <f>ROUND(I838*H838,2)</f>
        <v>0</v>
      </c>
      <c r="K838" s="181" t="s">
        <v>3698</v>
      </c>
      <c r="L838" s="38"/>
      <c r="M838" s="186" t="s">
        <v>3501</v>
      </c>
      <c r="N838" s="187" t="s">
        <v>3525</v>
      </c>
      <c r="O838" s="63"/>
      <c r="P838" s="188">
        <f>O838*H838</f>
        <v>0</v>
      </c>
      <c r="Q838" s="188">
        <v>0</v>
      </c>
      <c r="R838" s="188">
        <f>Q838*H838</f>
        <v>0</v>
      </c>
      <c r="S838" s="188">
        <v>0</v>
      </c>
      <c r="T838" s="189">
        <f>S838*H838</f>
        <v>0</v>
      </c>
      <c r="AR838" s="190" t="s">
        <v>3699</v>
      </c>
      <c r="AT838" s="190" t="s">
        <v>3694</v>
      </c>
      <c r="AU838" s="190" t="s">
        <v>3565</v>
      </c>
      <c r="AY838" s="17" t="s">
        <v>3691</v>
      </c>
      <c r="BE838" s="191">
        <f>IF(N838="základní",J838,0)</f>
        <v>0</v>
      </c>
      <c r="BF838" s="191">
        <f>IF(N838="snížená",J838,0)</f>
        <v>0</v>
      </c>
      <c r="BG838" s="191">
        <f>IF(N838="zákl. přenesená",J838,0)</f>
        <v>0</v>
      </c>
      <c r="BH838" s="191">
        <f>IF(N838="sníž. přenesená",J838,0)</f>
        <v>0</v>
      </c>
      <c r="BI838" s="191">
        <f>IF(N838="nulová",J838,0)</f>
        <v>0</v>
      </c>
      <c r="BJ838" s="17" t="s">
        <v>3562</v>
      </c>
      <c r="BK838" s="191">
        <f>ROUND(I838*H838,2)</f>
        <v>0</v>
      </c>
      <c r="BL838" s="17" t="s">
        <v>3699</v>
      </c>
      <c r="BM838" s="190" t="s">
        <v>3094</v>
      </c>
    </row>
    <row r="839" spans="2:51" s="14" customFormat="1" ht="12">
      <c r="B839" s="215"/>
      <c r="C839" s="216"/>
      <c r="D839" s="194" t="s">
        <v>3710</v>
      </c>
      <c r="E839" s="217" t="s">
        <v>3501</v>
      </c>
      <c r="F839" s="218" t="s">
        <v>3095</v>
      </c>
      <c r="G839" s="216"/>
      <c r="H839" s="217" t="s">
        <v>3501</v>
      </c>
      <c r="I839" s="219"/>
      <c r="J839" s="216"/>
      <c r="K839" s="216"/>
      <c r="L839" s="220"/>
      <c r="M839" s="221"/>
      <c r="N839" s="222"/>
      <c r="O839" s="222"/>
      <c r="P839" s="222"/>
      <c r="Q839" s="222"/>
      <c r="R839" s="222"/>
      <c r="S839" s="222"/>
      <c r="T839" s="223"/>
      <c r="AT839" s="224" t="s">
        <v>3710</v>
      </c>
      <c r="AU839" s="224" t="s">
        <v>3565</v>
      </c>
      <c r="AV839" s="14" t="s">
        <v>3562</v>
      </c>
      <c r="AW839" s="14" t="s">
        <v>3515</v>
      </c>
      <c r="AX839" s="14" t="s">
        <v>3554</v>
      </c>
      <c r="AY839" s="224" t="s">
        <v>3691</v>
      </c>
    </row>
    <row r="840" spans="2:51" s="12" customFormat="1" ht="12">
      <c r="B840" s="192"/>
      <c r="C840" s="193"/>
      <c r="D840" s="194" t="s">
        <v>3710</v>
      </c>
      <c r="E840" s="195" t="s">
        <v>3501</v>
      </c>
      <c r="F840" s="196" t="s">
        <v>3096</v>
      </c>
      <c r="G840" s="193"/>
      <c r="H840" s="197">
        <v>35434.8</v>
      </c>
      <c r="I840" s="198"/>
      <c r="J840" s="193"/>
      <c r="K840" s="193"/>
      <c r="L840" s="199"/>
      <c r="M840" s="200"/>
      <c r="N840" s="201"/>
      <c r="O840" s="201"/>
      <c r="P840" s="201"/>
      <c r="Q840" s="201"/>
      <c r="R840" s="201"/>
      <c r="S840" s="201"/>
      <c r="T840" s="202"/>
      <c r="AT840" s="203" t="s">
        <v>3710</v>
      </c>
      <c r="AU840" s="203" t="s">
        <v>3565</v>
      </c>
      <c r="AV840" s="12" t="s">
        <v>3565</v>
      </c>
      <c r="AW840" s="12" t="s">
        <v>3515</v>
      </c>
      <c r="AX840" s="12" t="s">
        <v>3554</v>
      </c>
      <c r="AY840" s="203" t="s">
        <v>3691</v>
      </c>
    </row>
    <row r="841" spans="2:51" s="13" customFormat="1" ht="12">
      <c r="B841" s="204"/>
      <c r="C841" s="205"/>
      <c r="D841" s="194" t="s">
        <v>3710</v>
      </c>
      <c r="E841" s="206" t="s">
        <v>3501</v>
      </c>
      <c r="F841" s="207" t="s">
        <v>3712</v>
      </c>
      <c r="G841" s="205"/>
      <c r="H841" s="208">
        <v>35434.8</v>
      </c>
      <c r="I841" s="209"/>
      <c r="J841" s="205"/>
      <c r="K841" s="205"/>
      <c r="L841" s="210"/>
      <c r="M841" s="211"/>
      <c r="N841" s="212"/>
      <c r="O841" s="212"/>
      <c r="P841" s="212"/>
      <c r="Q841" s="212"/>
      <c r="R841" s="212"/>
      <c r="S841" s="212"/>
      <c r="T841" s="213"/>
      <c r="AT841" s="214" t="s">
        <v>3710</v>
      </c>
      <c r="AU841" s="214" t="s">
        <v>3565</v>
      </c>
      <c r="AV841" s="13" t="s">
        <v>3699</v>
      </c>
      <c r="AW841" s="13" t="s">
        <v>3515</v>
      </c>
      <c r="AX841" s="13" t="s">
        <v>3562</v>
      </c>
      <c r="AY841" s="214" t="s">
        <v>3691</v>
      </c>
    </row>
    <row r="842" spans="2:65" s="1" customFormat="1" ht="24" customHeight="1">
      <c r="B842" s="34"/>
      <c r="C842" s="179" t="s">
        <v>3097</v>
      </c>
      <c r="D842" s="179" t="s">
        <v>3694</v>
      </c>
      <c r="E842" s="180" t="s">
        <v>3098</v>
      </c>
      <c r="F842" s="181" t="s">
        <v>3099</v>
      </c>
      <c r="G842" s="182" t="s">
        <v>3800</v>
      </c>
      <c r="H842" s="183">
        <v>393.72</v>
      </c>
      <c r="I842" s="184"/>
      <c r="J842" s="185">
        <f>ROUND(I842*H842,2)</f>
        <v>0</v>
      </c>
      <c r="K842" s="181" t="s">
        <v>3698</v>
      </c>
      <c r="L842" s="38"/>
      <c r="M842" s="186" t="s">
        <v>3501</v>
      </c>
      <c r="N842" s="187" t="s">
        <v>3525</v>
      </c>
      <c r="O842" s="63"/>
      <c r="P842" s="188">
        <f>O842*H842</f>
        <v>0</v>
      </c>
      <c r="Q842" s="188">
        <v>0</v>
      </c>
      <c r="R842" s="188">
        <f>Q842*H842</f>
        <v>0</v>
      </c>
      <c r="S842" s="188">
        <v>0</v>
      </c>
      <c r="T842" s="189">
        <f>S842*H842</f>
        <v>0</v>
      </c>
      <c r="AR842" s="190" t="s">
        <v>3699</v>
      </c>
      <c r="AT842" s="190" t="s">
        <v>3694</v>
      </c>
      <c r="AU842" s="190" t="s">
        <v>3565</v>
      </c>
      <c r="AY842" s="17" t="s">
        <v>3691</v>
      </c>
      <c r="BE842" s="191">
        <f>IF(N842="základní",J842,0)</f>
        <v>0</v>
      </c>
      <c r="BF842" s="191">
        <f>IF(N842="snížená",J842,0)</f>
        <v>0</v>
      </c>
      <c r="BG842" s="191">
        <f>IF(N842="zákl. přenesená",J842,0)</f>
        <v>0</v>
      </c>
      <c r="BH842" s="191">
        <f>IF(N842="sníž. přenesená",J842,0)</f>
        <v>0</v>
      </c>
      <c r="BI842" s="191">
        <f>IF(N842="nulová",J842,0)</f>
        <v>0</v>
      </c>
      <c r="BJ842" s="17" t="s">
        <v>3562</v>
      </c>
      <c r="BK842" s="191">
        <f>ROUND(I842*H842,2)</f>
        <v>0</v>
      </c>
      <c r="BL842" s="17" t="s">
        <v>3699</v>
      </c>
      <c r="BM842" s="190" t="s">
        <v>3100</v>
      </c>
    </row>
    <row r="843" spans="2:51" s="12" customFormat="1" ht="12">
      <c r="B843" s="192"/>
      <c r="C843" s="193"/>
      <c r="D843" s="194" t="s">
        <v>3710</v>
      </c>
      <c r="E843" s="195" t="s">
        <v>3501</v>
      </c>
      <c r="F843" s="196" t="s">
        <v>3101</v>
      </c>
      <c r="G843" s="193"/>
      <c r="H843" s="197">
        <v>393.72</v>
      </c>
      <c r="I843" s="198"/>
      <c r="J843" s="193"/>
      <c r="K843" s="193"/>
      <c r="L843" s="199"/>
      <c r="M843" s="200"/>
      <c r="N843" s="201"/>
      <c r="O843" s="201"/>
      <c r="P843" s="201"/>
      <c r="Q843" s="201"/>
      <c r="R843" s="201"/>
      <c r="S843" s="201"/>
      <c r="T843" s="202"/>
      <c r="AT843" s="203" t="s">
        <v>3710</v>
      </c>
      <c r="AU843" s="203" t="s">
        <v>3565</v>
      </c>
      <c r="AV843" s="12" t="s">
        <v>3565</v>
      </c>
      <c r="AW843" s="12" t="s">
        <v>3515</v>
      </c>
      <c r="AX843" s="12" t="s">
        <v>3554</v>
      </c>
      <c r="AY843" s="203" t="s">
        <v>3691</v>
      </c>
    </row>
    <row r="844" spans="2:51" s="13" customFormat="1" ht="12">
      <c r="B844" s="204"/>
      <c r="C844" s="205"/>
      <c r="D844" s="194" t="s">
        <v>3710</v>
      </c>
      <c r="E844" s="206" t="s">
        <v>3501</v>
      </c>
      <c r="F844" s="207" t="s">
        <v>3712</v>
      </c>
      <c r="G844" s="205"/>
      <c r="H844" s="208">
        <v>393.72</v>
      </c>
      <c r="I844" s="209"/>
      <c r="J844" s="205"/>
      <c r="K844" s="205"/>
      <c r="L844" s="210"/>
      <c r="M844" s="211"/>
      <c r="N844" s="212"/>
      <c r="O844" s="212"/>
      <c r="P844" s="212"/>
      <c r="Q844" s="212"/>
      <c r="R844" s="212"/>
      <c r="S844" s="212"/>
      <c r="T844" s="213"/>
      <c r="AT844" s="214" t="s">
        <v>3710</v>
      </c>
      <c r="AU844" s="214" t="s">
        <v>3565</v>
      </c>
      <c r="AV844" s="13" t="s">
        <v>3699</v>
      </c>
      <c r="AW844" s="13" t="s">
        <v>3515</v>
      </c>
      <c r="AX844" s="13" t="s">
        <v>3562</v>
      </c>
      <c r="AY844" s="214" t="s">
        <v>3691</v>
      </c>
    </row>
    <row r="845" spans="2:65" s="1" customFormat="1" ht="24" customHeight="1">
      <c r="B845" s="34"/>
      <c r="C845" s="179" t="s">
        <v>3102</v>
      </c>
      <c r="D845" s="179" t="s">
        <v>3694</v>
      </c>
      <c r="E845" s="180" t="s">
        <v>3103</v>
      </c>
      <c r="F845" s="181" t="s">
        <v>3104</v>
      </c>
      <c r="G845" s="182" t="s">
        <v>3800</v>
      </c>
      <c r="H845" s="183">
        <v>582.73</v>
      </c>
      <c r="I845" s="184"/>
      <c r="J845" s="185">
        <f>ROUND(I845*H845,2)</f>
        <v>0</v>
      </c>
      <c r="K845" s="181" t="s">
        <v>3698</v>
      </c>
      <c r="L845" s="38"/>
      <c r="M845" s="186" t="s">
        <v>3501</v>
      </c>
      <c r="N845" s="187" t="s">
        <v>3525</v>
      </c>
      <c r="O845" s="63"/>
      <c r="P845" s="188">
        <f>O845*H845</f>
        <v>0</v>
      </c>
      <c r="Q845" s="188">
        <v>0.00013</v>
      </c>
      <c r="R845" s="188">
        <f>Q845*H845</f>
        <v>0.0757549</v>
      </c>
      <c r="S845" s="188">
        <v>0</v>
      </c>
      <c r="T845" s="189">
        <f>S845*H845</f>
        <v>0</v>
      </c>
      <c r="AR845" s="190" t="s">
        <v>3699</v>
      </c>
      <c r="AT845" s="190" t="s">
        <v>3694</v>
      </c>
      <c r="AU845" s="190" t="s">
        <v>3565</v>
      </c>
      <c r="AY845" s="17" t="s">
        <v>3691</v>
      </c>
      <c r="BE845" s="191">
        <f>IF(N845="základní",J845,0)</f>
        <v>0</v>
      </c>
      <c r="BF845" s="191">
        <f>IF(N845="snížená",J845,0)</f>
        <v>0</v>
      </c>
      <c r="BG845" s="191">
        <f>IF(N845="zákl. přenesená",J845,0)</f>
        <v>0</v>
      </c>
      <c r="BH845" s="191">
        <f>IF(N845="sníž. přenesená",J845,0)</f>
        <v>0</v>
      </c>
      <c r="BI845" s="191">
        <f>IF(N845="nulová",J845,0)</f>
        <v>0</v>
      </c>
      <c r="BJ845" s="17" t="s">
        <v>3562</v>
      </c>
      <c r="BK845" s="191">
        <f>ROUND(I845*H845,2)</f>
        <v>0</v>
      </c>
      <c r="BL845" s="17" t="s">
        <v>3699</v>
      </c>
      <c r="BM845" s="190" t="s">
        <v>3105</v>
      </c>
    </row>
    <row r="846" spans="2:63" s="11" customFormat="1" ht="22.9" customHeight="1">
      <c r="B846" s="163"/>
      <c r="C846" s="164"/>
      <c r="D846" s="165" t="s">
        <v>3553</v>
      </c>
      <c r="E846" s="177" t="s">
        <v>4108</v>
      </c>
      <c r="F846" s="177" t="s">
        <v>3106</v>
      </c>
      <c r="G846" s="164"/>
      <c r="H846" s="164"/>
      <c r="I846" s="167"/>
      <c r="J846" s="178">
        <f>BK846</f>
        <v>0</v>
      </c>
      <c r="K846" s="164"/>
      <c r="L846" s="169"/>
      <c r="M846" s="170"/>
      <c r="N846" s="171"/>
      <c r="O846" s="171"/>
      <c r="P846" s="172">
        <f>P847</f>
        <v>0</v>
      </c>
      <c r="Q846" s="171"/>
      <c r="R846" s="172">
        <f>R847</f>
        <v>0.0332988</v>
      </c>
      <c r="S846" s="171"/>
      <c r="T846" s="173">
        <f>T847</f>
        <v>0</v>
      </c>
      <c r="AR846" s="174" t="s">
        <v>3562</v>
      </c>
      <c r="AT846" s="175" t="s">
        <v>3553</v>
      </c>
      <c r="AU846" s="175" t="s">
        <v>3562</v>
      </c>
      <c r="AY846" s="174" t="s">
        <v>3691</v>
      </c>
      <c r="BK846" s="176">
        <f>BK847</f>
        <v>0</v>
      </c>
    </row>
    <row r="847" spans="2:65" s="1" customFormat="1" ht="24" customHeight="1">
      <c r="B847" s="34"/>
      <c r="C847" s="179" t="s">
        <v>3107</v>
      </c>
      <c r="D847" s="179" t="s">
        <v>3694</v>
      </c>
      <c r="E847" s="180" t="s">
        <v>3108</v>
      </c>
      <c r="F847" s="181" t="s">
        <v>3109</v>
      </c>
      <c r="G847" s="182" t="s">
        <v>3800</v>
      </c>
      <c r="H847" s="183">
        <v>832.47</v>
      </c>
      <c r="I847" s="184"/>
      <c r="J847" s="185">
        <f>ROUND(I847*H847,2)</f>
        <v>0</v>
      </c>
      <c r="K847" s="181" t="s">
        <v>3698</v>
      </c>
      <c r="L847" s="38"/>
      <c r="M847" s="186" t="s">
        <v>3501</v>
      </c>
      <c r="N847" s="187" t="s">
        <v>3525</v>
      </c>
      <c r="O847" s="63"/>
      <c r="P847" s="188">
        <f>O847*H847</f>
        <v>0</v>
      </c>
      <c r="Q847" s="188">
        <v>4E-05</v>
      </c>
      <c r="R847" s="188">
        <f>Q847*H847</f>
        <v>0.0332988</v>
      </c>
      <c r="S847" s="188">
        <v>0</v>
      </c>
      <c r="T847" s="189">
        <f>S847*H847</f>
        <v>0</v>
      </c>
      <c r="AR847" s="190" t="s">
        <v>3699</v>
      </c>
      <c r="AT847" s="190" t="s">
        <v>3694</v>
      </c>
      <c r="AU847" s="190" t="s">
        <v>3565</v>
      </c>
      <c r="AY847" s="17" t="s">
        <v>3691</v>
      </c>
      <c r="BE847" s="191">
        <f>IF(N847="základní",J847,0)</f>
        <v>0</v>
      </c>
      <c r="BF847" s="191">
        <f>IF(N847="snížená",J847,0)</f>
        <v>0</v>
      </c>
      <c r="BG847" s="191">
        <f>IF(N847="zákl. přenesená",J847,0)</f>
        <v>0</v>
      </c>
      <c r="BH847" s="191">
        <f>IF(N847="sníž. přenesená",J847,0)</f>
        <v>0</v>
      </c>
      <c r="BI847" s="191">
        <f>IF(N847="nulová",J847,0)</f>
        <v>0</v>
      </c>
      <c r="BJ847" s="17" t="s">
        <v>3562</v>
      </c>
      <c r="BK847" s="191">
        <f>ROUND(I847*H847,2)</f>
        <v>0</v>
      </c>
      <c r="BL847" s="17" t="s">
        <v>3699</v>
      </c>
      <c r="BM847" s="190" t="s">
        <v>3110</v>
      </c>
    </row>
    <row r="848" spans="2:63" s="11" customFormat="1" ht="22.9" customHeight="1">
      <c r="B848" s="163"/>
      <c r="C848" s="164"/>
      <c r="D848" s="165" t="s">
        <v>3553</v>
      </c>
      <c r="E848" s="177" t="s">
        <v>3111</v>
      </c>
      <c r="F848" s="177" t="s">
        <v>3112</v>
      </c>
      <c r="G848" s="164"/>
      <c r="H848" s="164"/>
      <c r="I848" s="167"/>
      <c r="J848" s="178">
        <f>BK848</f>
        <v>0</v>
      </c>
      <c r="K848" s="164"/>
      <c r="L848" s="169"/>
      <c r="M848" s="170"/>
      <c r="N848" s="171"/>
      <c r="O848" s="171"/>
      <c r="P848" s="172">
        <f>SUM(P849:P852)</f>
        <v>0</v>
      </c>
      <c r="Q848" s="171"/>
      <c r="R848" s="172">
        <f>SUM(R849:R852)</f>
        <v>0</v>
      </c>
      <c r="S848" s="171"/>
      <c r="T848" s="173">
        <f>SUM(T849:T852)</f>
        <v>0</v>
      </c>
      <c r="AR848" s="174" t="s">
        <v>3562</v>
      </c>
      <c r="AT848" s="175" t="s">
        <v>3553</v>
      </c>
      <c r="AU848" s="175" t="s">
        <v>3562</v>
      </c>
      <c r="AY848" s="174" t="s">
        <v>3691</v>
      </c>
      <c r="BK848" s="176">
        <f>SUM(BK849:BK852)</f>
        <v>0</v>
      </c>
    </row>
    <row r="849" spans="2:65" s="1" customFormat="1" ht="24" customHeight="1">
      <c r="B849" s="34"/>
      <c r="C849" s="179" t="s">
        <v>3113</v>
      </c>
      <c r="D849" s="179" t="s">
        <v>3694</v>
      </c>
      <c r="E849" s="180" t="s">
        <v>3114</v>
      </c>
      <c r="F849" s="181" t="s">
        <v>3115</v>
      </c>
      <c r="G849" s="182" t="s">
        <v>3792</v>
      </c>
      <c r="H849" s="183">
        <v>1808.849</v>
      </c>
      <c r="I849" s="184"/>
      <c r="J849" s="185">
        <f>ROUND(I849*H849,2)</f>
        <v>0</v>
      </c>
      <c r="K849" s="181" t="s">
        <v>3698</v>
      </c>
      <c r="L849" s="38"/>
      <c r="M849" s="186" t="s">
        <v>3501</v>
      </c>
      <c r="N849" s="187" t="s">
        <v>3525</v>
      </c>
      <c r="O849" s="63"/>
      <c r="P849" s="188">
        <f>O849*H849</f>
        <v>0</v>
      </c>
      <c r="Q849" s="188">
        <v>0</v>
      </c>
      <c r="R849" s="188">
        <f>Q849*H849</f>
        <v>0</v>
      </c>
      <c r="S849" s="188">
        <v>0</v>
      </c>
      <c r="T849" s="189">
        <f>S849*H849</f>
        <v>0</v>
      </c>
      <c r="AR849" s="190" t="s">
        <v>3699</v>
      </c>
      <c r="AT849" s="190" t="s">
        <v>3694</v>
      </c>
      <c r="AU849" s="190" t="s">
        <v>3565</v>
      </c>
      <c r="AY849" s="17" t="s">
        <v>3691</v>
      </c>
      <c r="BE849" s="191">
        <f>IF(N849="základní",J849,0)</f>
        <v>0</v>
      </c>
      <c r="BF849" s="191">
        <f>IF(N849="snížená",J849,0)</f>
        <v>0</v>
      </c>
      <c r="BG849" s="191">
        <f>IF(N849="zákl. přenesená",J849,0)</f>
        <v>0</v>
      </c>
      <c r="BH849" s="191">
        <f>IF(N849="sníž. přenesená",J849,0)</f>
        <v>0</v>
      </c>
      <c r="BI849" s="191">
        <f>IF(N849="nulová",J849,0)</f>
        <v>0</v>
      </c>
      <c r="BJ849" s="17" t="s">
        <v>3562</v>
      </c>
      <c r="BK849" s="191">
        <f>ROUND(I849*H849,2)</f>
        <v>0</v>
      </c>
      <c r="BL849" s="17" t="s">
        <v>3699</v>
      </c>
      <c r="BM849" s="190" t="s">
        <v>3116</v>
      </c>
    </row>
    <row r="850" spans="2:51" s="12" customFormat="1" ht="12">
      <c r="B850" s="192"/>
      <c r="C850" s="193"/>
      <c r="D850" s="194" t="s">
        <v>3710</v>
      </c>
      <c r="E850" s="195" t="s">
        <v>3501</v>
      </c>
      <c r="F850" s="196" t="s">
        <v>3117</v>
      </c>
      <c r="G850" s="193"/>
      <c r="H850" s="197">
        <v>1319.923</v>
      </c>
      <c r="I850" s="198"/>
      <c r="J850" s="193"/>
      <c r="K850" s="193"/>
      <c r="L850" s="199"/>
      <c r="M850" s="200"/>
      <c r="N850" s="201"/>
      <c r="O850" s="201"/>
      <c r="P850" s="201"/>
      <c r="Q850" s="201"/>
      <c r="R850" s="201"/>
      <c r="S850" s="201"/>
      <c r="T850" s="202"/>
      <c r="AT850" s="203" t="s">
        <v>3710</v>
      </c>
      <c r="AU850" s="203" t="s">
        <v>3565</v>
      </c>
      <c r="AV850" s="12" t="s">
        <v>3565</v>
      </c>
      <c r="AW850" s="12" t="s">
        <v>3515</v>
      </c>
      <c r="AX850" s="12" t="s">
        <v>3554</v>
      </c>
      <c r="AY850" s="203" t="s">
        <v>3691</v>
      </c>
    </row>
    <row r="851" spans="2:51" s="12" customFormat="1" ht="12">
      <c r="B851" s="192"/>
      <c r="C851" s="193"/>
      <c r="D851" s="194" t="s">
        <v>3710</v>
      </c>
      <c r="E851" s="195" t="s">
        <v>3501</v>
      </c>
      <c r="F851" s="196" t="s">
        <v>3118</v>
      </c>
      <c r="G851" s="193"/>
      <c r="H851" s="197">
        <v>488.926</v>
      </c>
      <c r="I851" s="198"/>
      <c r="J851" s="193"/>
      <c r="K851" s="193"/>
      <c r="L851" s="199"/>
      <c r="M851" s="200"/>
      <c r="N851" s="201"/>
      <c r="O851" s="201"/>
      <c r="P851" s="201"/>
      <c r="Q851" s="201"/>
      <c r="R851" s="201"/>
      <c r="S851" s="201"/>
      <c r="T851" s="202"/>
      <c r="AT851" s="203" t="s">
        <v>3710</v>
      </c>
      <c r="AU851" s="203" t="s">
        <v>3565</v>
      </c>
      <c r="AV851" s="12" t="s">
        <v>3565</v>
      </c>
      <c r="AW851" s="12" t="s">
        <v>3515</v>
      </c>
      <c r="AX851" s="12" t="s">
        <v>3554</v>
      </c>
      <c r="AY851" s="203" t="s">
        <v>3691</v>
      </c>
    </row>
    <row r="852" spans="2:51" s="13" customFormat="1" ht="12">
      <c r="B852" s="204"/>
      <c r="C852" s="205"/>
      <c r="D852" s="194" t="s">
        <v>3710</v>
      </c>
      <c r="E852" s="206" t="s">
        <v>3501</v>
      </c>
      <c r="F852" s="207" t="s">
        <v>3712</v>
      </c>
      <c r="G852" s="205"/>
      <c r="H852" s="208">
        <v>1808.849</v>
      </c>
      <c r="I852" s="209"/>
      <c r="J852" s="205"/>
      <c r="K852" s="205"/>
      <c r="L852" s="210"/>
      <c r="M852" s="211"/>
      <c r="N852" s="212"/>
      <c r="O852" s="212"/>
      <c r="P852" s="212"/>
      <c r="Q852" s="212"/>
      <c r="R852" s="212"/>
      <c r="S852" s="212"/>
      <c r="T852" s="213"/>
      <c r="AT852" s="214" t="s">
        <v>3710</v>
      </c>
      <c r="AU852" s="214" t="s">
        <v>3565</v>
      </c>
      <c r="AV852" s="13" t="s">
        <v>3699</v>
      </c>
      <c r="AW852" s="13" t="s">
        <v>3515</v>
      </c>
      <c r="AX852" s="13" t="s">
        <v>3562</v>
      </c>
      <c r="AY852" s="214" t="s">
        <v>3691</v>
      </c>
    </row>
    <row r="853" spans="2:63" s="508" customFormat="1" ht="25.9" customHeight="1">
      <c r="B853" s="498"/>
      <c r="C853" s="499"/>
      <c r="D853" s="500" t="s">
        <v>3553</v>
      </c>
      <c r="E853" s="500" t="s">
        <v>3119</v>
      </c>
      <c r="F853" s="500" t="s">
        <v>3120</v>
      </c>
      <c r="G853" s="499"/>
      <c r="H853" s="499"/>
      <c r="I853" s="501"/>
      <c r="J853" s="502">
        <f>BK853</f>
        <v>0</v>
      </c>
      <c r="K853" s="499"/>
      <c r="L853" s="503"/>
      <c r="M853" s="504"/>
      <c r="N853" s="505"/>
      <c r="O853" s="505"/>
      <c r="P853" s="506">
        <f>P854+P856+P861+P868+P882+P885+P908+P922+P930+P942+P951+P981+P997+P1005+P1027+P1048+P1075+P1089+P1119+P1130+P1148+P1160+P1165+P1175+P1179</f>
        <v>0</v>
      </c>
      <c r="Q853" s="505"/>
      <c r="R853" s="506">
        <f>R854+R856+R861+R868+R882+R885+R908+R922+R930+R942+R951+R981+R997+R1005+R1027+R1048+R1075+R1089+R1119+R1130+R1148+R1160+R1165+R1175+R1179</f>
        <v>327.25949305</v>
      </c>
      <c r="S853" s="505"/>
      <c r="T853" s="507">
        <f>T854+T856+T861+T868+T882+T885+T908+T922+T930+T942+T951+T981+T997+T1005+T1027+T1048+T1075+T1089+T1119+T1130+T1148+T1160+T1165+T1175+T1179</f>
        <v>0</v>
      </c>
      <c r="AR853" s="509" t="s">
        <v>3562</v>
      </c>
      <c r="AT853" s="510" t="s">
        <v>3553</v>
      </c>
      <c r="AU853" s="510" t="s">
        <v>3554</v>
      </c>
      <c r="AY853" s="509" t="s">
        <v>3691</v>
      </c>
      <c r="BK853" s="511">
        <f>BK854+BK856+BK861+BK868+BK882+BK885+BK908+BK922+BK930+BK942+BK951+BK981+BK997+BK1005+BK1027+BK1048+BK1075+BK1089+BK1119+BK1130+BK1148+BK1160+BK1165+BK1175+BK1179</f>
        <v>0</v>
      </c>
    </row>
    <row r="854" spans="2:63" s="11" customFormat="1" ht="22.9" customHeight="1">
      <c r="B854" s="163"/>
      <c r="C854" s="164"/>
      <c r="D854" s="165" t="s">
        <v>3553</v>
      </c>
      <c r="E854" s="177" t="s">
        <v>3719</v>
      </c>
      <c r="F854" s="177" t="s">
        <v>3720</v>
      </c>
      <c r="G854" s="164"/>
      <c r="H854" s="164"/>
      <c r="I854" s="167"/>
      <c r="J854" s="178">
        <f>BK854</f>
        <v>0</v>
      </c>
      <c r="K854" s="164"/>
      <c r="L854" s="169"/>
      <c r="M854" s="170"/>
      <c r="N854" s="171"/>
      <c r="O854" s="171"/>
      <c r="P854" s="172">
        <f>P855</f>
        <v>0</v>
      </c>
      <c r="Q854" s="171"/>
      <c r="R854" s="172">
        <f>R855</f>
        <v>0</v>
      </c>
      <c r="S854" s="171"/>
      <c r="T854" s="173">
        <f>T855</f>
        <v>0</v>
      </c>
      <c r="AR854" s="174" t="s">
        <v>3562</v>
      </c>
      <c r="AT854" s="175" t="s">
        <v>3553</v>
      </c>
      <c r="AU854" s="175" t="s">
        <v>3562</v>
      </c>
      <c r="AY854" s="174" t="s">
        <v>3691</v>
      </c>
      <c r="BK854" s="176">
        <f>BK855</f>
        <v>0</v>
      </c>
    </row>
    <row r="855" spans="2:65" s="1" customFormat="1" ht="16.5" customHeight="1">
      <c r="B855" s="34"/>
      <c r="C855" s="179" t="s">
        <v>3121</v>
      </c>
      <c r="D855" s="179" t="s">
        <v>3694</v>
      </c>
      <c r="E855" s="180" t="s">
        <v>3695</v>
      </c>
      <c r="F855" s="181" t="s">
        <v>3696</v>
      </c>
      <c r="G855" s="182" t="s">
        <v>3697</v>
      </c>
      <c r="H855" s="183">
        <v>60.47</v>
      </c>
      <c r="I855" s="184"/>
      <c r="J855" s="185">
        <f>ROUND(I855*H855,2)</f>
        <v>0</v>
      </c>
      <c r="K855" s="181" t="s">
        <v>3698</v>
      </c>
      <c r="L855" s="38"/>
      <c r="M855" s="186" t="s">
        <v>3501</v>
      </c>
      <c r="N855" s="187" t="s">
        <v>3525</v>
      </c>
      <c r="O855" s="63"/>
      <c r="P855" s="188">
        <f>O855*H855</f>
        <v>0</v>
      </c>
      <c r="Q855" s="188">
        <v>0</v>
      </c>
      <c r="R855" s="188">
        <f>Q855*H855</f>
        <v>0</v>
      </c>
      <c r="S855" s="188">
        <v>0</v>
      </c>
      <c r="T855" s="189">
        <f>S855*H855</f>
        <v>0</v>
      </c>
      <c r="AR855" s="190" t="s">
        <v>3699</v>
      </c>
      <c r="AT855" s="190" t="s">
        <v>3694</v>
      </c>
      <c r="AU855" s="190" t="s">
        <v>3565</v>
      </c>
      <c r="AY855" s="17" t="s">
        <v>3691</v>
      </c>
      <c r="BE855" s="191">
        <f>IF(N855="základní",J855,0)</f>
        <v>0</v>
      </c>
      <c r="BF855" s="191">
        <f>IF(N855="snížená",J855,0)</f>
        <v>0</v>
      </c>
      <c r="BG855" s="191">
        <f>IF(N855="zákl. přenesená",J855,0)</f>
        <v>0</v>
      </c>
      <c r="BH855" s="191">
        <f>IF(N855="sníž. přenesená",J855,0)</f>
        <v>0</v>
      </c>
      <c r="BI855" s="191">
        <f>IF(N855="nulová",J855,0)</f>
        <v>0</v>
      </c>
      <c r="BJ855" s="17" t="s">
        <v>3562</v>
      </c>
      <c r="BK855" s="191">
        <f>ROUND(I855*H855,2)</f>
        <v>0</v>
      </c>
      <c r="BL855" s="17" t="s">
        <v>3699</v>
      </c>
      <c r="BM855" s="190" t="s">
        <v>3122</v>
      </c>
    </row>
    <row r="856" spans="2:63" s="11" customFormat="1" ht="22.9" customHeight="1">
      <c r="B856" s="163"/>
      <c r="C856" s="164"/>
      <c r="D856" s="165" t="s">
        <v>3553</v>
      </c>
      <c r="E856" s="177" t="s">
        <v>3701</v>
      </c>
      <c r="F856" s="177" t="s">
        <v>3702</v>
      </c>
      <c r="G856" s="164"/>
      <c r="H856" s="164"/>
      <c r="I856" s="167"/>
      <c r="J856" s="178">
        <f>BK856</f>
        <v>0</v>
      </c>
      <c r="K856" s="164"/>
      <c r="L856" s="169"/>
      <c r="M856" s="170"/>
      <c r="N856" s="171"/>
      <c r="O856" s="171"/>
      <c r="P856" s="172">
        <f>SUM(P857:P860)</f>
        <v>0</v>
      </c>
      <c r="Q856" s="171"/>
      <c r="R856" s="172">
        <f>SUM(R857:R860)</f>
        <v>0</v>
      </c>
      <c r="S856" s="171"/>
      <c r="T856" s="173">
        <f>SUM(T857:T860)</f>
        <v>0</v>
      </c>
      <c r="AR856" s="174" t="s">
        <v>3562</v>
      </c>
      <c r="AT856" s="175" t="s">
        <v>3553</v>
      </c>
      <c r="AU856" s="175" t="s">
        <v>3562</v>
      </c>
      <c r="AY856" s="174" t="s">
        <v>3691</v>
      </c>
      <c r="BK856" s="176">
        <f>SUM(BK857:BK860)</f>
        <v>0</v>
      </c>
    </row>
    <row r="857" spans="2:65" s="1" customFormat="1" ht="24" customHeight="1">
      <c r="B857" s="34"/>
      <c r="C857" s="179" t="s">
        <v>3123</v>
      </c>
      <c r="D857" s="179" t="s">
        <v>3694</v>
      </c>
      <c r="E857" s="180" t="s">
        <v>3703</v>
      </c>
      <c r="F857" s="181" t="s">
        <v>3704</v>
      </c>
      <c r="G857" s="182" t="s">
        <v>3697</v>
      </c>
      <c r="H857" s="183">
        <v>170.5</v>
      </c>
      <c r="I857" s="184"/>
      <c r="J857" s="185">
        <f>ROUND(I857*H857,2)</f>
        <v>0</v>
      </c>
      <c r="K857" s="181" t="s">
        <v>3698</v>
      </c>
      <c r="L857" s="38"/>
      <c r="M857" s="186" t="s">
        <v>3501</v>
      </c>
      <c r="N857" s="187" t="s">
        <v>3525</v>
      </c>
      <c r="O857" s="63"/>
      <c r="P857" s="188">
        <f>O857*H857</f>
        <v>0</v>
      </c>
      <c r="Q857" s="188">
        <v>0</v>
      </c>
      <c r="R857" s="188">
        <f>Q857*H857</f>
        <v>0</v>
      </c>
      <c r="S857" s="188">
        <v>0</v>
      </c>
      <c r="T857" s="189">
        <f>S857*H857</f>
        <v>0</v>
      </c>
      <c r="AR857" s="190" t="s">
        <v>3699</v>
      </c>
      <c r="AT857" s="190" t="s">
        <v>3694</v>
      </c>
      <c r="AU857" s="190" t="s">
        <v>3565</v>
      </c>
      <c r="AY857" s="17" t="s">
        <v>3691</v>
      </c>
      <c r="BE857" s="191">
        <f>IF(N857="základní",J857,0)</f>
        <v>0</v>
      </c>
      <c r="BF857" s="191">
        <f>IF(N857="snížená",J857,0)</f>
        <v>0</v>
      </c>
      <c r="BG857" s="191">
        <f>IF(N857="zákl. přenesená",J857,0)</f>
        <v>0</v>
      </c>
      <c r="BH857" s="191">
        <f>IF(N857="sníž. přenesená",J857,0)</f>
        <v>0</v>
      </c>
      <c r="BI857" s="191">
        <f>IF(N857="nulová",J857,0)</f>
        <v>0</v>
      </c>
      <c r="BJ857" s="17" t="s">
        <v>3562</v>
      </c>
      <c r="BK857" s="191">
        <f>ROUND(I857*H857,2)</f>
        <v>0</v>
      </c>
      <c r="BL857" s="17" t="s">
        <v>3699</v>
      </c>
      <c r="BM857" s="190" t="s">
        <v>3124</v>
      </c>
    </row>
    <row r="858" spans="2:65" s="1" customFormat="1" ht="24" customHeight="1">
      <c r="B858" s="34"/>
      <c r="C858" s="179" t="s">
        <v>3125</v>
      </c>
      <c r="D858" s="179" t="s">
        <v>3694</v>
      </c>
      <c r="E858" s="180" t="s">
        <v>3707</v>
      </c>
      <c r="F858" s="181" t="s">
        <v>3708</v>
      </c>
      <c r="G858" s="182" t="s">
        <v>3697</v>
      </c>
      <c r="H858" s="183">
        <v>170.5</v>
      </c>
      <c r="I858" s="184"/>
      <c r="J858" s="185">
        <f>ROUND(I858*H858,2)</f>
        <v>0</v>
      </c>
      <c r="K858" s="181" t="s">
        <v>3698</v>
      </c>
      <c r="L858" s="38"/>
      <c r="M858" s="186" t="s">
        <v>3501</v>
      </c>
      <c r="N858" s="187" t="s">
        <v>3525</v>
      </c>
      <c r="O858" s="63"/>
      <c r="P858" s="188">
        <f>O858*H858</f>
        <v>0</v>
      </c>
      <c r="Q858" s="188">
        <v>0</v>
      </c>
      <c r="R858" s="188">
        <f>Q858*H858</f>
        <v>0</v>
      </c>
      <c r="S858" s="188">
        <v>0</v>
      </c>
      <c r="T858" s="189">
        <f>S858*H858</f>
        <v>0</v>
      </c>
      <c r="AR858" s="190" t="s">
        <v>3699</v>
      </c>
      <c r="AT858" s="190" t="s">
        <v>3694</v>
      </c>
      <c r="AU858" s="190" t="s">
        <v>3565</v>
      </c>
      <c r="AY858" s="17" t="s">
        <v>3691</v>
      </c>
      <c r="BE858" s="191">
        <f>IF(N858="základní",J858,0)</f>
        <v>0</v>
      </c>
      <c r="BF858" s="191">
        <f>IF(N858="snížená",J858,0)</f>
        <v>0</v>
      </c>
      <c r="BG858" s="191">
        <f>IF(N858="zákl. přenesená",J858,0)</f>
        <v>0</v>
      </c>
      <c r="BH858" s="191">
        <f>IF(N858="sníž. přenesená",J858,0)</f>
        <v>0</v>
      </c>
      <c r="BI858" s="191">
        <f>IF(N858="nulová",J858,0)</f>
        <v>0</v>
      </c>
      <c r="BJ858" s="17" t="s">
        <v>3562</v>
      </c>
      <c r="BK858" s="191">
        <f>ROUND(I858*H858,2)</f>
        <v>0</v>
      </c>
      <c r="BL858" s="17" t="s">
        <v>3699</v>
      </c>
      <c r="BM858" s="190" t="s">
        <v>3126</v>
      </c>
    </row>
    <row r="859" spans="2:51" s="12" customFormat="1" ht="12">
      <c r="B859" s="192"/>
      <c r="C859" s="193"/>
      <c r="D859" s="194" t="s">
        <v>3710</v>
      </c>
      <c r="E859" s="195" t="s">
        <v>3501</v>
      </c>
      <c r="F859" s="196" t="s">
        <v>3127</v>
      </c>
      <c r="G859" s="193"/>
      <c r="H859" s="197">
        <v>170.5</v>
      </c>
      <c r="I859" s="198"/>
      <c r="J859" s="193"/>
      <c r="K859" s="193"/>
      <c r="L859" s="199"/>
      <c r="M859" s="200"/>
      <c r="N859" s="201"/>
      <c r="O859" s="201"/>
      <c r="P859" s="201"/>
      <c r="Q859" s="201"/>
      <c r="R859" s="201"/>
      <c r="S859" s="201"/>
      <c r="T859" s="202"/>
      <c r="AT859" s="203" t="s">
        <v>3710</v>
      </c>
      <c r="AU859" s="203" t="s">
        <v>3565</v>
      </c>
      <c r="AV859" s="12" t="s">
        <v>3565</v>
      </c>
      <c r="AW859" s="12" t="s">
        <v>3515</v>
      </c>
      <c r="AX859" s="12" t="s">
        <v>3554</v>
      </c>
      <c r="AY859" s="203" t="s">
        <v>3691</v>
      </c>
    </row>
    <row r="860" spans="2:51" s="13" customFormat="1" ht="12">
      <c r="B860" s="204"/>
      <c r="C860" s="205"/>
      <c r="D860" s="194" t="s">
        <v>3710</v>
      </c>
      <c r="E860" s="206" t="s">
        <v>3501</v>
      </c>
      <c r="F860" s="207" t="s">
        <v>3712</v>
      </c>
      <c r="G860" s="205"/>
      <c r="H860" s="208">
        <v>170.5</v>
      </c>
      <c r="I860" s="209"/>
      <c r="J860" s="205"/>
      <c r="K860" s="205"/>
      <c r="L860" s="210"/>
      <c r="M860" s="211"/>
      <c r="N860" s="212"/>
      <c r="O860" s="212"/>
      <c r="P860" s="212"/>
      <c r="Q860" s="212"/>
      <c r="R860" s="212"/>
      <c r="S860" s="212"/>
      <c r="T860" s="213"/>
      <c r="AT860" s="214" t="s">
        <v>3710</v>
      </c>
      <c r="AU860" s="214" t="s">
        <v>3565</v>
      </c>
      <c r="AV860" s="13" t="s">
        <v>3699</v>
      </c>
      <c r="AW860" s="13" t="s">
        <v>3515</v>
      </c>
      <c r="AX860" s="13" t="s">
        <v>3562</v>
      </c>
      <c r="AY860" s="214" t="s">
        <v>3691</v>
      </c>
    </row>
    <row r="861" spans="2:63" s="11" customFormat="1" ht="22.9" customHeight="1">
      <c r="B861" s="163"/>
      <c r="C861" s="164"/>
      <c r="D861" s="165" t="s">
        <v>3553</v>
      </c>
      <c r="E861" s="177" t="s">
        <v>3723</v>
      </c>
      <c r="F861" s="177" t="s">
        <v>3724</v>
      </c>
      <c r="G861" s="164"/>
      <c r="H861" s="164"/>
      <c r="I861" s="167"/>
      <c r="J861" s="178">
        <f>BK861</f>
        <v>0</v>
      </c>
      <c r="K861" s="164"/>
      <c r="L861" s="169"/>
      <c r="M861" s="170"/>
      <c r="N861" s="171"/>
      <c r="O861" s="171"/>
      <c r="P861" s="172">
        <f>SUM(P862:P867)</f>
        <v>0</v>
      </c>
      <c r="Q861" s="171"/>
      <c r="R861" s="172">
        <f>SUM(R862:R867)</f>
        <v>0</v>
      </c>
      <c r="S861" s="171"/>
      <c r="T861" s="173">
        <f>SUM(T862:T867)</f>
        <v>0</v>
      </c>
      <c r="AR861" s="174" t="s">
        <v>3562</v>
      </c>
      <c r="AT861" s="175" t="s">
        <v>3553</v>
      </c>
      <c r="AU861" s="175" t="s">
        <v>3562</v>
      </c>
      <c r="AY861" s="174" t="s">
        <v>3691</v>
      </c>
      <c r="BK861" s="176">
        <f>SUM(BK862:BK867)</f>
        <v>0</v>
      </c>
    </row>
    <row r="862" spans="2:65" s="1" customFormat="1" ht="24" customHeight="1">
      <c r="B862" s="34"/>
      <c r="C862" s="179" t="s">
        <v>3128</v>
      </c>
      <c r="D862" s="179" t="s">
        <v>3694</v>
      </c>
      <c r="E862" s="180" t="s">
        <v>3726</v>
      </c>
      <c r="F862" s="181" t="s">
        <v>3727</v>
      </c>
      <c r="G862" s="182" t="s">
        <v>3697</v>
      </c>
      <c r="H862" s="183">
        <v>27.073</v>
      </c>
      <c r="I862" s="184"/>
      <c r="J862" s="185">
        <f>ROUND(I862*H862,2)</f>
        <v>0</v>
      </c>
      <c r="K862" s="181" t="s">
        <v>3698</v>
      </c>
      <c r="L862" s="38"/>
      <c r="M862" s="186" t="s">
        <v>3501</v>
      </c>
      <c r="N862" s="187" t="s">
        <v>3525</v>
      </c>
      <c r="O862" s="63"/>
      <c r="P862" s="188">
        <f>O862*H862</f>
        <v>0</v>
      </c>
      <c r="Q862" s="188">
        <v>0</v>
      </c>
      <c r="R862" s="188">
        <f>Q862*H862</f>
        <v>0</v>
      </c>
      <c r="S862" s="188">
        <v>0</v>
      </c>
      <c r="T862" s="189">
        <f>S862*H862</f>
        <v>0</v>
      </c>
      <c r="AR862" s="190" t="s">
        <v>3699</v>
      </c>
      <c r="AT862" s="190" t="s">
        <v>3694</v>
      </c>
      <c r="AU862" s="190" t="s">
        <v>3565</v>
      </c>
      <c r="AY862" s="17" t="s">
        <v>3691</v>
      </c>
      <c r="BE862" s="191">
        <f>IF(N862="základní",J862,0)</f>
        <v>0</v>
      </c>
      <c r="BF862" s="191">
        <f>IF(N862="snížená",J862,0)</f>
        <v>0</v>
      </c>
      <c r="BG862" s="191">
        <f>IF(N862="zákl. přenesená",J862,0)</f>
        <v>0</v>
      </c>
      <c r="BH862" s="191">
        <f>IF(N862="sníž. přenesená",J862,0)</f>
        <v>0</v>
      </c>
      <c r="BI862" s="191">
        <f>IF(N862="nulová",J862,0)</f>
        <v>0</v>
      </c>
      <c r="BJ862" s="17" t="s">
        <v>3562</v>
      </c>
      <c r="BK862" s="191">
        <f>ROUND(I862*H862,2)</f>
        <v>0</v>
      </c>
      <c r="BL862" s="17" t="s">
        <v>3699</v>
      </c>
      <c r="BM862" s="190" t="s">
        <v>3129</v>
      </c>
    </row>
    <row r="863" spans="2:51" s="12" customFormat="1" ht="12">
      <c r="B863" s="192"/>
      <c r="C863" s="193"/>
      <c r="D863" s="194" t="s">
        <v>3710</v>
      </c>
      <c r="E863" s="195" t="s">
        <v>3501</v>
      </c>
      <c r="F863" s="196" t="s">
        <v>3130</v>
      </c>
      <c r="G863" s="193"/>
      <c r="H863" s="197">
        <v>27.073</v>
      </c>
      <c r="I863" s="198"/>
      <c r="J863" s="193"/>
      <c r="K863" s="193"/>
      <c r="L863" s="199"/>
      <c r="M863" s="200"/>
      <c r="N863" s="201"/>
      <c r="O863" s="201"/>
      <c r="P863" s="201"/>
      <c r="Q863" s="201"/>
      <c r="R863" s="201"/>
      <c r="S863" s="201"/>
      <c r="T863" s="202"/>
      <c r="AT863" s="203" t="s">
        <v>3710</v>
      </c>
      <c r="AU863" s="203" t="s">
        <v>3565</v>
      </c>
      <c r="AV863" s="12" t="s">
        <v>3565</v>
      </c>
      <c r="AW863" s="12" t="s">
        <v>3515</v>
      </c>
      <c r="AX863" s="12" t="s">
        <v>3554</v>
      </c>
      <c r="AY863" s="203" t="s">
        <v>3691</v>
      </c>
    </row>
    <row r="864" spans="2:51" s="13" customFormat="1" ht="12">
      <c r="B864" s="204"/>
      <c r="C864" s="205"/>
      <c r="D864" s="194" t="s">
        <v>3710</v>
      </c>
      <c r="E864" s="206" t="s">
        <v>3501</v>
      </c>
      <c r="F864" s="207" t="s">
        <v>3712</v>
      </c>
      <c r="G864" s="205"/>
      <c r="H864" s="208">
        <v>27.073</v>
      </c>
      <c r="I864" s="209"/>
      <c r="J864" s="205"/>
      <c r="K864" s="205"/>
      <c r="L864" s="210"/>
      <c r="M864" s="211"/>
      <c r="N864" s="212"/>
      <c r="O864" s="212"/>
      <c r="P864" s="212"/>
      <c r="Q864" s="212"/>
      <c r="R864" s="212"/>
      <c r="S864" s="212"/>
      <c r="T864" s="213"/>
      <c r="AT864" s="214" t="s">
        <v>3710</v>
      </c>
      <c r="AU864" s="214" t="s">
        <v>3565</v>
      </c>
      <c r="AV864" s="13" t="s">
        <v>3699</v>
      </c>
      <c r="AW864" s="13" t="s">
        <v>3515</v>
      </c>
      <c r="AX864" s="13" t="s">
        <v>3562</v>
      </c>
      <c r="AY864" s="214" t="s">
        <v>3691</v>
      </c>
    </row>
    <row r="865" spans="2:65" s="1" customFormat="1" ht="24" customHeight="1">
      <c r="B865" s="34"/>
      <c r="C865" s="179" t="s">
        <v>3131</v>
      </c>
      <c r="D865" s="179" t="s">
        <v>3694</v>
      </c>
      <c r="E865" s="180" t="s">
        <v>3733</v>
      </c>
      <c r="F865" s="181" t="s">
        <v>3734</v>
      </c>
      <c r="G865" s="182" t="s">
        <v>3697</v>
      </c>
      <c r="H865" s="183">
        <v>27.07</v>
      </c>
      <c r="I865" s="184"/>
      <c r="J865" s="185">
        <f>ROUND(I865*H865,2)</f>
        <v>0</v>
      </c>
      <c r="K865" s="181" t="s">
        <v>3698</v>
      </c>
      <c r="L865" s="38"/>
      <c r="M865" s="186" t="s">
        <v>3501</v>
      </c>
      <c r="N865" s="187" t="s">
        <v>3525</v>
      </c>
      <c r="O865" s="63"/>
      <c r="P865" s="188">
        <f>O865*H865</f>
        <v>0</v>
      </c>
      <c r="Q865" s="188">
        <v>0</v>
      </c>
      <c r="R865" s="188">
        <f>Q865*H865</f>
        <v>0</v>
      </c>
      <c r="S865" s="188">
        <v>0</v>
      </c>
      <c r="T865" s="189">
        <f>S865*H865</f>
        <v>0</v>
      </c>
      <c r="AR865" s="190" t="s">
        <v>3699</v>
      </c>
      <c r="AT865" s="190" t="s">
        <v>3694</v>
      </c>
      <c r="AU865" s="190" t="s">
        <v>3565</v>
      </c>
      <c r="AY865" s="17" t="s">
        <v>3691</v>
      </c>
      <c r="BE865" s="191">
        <f>IF(N865="základní",J865,0)</f>
        <v>0</v>
      </c>
      <c r="BF865" s="191">
        <f>IF(N865="snížená",J865,0)</f>
        <v>0</v>
      </c>
      <c r="BG865" s="191">
        <f>IF(N865="zákl. přenesená",J865,0)</f>
        <v>0</v>
      </c>
      <c r="BH865" s="191">
        <f>IF(N865="sníž. přenesená",J865,0)</f>
        <v>0</v>
      </c>
      <c r="BI865" s="191">
        <f>IF(N865="nulová",J865,0)</f>
        <v>0</v>
      </c>
      <c r="BJ865" s="17" t="s">
        <v>3562</v>
      </c>
      <c r="BK865" s="191">
        <f>ROUND(I865*H865,2)</f>
        <v>0</v>
      </c>
      <c r="BL865" s="17" t="s">
        <v>3699</v>
      </c>
      <c r="BM865" s="190" t="s">
        <v>3132</v>
      </c>
    </row>
    <row r="866" spans="2:51" s="12" customFormat="1" ht="12">
      <c r="B866" s="192"/>
      <c r="C866" s="193"/>
      <c r="D866" s="194" t="s">
        <v>3710</v>
      </c>
      <c r="E866" s="195" t="s">
        <v>3501</v>
      </c>
      <c r="F866" s="196" t="s">
        <v>3133</v>
      </c>
      <c r="G866" s="193"/>
      <c r="H866" s="197">
        <v>27.07</v>
      </c>
      <c r="I866" s="198"/>
      <c r="J866" s="193"/>
      <c r="K866" s="193"/>
      <c r="L866" s="199"/>
      <c r="M866" s="200"/>
      <c r="N866" s="201"/>
      <c r="O866" s="201"/>
      <c r="P866" s="201"/>
      <c r="Q866" s="201"/>
      <c r="R866" s="201"/>
      <c r="S866" s="201"/>
      <c r="T866" s="202"/>
      <c r="AT866" s="203" t="s">
        <v>3710</v>
      </c>
      <c r="AU866" s="203" t="s">
        <v>3565</v>
      </c>
      <c r="AV866" s="12" t="s">
        <v>3565</v>
      </c>
      <c r="AW866" s="12" t="s">
        <v>3515</v>
      </c>
      <c r="AX866" s="12" t="s">
        <v>3554</v>
      </c>
      <c r="AY866" s="203" t="s">
        <v>3691</v>
      </c>
    </row>
    <row r="867" spans="2:51" s="13" customFormat="1" ht="12">
      <c r="B867" s="204"/>
      <c r="C867" s="205"/>
      <c r="D867" s="194" t="s">
        <v>3710</v>
      </c>
      <c r="E867" s="206" t="s">
        <v>3501</v>
      </c>
      <c r="F867" s="207" t="s">
        <v>3712</v>
      </c>
      <c r="G867" s="205"/>
      <c r="H867" s="208">
        <v>27.07</v>
      </c>
      <c r="I867" s="209"/>
      <c r="J867" s="205"/>
      <c r="K867" s="205"/>
      <c r="L867" s="210"/>
      <c r="M867" s="211"/>
      <c r="N867" s="212"/>
      <c r="O867" s="212"/>
      <c r="P867" s="212"/>
      <c r="Q867" s="212"/>
      <c r="R867" s="212"/>
      <c r="S867" s="212"/>
      <c r="T867" s="213"/>
      <c r="AT867" s="214" t="s">
        <v>3710</v>
      </c>
      <c r="AU867" s="214" t="s">
        <v>3565</v>
      </c>
      <c r="AV867" s="13" t="s">
        <v>3699</v>
      </c>
      <c r="AW867" s="13" t="s">
        <v>3515</v>
      </c>
      <c r="AX867" s="13" t="s">
        <v>3562</v>
      </c>
      <c r="AY867" s="214" t="s">
        <v>3691</v>
      </c>
    </row>
    <row r="868" spans="2:63" s="11" customFormat="1" ht="22.9" customHeight="1">
      <c r="B868" s="163"/>
      <c r="C868" s="164"/>
      <c r="D868" s="165" t="s">
        <v>3553</v>
      </c>
      <c r="E868" s="177" t="s">
        <v>3761</v>
      </c>
      <c r="F868" s="177" t="s">
        <v>3762</v>
      </c>
      <c r="G868" s="164"/>
      <c r="H868" s="164"/>
      <c r="I868" s="167"/>
      <c r="J868" s="178">
        <f>BK868</f>
        <v>0</v>
      </c>
      <c r="K868" s="164"/>
      <c r="L868" s="169"/>
      <c r="M868" s="170"/>
      <c r="N868" s="171"/>
      <c r="O868" s="171"/>
      <c r="P868" s="172">
        <f>SUM(P869:P881)</f>
        <v>0</v>
      </c>
      <c r="Q868" s="171"/>
      <c r="R868" s="172">
        <f>SUM(R869:R881)</f>
        <v>0</v>
      </c>
      <c r="S868" s="171"/>
      <c r="T868" s="173">
        <f>SUM(T869:T881)</f>
        <v>0</v>
      </c>
      <c r="AR868" s="174" t="s">
        <v>3562</v>
      </c>
      <c r="AT868" s="175" t="s">
        <v>3553</v>
      </c>
      <c r="AU868" s="175" t="s">
        <v>3562</v>
      </c>
      <c r="AY868" s="174" t="s">
        <v>3691</v>
      </c>
      <c r="BK868" s="176">
        <f>SUM(BK869:BK881)</f>
        <v>0</v>
      </c>
    </row>
    <row r="869" spans="2:65" s="1" customFormat="1" ht="24" customHeight="1">
      <c r="B869" s="34"/>
      <c r="C869" s="179" t="s">
        <v>3134</v>
      </c>
      <c r="D869" s="179" t="s">
        <v>3694</v>
      </c>
      <c r="E869" s="180" t="s">
        <v>3763</v>
      </c>
      <c r="F869" s="181" t="s">
        <v>3764</v>
      </c>
      <c r="G869" s="182" t="s">
        <v>3697</v>
      </c>
      <c r="H869" s="183">
        <v>197.57</v>
      </c>
      <c r="I869" s="184"/>
      <c r="J869" s="185">
        <f>ROUND(I869*H869,2)</f>
        <v>0</v>
      </c>
      <c r="K869" s="181" t="s">
        <v>3698</v>
      </c>
      <c r="L869" s="38"/>
      <c r="M869" s="186" t="s">
        <v>3501</v>
      </c>
      <c r="N869" s="187" t="s">
        <v>3525</v>
      </c>
      <c r="O869" s="63"/>
      <c r="P869" s="188">
        <f>O869*H869</f>
        <v>0</v>
      </c>
      <c r="Q869" s="188">
        <v>0</v>
      </c>
      <c r="R869" s="188">
        <f>Q869*H869</f>
        <v>0</v>
      </c>
      <c r="S869" s="188">
        <v>0</v>
      </c>
      <c r="T869" s="189">
        <f>S869*H869</f>
        <v>0</v>
      </c>
      <c r="AR869" s="190" t="s">
        <v>3699</v>
      </c>
      <c r="AT869" s="190" t="s">
        <v>3694</v>
      </c>
      <c r="AU869" s="190" t="s">
        <v>3565</v>
      </c>
      <c r="AY869" s="17" t="s">
        <v>3691</v>
      </c>
      <c r="BE869" s="191">
        <f>IF(N869="základní",J869,0)</f>
        <v>0</v>
      </c>
      <c r="BF869" s="191">
        <f>IF(N869="snížená",J869,0)</f>
        <v>0</v>
      </c>
      <c r="BG869" s="191">
        <f>IF(N869="zákl. přenesená",J869,0)</f>
        <v>0</v>
      </c>
      <c r="BH869" s="191">
        <f>IF(N869="sníž. přenesená",J869,0)</f>
        <v>0</v>
      </c>
      <c r="BI869" s="191">
        <f>IF(N869="nulová",J869,0)</f>
        <v>0</v>
      </c>
      <c r="BJ869" s="17" t="s">
        <v>3562</v>
      </c>
      <c r="BK869" s="191">
        <f>ROUND(I869*H869,2)</f>
        <v>0</v>
      </c>
      <c r="BL869" s="17" t="s">
        <v>3699</v>
      </c>
      <c r="BM869" s="190" t="s">
        <v>3135</v>
      </c>
    </row>
    <row r="870" spans="2:51" s="12" customFormat="1" ht="12">
      <c r="B870" s="192"/>
      <c r="C870" s="193"/>
      <c r="D870" s="194" t="s">
        <v>3710</v>
      </c>
      <c r="E870" s="195" t="s">
        <v>3501</v>
      </c>
      <c r="F870" s="196" t="s">
        <v>3136</v>
      </c>
      <c r="G870" s="193"/>
      <c r="H870" s="197">
        <v>197.57</v>
      </c>
      <c r="I870" s="198"/>
      <c r="J870" s="193"/>
      <c r="K870" s="193"/>
      <c r="L870" s="199"/>
      <c r="M870" s="200"/>
      <c r="N870" s="201"/>
      <c r="O870" s="201"/>
      <c r="P870" s="201"/>
      <c r="Q870" s="201"/>
      <c r="R870" s="201"/>
      <c r="S870" s="201"/>
      <c r="T870" s="202"/>
      <c r="AT870" s="203" t="s">
        <v>3710</v>
      </c>
      <c r="AU870" s="203" t="s">
        <v>3565</v>
      </c>
      <c r="AV870" s="12" t="s">
        <v>3565</v>
      </c>
      <c r="AW870" s="12" t="s">
        <v>3515</v>
      </c>
      <c r="AX870" s="12" t="s">
        <v>3554</v>
      </c>
      <c r="AY870" s="203" t="s">
        <v>3691</v>
      </c>
    </row>
    <row r="871" spans="2:51" s="13" customFormat="1" ht="12">
      <c r="B871" s="204"/>
      <c r="C871" s="205"/>
      <c r="D871" s="194" t="s">
        <v>3710</v>
      </c>
      <c r="E871" s="206" t="s">
        <v>3501</v>
      </c>
      <c r="F871" s="207" t="s">
        <v>3712</v>
      </c>
      <c r="G871" s="205"/>
      <c r="H871" s="208">
        <v>197.57</v>
      </c>
      <c r="I871" s="209"/>
      <c r="J871" s="205"/>
      <c r="K871" s="205"/>
      <c r="L871" s="210"/>
      <c r="M871" s="211"/>
      <c r="N871" s="212"/>
      <c r="O871" s="212"/>
      <c r="P871" s="212"/>
      <c r="Q871" s="212"/>
      <c r="R871" s="212"/>
      <c r="S871" s="212"/>
      <c r="T871" s="213"/>
      <c r="AT871" s="214" t="s">
        <v>3710</v>
      </c>
      <c r="AU871" s="214" t="s">
        <v>3565</v>
      </c>
      <c r="AV871" s="13" t="s">
        <v>3699</v>
      </c>
      <c r="AW871" s="13" t="s">
        <v>3515</v>
      </c>
      <c r="AX871" s="13" t="s">
        <v>3562</v>
      </c>
      <c r="AY871" s="214" t="s">
        <v>3691</v>
      </c>
    </row>
    <row r="872" spans="2:65" s="1" customFormat="1" ht="24" customHeight="1">
      <c r="B872" s="34"/>
      <c r="C872" s="179" t="s">
        <v>3137</v>
      </c>
      <c r="D872" s="179" t="s">
        <v>3694</v>
      </c>
      <c r="E872" s="180" t="s">
        <v>3768</v>
      </c>
      <c r="F872" s="181" t="s">
        <v>3769</v>
      </c>
      <c r="G872" s="182" t="s">
        <v>3697</v>
      </c>
      <c r="H872" s="183">
        <v>197.57</v>
      </c>
      <c r="I872" s="184"/>
      <c r="J872" s="185">
        <f>ROUND(I872*H872,2)</f>
        <v>0</v>
      </c>
      <c r="K872" s="181" t="s">
        <v>3698</v>
      </c>
      <c r="L872" s="38"/>
      <c r="M872" s="186" t="s">
        <v>3501</v>
      </c>
      <c r="N872" s="187" t="s">
        <v>3525</v>
      </c>
      <c r="O872" s="63"/>
      <c r="P872" s="188">
        <f>O872*H872</f>
        <v>0</v>
      </c>
      <c r="Q872" s="188">
        <v>0</v>
      </c>
      <c r="R872" s="188">
        <f>Q872*H872</f>
        <v>0</v>
      </c>
      <c r="S872" s="188">
        <v>0</v>
      </c>
      <c r="T872" s="189">
        <f>S872*H872</f>
        <v>0</v>
      </c>
      <c r="AR872" s="190" t="s">
        <v>3699</v>
      </c>
      <c r="AT872" s="190" t="s">
        <v>3694</v>
      </c>
      <c r="AU872" s="190" t="s">
        <v>3565</v>
      </c>
      <c r="AY872" s="17" t="s">
        <v>3691</v>
      </c>
      <c r="BE872" s="191">
        <f>IF(N872="základní",J872,0)</f>
        <v>0</v>
      </c>
      <c r="BF872" s="191">
        <f>IF(N872="snížená",J872,0)</f>
        <v>0</v>
      </c>
      <c r="BG872" s="191">
        <f>IF(N872="zákl. přenesená",J872,0)</f>
        <v>0</v>
      </c>
      <c r="BH872" s="191">
        <f>IF(N872="sníž. přenesená",J872,0)</f>
        <v>0</v>
      </c>
      <c r="BI872" s="191">
        <f>IF(N872="nulová",J872,0)</f>
        <v>0</v>
      </c>
      <c r="BJ872" s="17" t="s">
        <v>3562</v>
      </c>
      <c r="BK872" s="191">
        <f>ROUND(I872*H872,2)</f>
        <v>0</v>
      </c>
      <c r="BL872" s="17" t="s">
        <v>3699</v>
      </c>
      <c r="BM872" s="190" t="s">
        <v>3138</v>
      </c>
    </row>
    <row r="873" spans="2:51" s="12" customFormat="1" ht="12">
      <c r="B873" s="192"/>
      <c r="C873" s="193"/>
      <c r="D873" s="194" t="s">
        <v>3710</v>
      </c>
      <c r="E873" s="195" t="s">
        <v>3501</v>
      </c>
      <c r="F873" s="196" t="s">
        <v>3139</v>
      </c>
      <c r="G873" s="193"/>
      <c r="H873" s="197">
        <v>197.57</v>
      </c>
      <c r="I873" s="198"/>
      <c r="J873" s="193"/>
      <c r="K873" s="193"/>
      <c r="L873" s="199"/>
      <c r="M873" s="200"/>
      <c r="N873" s="201"/>
      <c r="O873" s="201"/>
      <c r="P873" s="201"/>
      <c r="Q873" s="201"/>
      <c r="R873" s="201"/>
      <c r="S873" s="201"/>
      <c r="T873" s="202"/>
      <c r="AT873" s="203" t="s">
        <v>3710</v>
      </c>
      <c r="AU873" s="203" t="s">
        <v>3565</v>
      </c>
      <c r="AV873" s="12" t="s">
        <v>3565</v>
      </c>
      <c r="AW873" s="12" t="s">
        <v>3515</v>
      </c>
      <c r="AX873" s="12" t="s">
        <v>3554</v>
      </c>
      <c r="AY873" s="203" t="s">
        <v>3691</v>
      </c>
    </row>
    <row r="874" spans="2:51" s="13" customFormat="1" ht="12">
      <c r="B874" s="204"/>
      <c r="C874" s="205"/>
      <c r="D874" s="194" t="s">
        <v>3710</v>
      </c>
      <c r="E874" s="206" t="s">
        <v>3501</v>
      </c>
      <c r="F874" s="207" t="s">
        <v>3712</v>
      </c>
      <c r="G874" s="205"/>
      <c r="H874" s="208">
        <v>197.57</v>
      </c>
      <c r="I874" s="209"/>
      <c r="J874" s="205"/>
      <c r="K874" s="205"/>
      <c r="L874" s="210"/>
      <c r="M874" s="211"/>
      <c r="N874" s="212"/>
      <c r="O874" s="212"/>
      <c r="P874" s="212"/>
      <c r="Q874" s="212"/>
      <c r="R874" s="212"/>
      <c r="S874" s="212"/>
      <c r="T874" s="213"/>
      <c r="AT874" s="214" t="s">
        <v>3710</v>
      </c>
      <c r="AU874" s="214" t="s">
        <v>3565</v>
      </c>
      <c r="AV874" s="13" t="s">
        <v>3699</v>
      </c>
      <c r="AW874" s="13" t="s">
        <v>3515</v>
      </c>
      <c r="AX874" s="13" t="s">
        <v>3562</v>
      </c>
      <c r="AY874" s="214" t="s">
        <v>3691</v>
      </c>
    </row>
    <row r="875" spans="2:65" s="1" customFormat="1" ht="24" customHeight="1">
      <c r="B875" s="34"/>
      <c r="C875" s="179" t="s">
        <v>3140</v>
      </c>
      <c r="D875" s="179" t="s">
        <v>3694</v>
      </c>
      <c r="E875" s="180" t="s">
        <v>3773</v>
      </c>
      <c r="F875" s="181" t="s">
        <v>3774</v>
      </c>
      <c r="G875" s="182" t="s">
        <v>3697</v>
      </c>
      <c r="H875" s="183">
        <v>203.62</v>
      </c>
      <c r="I875" s="184"/>
      <c r="J875" s="185">
        <f>ROUND(I875*H875,2)</f>
        <v>0</v>
      </c>
      <c r="K875" s="181" t="s">
        <v>3698</v>
      </c>
      <c r="L875" s="38"/>
      <c r="M875" s="186" t="s">
        <v>3501</v>
      </c>
      <c r="N875" s="187" t="s">
        <v>3525</v>
      </c>
      <c r="O875" s="63"/>
      <c r="P875" s="188">
        <f>O875*H875</f>
        <v>0</v>
      </c>
      <c r="Q875" s="188">
        <v>0</v>
      </c>
      <c r="R875" s="188">
        <f>Q875*H875</f>
        <v>0</v>
      </c>
      <c r="S875" s="188">
        <v>0</v>
      </c>
      <c r="T875" s="189">
        <f>S875*H875</f>
        <v>0</v>
      </c>
      <c r="AR875" s="190" t="s">
        <v>3699</v>
      </c>
      <c r="AT875" s="190" t="s">
        <v>3694</v>
      </c>
      <c r="AU875" s="190" t="s">
        <v>3565</v>
      </c>
      <c r="AY875" s="17" t="s">
        <v>3691</v>
      </c>
      <c r="BE875" s="191">
        <f>IF(N875="základní",J875,0)</f>
        <v>0</v>
      </c>
      <c r="BF875" s="191">
        <f>IF(N875="snížená",J875,0)</f>
        <v>0</v>
      </c>
      <c r="BG875" s="191">
        <f>IF(N875="zákl. přenesená",J875,0)</f>
        <v>0</v>
      </c>
      <c r="BH875" s="191">
        <f>IF(N875="sníž. přenesená",J875,0)</f>
        <v>0</v>
      </c>
      <c r="BI875" s="191">
        <f>IF(N875="nulová",J875,0)</f>
        <v>0</v>
      </c>
      <c r="BJ875" s="17" t="s">
        <v>3562</v>
      </c>
      <c r="BK875" s="191">
        <f>ROUND(I875*H875,2)</f>
        <v>0</v>
      </c>
      <c r="BL875" s="17" t="s">
        <v>3699</v>
      </c>
      <c r="BM875" s="190" t="s">
        <v>3141</v>
      </c>
    </row>
    <row r="876" spans="2:65" s="1" customFormat="1" ht="24" customHeight="1">
      <c r="B876" s="34"/>
      <c r="C876" s="179" t="s">
        <v>3142</v>
      </c>
      <c r="D876" s="179" t="s">
        <v>3694</v>
      </c>
      <c r="E876" s="180" t="s">
        <v>3777</v>
      </c>
      <c r="F876" s="181" t="s">
        <v>3778</v>
      </c>
      <c r="G876" s="182" t="s">
        <v>3697</v>
      </c>
      <c r="H876" s="183">
        <v>203.62</v>
      </c>
      <c r="I876" s="184"/>
      <c r="J876" s="185">
        <f>ROUND(I876*H876,2)</f>
        <v>0</v>
      </c>
      <c r="K876" s="181" t="s">
        <v>3698</v>
      </c>
      <c r="L876" s="38"/>
      <c r="M876" s="186" t="s">
        <v>3501</v>
      </c>
      <c r="N876" s="187" t="s">
        <v>3525</v>
      </c>
      <c r="O876" s="63"/>
      <c r="P876" s="188">
        <f>O876*H876</f>
        <v>0</v>
      </c>
      <c r="Q876" s="188">
        <v>0</v>
      </c>
      <c r="R876" s="188">
        <f>Q876*H876</f>
        <v>0</v>
      </c>
      <c r="S876" s="188">
        <v>0</v>
      </c>
      <c r="T876" s="189">
        <f>S876*H876</f>
        <v>0</v>
      </c>
      <c r="AR876" s="190" t="s">
        <v>3699</v>
      </c>
      <c r="AT876" s="190" t="s">
        <v>3694</v>
      </c>
      <c r="AU876" s="190" t="s">
        <v>3565</v>
      </c>
      <c r="AY876" s="17" t="s">
        <v>3691</v>
      </c>
      <c r="BE876" s="191">
        <f>IF(N876="základní",J876,0)</f>
        <v>0</v>
      </c>
      <c r="BF876" s="191">
        <f>IF(N876="snížená",J876,0)</f>
        <v>0</v>
      </c>
      <c r="BG876" s="191">
        <f>IF(N876="zákl. přenesená",J876,0)</f>
        <v>0</v>
      </c>
      <c r="BH876" s="191">
        <f>IF(N876="sníž. přenesená",J876,0)</f>
        <v>0</v>
      </c>
      <c r="BI876" s="191">
        <f>IF(N876="nulová",J876,0)</f>
        <v>0</v>
      </c>
      <c r="BJ876" s="17" t="s">
        <v>3562</v>
      </c>
      <c r="BK876" s="191">
        <f>ROUND(I876*H876,2)</f>
        <v>0</v>
      </c>
      <c r="BL876" s="17" t="s">
        <v>3699</v>
      </c>
      <c r="BM876" s="190" t="s">
        <v>3143</v>
      </c>
    </row>
    <row r="877" spans="2:51" s="12" customFormat="1" ht="12">
      <c r="B877" s="192"/>
      <c r="C877" s="193"/>
      <c r="D877" s="194" t="s">
        <v>3710</v>
      </c>
      <c r="E877" s="195" t="s">
        <v>3501</v>
      </c>
      <c r="F877" s="196" t="s">
        <v>3144</v>
      </c>
      <c r="G877" s="193"/>
      <c r="H877" s="197">
        <v>203.62</v>
      </c>
      <c r="I877" s="198"/>
      <c r="J877" s="193"/>
      <c r="K877" s="193"/>
      <c r="L877" s="199"/>
      <c r="M877" s="200"/>
      <c r="N877" s="201"/>
      <c r="O877" s="201"/>
      <c r="P877" s="201"/>
      <c r="Q877" s="201"/>
      <c r="R877" s="201"/>
      <c r="S877" s="201"/>
      <c r="T877" s="202"/>
      <c r="AT877" s="203" t="s">
        <v>3710</v>
      </c>
      <c r="AU877" s="203" t="s">
        <v>3565</v>
      </c>
      <c r="AV877" s="12" t="s">
        <v>3565</v>
      </c>
      <c r="AW877" s="12" t="s">
        <v>3515</v>
      </c>
      <c r="AX877" s="12" t="s">
        <v>3554</v>
      </c>
      <c r="AY877" s="203" t="s">
        <v>3691</v>
      </c>
    </row>
    <row r="878" spans="2:51" s="13" customFormat="1" ht="12">
      <c r="B878" s="204"/>
      <c r="C878" s="205"/>
      <c r="D878" s="194" t="s">
        <v>3710</v>
      </c>
      <c r="E878" s="206" t="s">
        <v>3501</v>
      </c>
      <c r="F878" s="207" t="s">
        <v>3712</v>
      </c>
      <c r="G878" s="205"/>
      <c r="H878" s="208">
        <v>203.62</v>
      </c>
      <c r="I878" s="209"/>
      <c r="J878" s="205"/>
      <c r="K878" s="205"/>
      <c r="L878" s="210"/>
      <c r="M878" s="211"/>
      <c r="N878" s="212"/>
      <c r="O878" s="212"/>
      <c r="P878" s="212"/>
      <c r="Q878" s="212"/>
      <c r="R878" s="212"/>
      <c r="S878" s="212"/>
      <c r="T878" s="213"/>
      <c r="AT878" s="214" t="s">
        <v>3710</v>
      </c>
      <c r="AU878" s="214" t="s">
        <v>3565</v>
      </c>
      <c r="AV878" s="13" t="s">
        <v>3699</v>
      </c>
      <c r="AW878" s="13" t="s">
        <v>3515</v>
      </c>
      <c r="AX878" s="13" t="s">
        <v>3562</v>
      </c>
      <c r="AY878" s="214" t="s">
        <v>3691</v>
      </c>
    </row>
    <row r="879" spans="2:65" s="1" customFormat="1" ht="24" customHeight="1">
      <c r="B879" s="34"/>
      <c r="C879" s="179" t="s">
        <v>3145</v>
      </c>
      <c r="D879" s="179" t="s">
        <v>3694</v>
      </c>
      <c r="E879" s="180" t="s">
        <v>3782</v>
      </c>
      <c r="F879" s="181" t="s">
        <v>3783</v>
      </c>
      <c r="G879" s="182" t="s">
        <v>3697</v>
      </c>
      <c r="H879" s="183">
        <v>203.62</v>
      </c>
      <c r="I879" s="184"/>
      <c r="J879" s="185">
        <f>ROUND(I879*H879,2)</f>
        <v>0</v>
      </c>
      <c r="K879" s="181" t="s">
        <v>3698</v>
      </c>
      <c r="L879" s="38"/>
      <c r="M879" s="186" t="s">
        <v>3501</v>
      </c>
      <c r="N879" s="187" t="s">
        <v>3525</v>
      </c>
      <c r="O879" s="63"/>
      <c r="P879" s="188">
        <f>O879*H879</f>
        <v>0</v>
      </c>
      <c r="Q879" s="188">
        <v>0</v>
      </c>
      <c r="R879" s="188">
        <f>Q879*H879</f>
        <v>0</v>
      </c>
      <c r="S879" s="188">
        <v>0</v>
      </c>
      <c r="T879" s="189">
        <f>S879*H879</f>
        <v>0</v>
      </c>
      <c r="AR879" s="190" t="s">
        <v>3699</v>
      </c>
      <c r="AT879" s="190" t="s">
        <v>3694</v>
      </c>
      <c r="AU879" s="190" t="s">
        <v>3565</v>
      </c>
      <c r="AY879" s="17" t="s">
        <v>3691</v>
      </c>
      <c r="BE879" s="191">
        <f>IF(N879="základní",J879,0)</f>
        <v>0</v>
      </c>
      <c r="BF879" s="191">
        <f>IF(N879="snížená",J879,0)</f>
        <v>0</v>
      </c>
      <c r="BG879" s="191">
        <f>IF(N879="zákl. přenesená",J879,0)</f>
        <v>0</v>
      </c>
      <c r="BH879" s="191">
        <f>IF(N879="sníž. přenesená",J879,0)</f>
        <v>0</v>
      </c>
      <c r="BI879" s="191">
        <f>IF(N879="nulová",J879,0)</f>
        <v>0</v>
      </c>
      <c r="BJ879" s="17" t="s">
        <v>3562</v>
      </c>
      <c r="BK879" s="191">
        <f>ROUND(I879*H879,2)</f>
        <v>0</v>
      </c>
      <c r="BL879" s="17" t="s">
        <v>3699</v>
      </c>
      <c r="BM879" s="190" t="s">
        <v>3146</v>
      </c>
    </row>
    <row r="880" spans="2:51" s="12" customFormat="1" ht="12">
      <c r="B880" s="192"/>
      <c r="C880" s="193"/>
      <c r="D880" s="194" t="s">
        <v>3710</v>
      </c>
      <c r="E880" s="195" t="s">
        <v>3501</v>
      </c>
      <c r="F880" s="196" t="s">
        <v>3144</v>
      </c>
      <c r="G880" s="193"/>
      <c r="H880" s="197">
        <v>203.62</v>
      </c>
      <c r="I880" s="198"/>
      <c r="J880" s="193"/>
      <c r="K880" s="193"/>
      <c r="L880" s="199"/>
      <c r="M880" s="200"/>
      <c r="N880" s="201"/>
      <c r="O880" s="201"/>
      <c r="P880" s="201"/>
      <c r="Q880" s="201"/>
      <c r="R880" s="201"/>
      <c r="S880" s="201"/>
      <c r="T880" s="202"/>
      <c r="AT880" s="203" t="s">
        <v>3710</v>
      </c>
      <c r="AU880" s="203" t="s">
        <v>3565</v>
      </c>
      <c r="AV880" s="12" t="s">
        <v>3565</v>
      </c>
      <c r="AW880" s="12" t="s">
        <v>3515</v>
      </c>
      <c r="AX880" s="12" t="s">
        <v>3554</v>
      </c>
      <c r="AY880" s="203" t="s">
        <v>3691</v>
      </c>
    </row>
    <row r="881" spans="2:51" s="13" customFormat="1" ht="12">
      <c r="B881" s="204"/>
      <c r="C881" s="205"/>
      <c r="D881" s="194" t="s">
        <v>3710</v>
      </c>
      <c r="E881" s="206" t="s">
        <v>3501</v>
      </c>
      <c r="F881" s="207" t="s">
        <v>3712</v>
      </c>
      <c r="G881" s="205"/>
      <c r="H881" s="208">
        <v>203.62</v>
      </c>
      <c r="I881" s="209"/>
      <c r="J881" s="205"/>
      <c r="K881" s="205"/>
      <c r="L881" s="210"/>
      <c r="M881" s="211"/>
      <c r="N881" s="212"/>
      <c r="O881" s="212"/>
      <c r="P881" s="212"/>
      <c r="Q881" s="212"/>
      <c r="R881" s="212"/>
      <c r="S881" s="212"/>
      <c r="T881" s="213"/>
      <c r="AT881" s="214" t="s">
        <v>3710</v>
      </c>
      <c r="AU881" s="214" t="s">
        <v>3565</v>
      </c>
      <c r="AV881" s="13" t="s">
        <v>3699</v>
      </c>
      <c r="AW881" s="13" t="s">
        <v>3515</v>
      </c>
      <c r="AX881" s="13" t="s">
        <v>3562</v>
      </c>
      <c r="AY881" s="214" t="s">
        <v>3691</v>
      </c>
    </row>
    <row r="882" spans="2:63" s="11" customFormat="1" ht="22.9" customHeight="1">
      <c r="B882" s="163"/>
      <c r="C882" s="164"/>
      <c r="D882" s="165" t="s">
        <v>3553</v>
      </c>
      <c r="E882" s="177" t="s">
        <v>3767</v>
      </c>
      <c r="F882" s="177" t="s">
        <v>3785</v>
      </c>
      <c r="G882" s="164"/>
      <c r="H882" s="164"/>
      <c r="I882" s="167"/>
      <c r="J882" s="178">
        <f>BK882</f>
        <v>0</v>
      </c>
      <c r="K882" s="164"/>
      <c r="L882" s="169"/>
      <c r="M882" s="170"/>
      <c r="N882" s="171"/>
      <c r="O882" s="171"/>
      <c r="P882" s="172">
        <f>SUM(P883:P884)</f>
        <v>0</v>
      </c>
      <c r="Q882" s="171"/>
      <c r="R882" s="172">
        <f>SUM(R883:R884)</f>
        <v>0</v>
      </c>
      <c r="S882" s="171"/>
      <c r="T882" s="173">
        <f>SUM(T883:T884)</f>
        <v>0</v>
      </c>
      <c r="AR882" s="174" t="s">
        <v>3562</v>
      </c>
      <c r="AT882" s="175" t="s">
        <v>3553</v>
      </c>
      <c r="AU882" s="175" t="s">
        <v>3562</v>
      </c>
      <c r="AY882" s="174" t="s">
        <v>3691</v>
      </c>
      <c r="BK882" s="176">
        <f>SUM(BK883:BK884)</f>
        <v>0</v>
      </c>
    </row>
    <row r="883" spans="2:65" s="1" customFormat="1" ht="24" customHeight="1">
      <c r="B883" s="34"/>
      <c r="C883" s="179" t="s">
        <v>3147</v>
      </c>
      <c r="D883" s="179" t="s">
        <v>3694</v>
      </c>
      <c r="E883" s="180" t="s">
        <v>3148</v>
      </c>
      <c r="F883" s="181" t="s">
        <v>3149</v>
      </c>
      <c r="G883" s="182" t="s">
        <v>3697</v>
      </c>
      <c r="H883" s="183">
        <v>344.33</v>
      </c>
      <c r="I883" s="184"/>
      <c r="J883" s="185">
        <f>ROUND(I883*H883,2)</f>
        <v>0</v>
      </c>
      <c r="K883" s="181" t="s">
        <v>3698</v>
      </c>
      <c r="L883" s="38"/>
      <c r="M883" s="186" t="s">
        <v>3501</v>
      </c>
      <c r="N883" s="187" t="s">
        <v>3525</v>
      </c>
      <c r="O883" s="63"/>
      <c r="P883" s="188">
        <f>O883*H883</f>
        <v>0</v>
      </c>
      <c r="Q883" s="188">
        <v>0</v>
      </c>
      <c r="R883" s="188">
        <f>Q883*H883</f>
        <v>0</v>
      </c>
      <c r="S883" s="188">
        <v>0</v>
      </c>
      <c r="T883" s="189">
        <f>S883*H883</f>
        <v>0</v>
      </c>
      <c r="AR883" s="190" t="s">
        <v>3699</v>
      </c>
      <c r="AT883" s="190" t="s">
        <v>3694</v>
      </c>
      <c r="AU883" s="190" t="s">
        <v>3565</v>
      </c>
      <c r="AY883" s="17" t="s">
        <v>3691</v>
      </c>
      <c r="BE883" s="191">
        <f>IF(N883="základní",J883,0)</f>
        <v>0</v>
      </c>
      <c r="BF883" s="191">
        <f>IF(N883="snížená",J883,0)</f>
        <v>0</v>
      </c>
      <c r="BG883" s="191">
        <f>IF(N883="zákl. přenesená",J883,0)</f>
        <v>0</v>
      </c>
      <c r="BH883" s="191">
        <f>IF(N883="sníž. přenesená",J883,0)</f>
        <v>0</v>
      </c>
      <c r="BI883" s="191">
        <f>IF(N883="nulová",J883,0)</f>
        <v>0</v>
      </c>
      <c r="BJ883" s="17" t="s">
        <v>3562</v>
      </c>
      <c r="BK883" s="191">
        <f>ROUND(I883*H883,2)</f>
        <v>0</v>
      </c>
      <c r="BL883" s="17" t="s">
        <v>3699</v>
      </c>
      <c r="BM883" s="190" t="s">
        <v>3150</v>
      </c>
    </row>
    <row r="884" spans="2:65" s="1" customFormat="1" ht="16.5" customHeight="1">
      <c r="B884" s="34"/>
      <c r="C884" s="179" t="s">
        <v>3151</v>
      </c>
      <c r="D884" s="179" t="s">
        <v>3694</v>
      </c>
      <c r="E884" s="180" t="s">
        <v>3152</v>
      </c>
      <c r="F884" s="181" t="s">
        <v>3153</v>
      </c>
      <c r="G884" s="182" t="s">
        <v>3501</v>
      </c>
      <c r="H884" s="183">
        <v>0.001</v>
      </c>
      <c r="I884" s="184"/>
      <c r="J884" s="185">
        <f>ROUND(I884*H884,2)</f>
        <v>0</v>
      </c>
      <c r="K884" s="181" t="s">
        <v>3501</v>
      </c>
      <c r="L884" s="38"/>
      <c r="M884" s="186" t="s">
        <v>3501</v>
      </c>
      <c r="N884" s="187" t="s">
        <v>3525</v>
      </c>
      <c r="O884" s="63"/>
      <c r="P884" s="188">
        <f>O884*H884</f>
        <v>0</v>
      </c>
      <c r="Q884" s="188">
        <v>0</v>
      </c>
      <c r="R884" s="188">
        <f>Q884*H884</f>
        <v>0</v>
      </c>
      <c r="S884" s="188">
        <v>0</v>
      </c>
      <c r="T884" s="189">
        <f>S884*H884</f>
        <v>0</v>
      </c>
      <c r="AR884" s="190" t="s">
        <v>3699</v>
      </c>
      <c r="AT884" s="190" t="s">
        <v>3694</v>
      </c>
      <c r="AU884" s="190" t="s">
        <v>3565</v>
      </c>
      <c r="AY884" s="17" t="s">
        <v>3691</v>
      </c>
      <c r="BE884" s="191">
        <f>IF(N884="základní",J884,0)</f>
        <v>0</v>
      </c>
      <c r="BF884" s="191">
        <f>IF(N884="snížená",J884,0)</f>
        <v>0</v>
      </c>
      <c r="BG884" s="191">
        <f>IF(N884="zákl. přenesená",J884,0)</f>
        <v>0</v>
      </c>
      <c r="BH884" s="191">
        <f>IF(N884="sníž. přenesená",J884,0)</f>
        <v>0</v>
      </c>
      <c r="BI884" s="191">
        <f>IF(N884="nulová",J884,0)</f>
        <v>0</v>
      </c>
      <c r="BJ884" s="17" t="s">
        <v>3562</v>
      </c>
      <c r="BK884" s="191">
        <f>ROUND(I884*H884,2)</f>
        <v>0</v>
      </c>
      <c r="BL884" s="17" t="s">
        <v>3699</v>
      </c>
      <c r="BM884" s="190" t="s">
        <v>3154</v>
      </c>
    </row>
    <row r="885" spans="2:63" s="11" customFormat="1" ht="22.9" customHeight="1">
      <c r="B885" s="163"/>
      <c r="C885" s="164"/>
      <c r="D885" s="165" t="s">
        <v>3553</v>
      </c>
      <c r="E885" s="177" t="s">
        <v>3817</v>
      </c>
      <c r="F885" s="177" t="s">
        <v>3818</v>
      </c>
      <c r="G885" s="164"/>
      <c r="H885" s="164"/>
      <c r="I885" s="167"/>
      <c r="J885" s="178">
        <f>BK885</f>
        <v>0</v>
      </c>
      <c r="K885" s="164"/>
      <c r="L885" s="169"/>
      <c r="M885" s="170"/>
      <c r="N885" s="171"/>
      <c r="O885" s="171"/>
      <c r="P885" s="172">
        <f>SUM(P886:P907)</f>
        <v>0</v>
      </c>
      <c r="Q885" s="171"/>
      <c r="R885" s="172">
        <f>SUM(R886:R907)</f>
        <v>161.3167755</v>
      </c>
      <c r="S885" s="171"/>
      <c r="T885" s="173">
        <f>SUM(T886:T907)</f>
        <v>0</v>
      </c>
      <c r="AR885" s="174" t="s">
        <v>3562</v>
      </c>
      <c r="AT885" s="175" t="s">
        <v>3553</v>
      </c>
      <c r="AU885" s="175" t="s">
        <v>3562</v>
      </c>
      <c r="AY885" s="174" t="s">
        <v>3691</v>
      </c>
      <c r="BK885" s="176">
        <f>SUM(BK886:BK907)</f>
        <v>0</v>
      </c>
    </row>
    <row r="886" spans="2:65" s="1" customFormat="1" ht="16.5" customHeight="1">
      <c r="B886" s="34"/>
      <c r="C886" s="179" t="s">
        <v>3155</v>
      </c>
      <c r="D886" s="179" t="s">
        <v>3694</v>
      </c>
      <c r="E886" s="180" t="s">
        <v>3890</v>
      </c>
      <c r="F886" s="181" t="s">
        <v>3891</v>
      </c>
      <c r="G886" s="182" t="s">
        <v>3697</v>
      </c>
      <c r="H886" s="183">
        <v>21.83</v>
      </c>
      <c r="I886" s="184"/>
      <c r="J886" s="185">
        <f>ROUND(I886*H886,2)</f>
        <v>0</v>
      </c>
      <c r="K886" s="181" t="s">
        <v>3698</v>
      </c>
      <c r="L886" s="38"/>
      <c r="M886" s="186" t="s">
        <v>3501</v>
      </c>
      <c r="N886" s="187" t="s">
        <v>3525</v>
      </c>
      <c r="O886" s="63"/>
      <c r="P886" s="188">
        <f>O886*H886</f>
        <v>0</v>
      </c>
      <c r="Q886" s="188">
        <v>2.45329</v>
      </c>
      <c r="R886" s="188">
        <f>Q886*H886</f>
        <v>53.555320699999996</v>
      </c>
      <c r="S886" s="188">
        <v>0</v>
      </c>
      <c r="T886" s="189">
        <f>S886*H886</f>
        <v>0</v>
      </c>
      <c r="AR886" s="190" t="s">
        <v>3699</v>
      </c>
      <c r="AT886" s="190" t="s">
        <v>3694</v>
      </c>
      <c r="AU886" s="190" t="s">
        <v>3565</v>
      </c>
      <c r="AY886" s="17" t="s">
        <v>3691</v>
      </c>
      <c r="BE886" s="191">
        <f>IF(N886="základní",J886,0)</f>
        <v>0</v>
      </c>
      <c r="BF886" s="191">
        <f>IF(N886="snížená",J886,0)</f>
        <v>0</v>
      </c>
      <c r="BG886" s="191">
        <f>IF(N886="zákl. přenesená",J886,0)</f>
        <v>0</v>
      </c>
      <c r="BH886" s="191">
        <f>IF(N886="sníž. přenesená",J886,0)</f>
        <v>0</v>
      </c>
      <c r="BI886" s="191">
        <f>IF(N886="nulová",J886,0)</f>
        <v>0</v>
      </c>
      <c r="BJ886" s="17" t="s">
        <v>3562</v>
      </c>
      <c r="BK886" s="191">
        <f>ROUND(I886*H886,2)</f>
        <v>0</v>
      </c>
      <c r="BL886" s="17" t="s">
        <v>3699</v>
      </c>
      <c r="BM886" s="190" t="s">
        <v>3156</v>
      </c>
    </row>
    <row r="887" spans="2:65" s="1" customFormat="1" ht="16.5" customHeight="1">
      <c r="B887" s="34"/>
      <c r="C887" s="179" t="s">
        <v>3157</v>
      </c>
      <c r="D887" s="179" t="s">
        <v>3694</v>
      </c>
      <c r="E887" s="180" t="s">
        <v>3823</v>
      </c>
      <c r="F887" s="181" t="s">
        <v>3824</v>
      </c>
      <c r="G887" s="182" t="s">
        <v>3800</v>
      </c>
      <c r="H887" s="183">
        <v>63.23</v>
      </c>
      <c r="I887" s="184"/>
      <c r="J887" s="185">
        <f>ROUND(I887*H887,2)</f>
        <v>0</v>
      </c>
      <c r="K887" s="181" t="s">
        <v>3698</v>
      </c>
      <c r="L887" s="38"/>
      <c r="M887" s="186" t="s">
        <v>3501</v>
      </c>
      <c r="N887" s="187" t="s">
        <v>3525</v>
      </c>
      <c r="O887" s="63"/>
      <c r="P887" s="188">
        <f>O887*H887</f>
        <v>0</v>
      </c>
      <c r="Q887" s="188">
        <v>0.00269</v>
      </c>
      <c r="R887" s="188">
        <f>Q887*H887</f>
        <v>0.1700887</v>
      </c>
      <c r="S887" s="188">
        <v>0</v>
      </c>
      <c r="T887" s="189">
        <f>S887*H887</f>
        <v>0</v>
      </c>
      <c r="AR887" s="190" t="s">
        <v>3699</v>
      </c>
      <c r="AT887" s="190" t="s">
        <v>3694</v>
      </c>
      <c r="AU887" s="190" t="s">
        <v>3565</v>
      </c>
      <c r="AY887" s="17" t="s">
        <v>3691</v>
      </c>
      <c r="BE887" s="191">
        <f>IF(N887="základní",J887,0)</f>
        <v>0</v>
      </c>
      <c r="BF887" s="191">
        <f>IF(N887="snížená",J887,0)</f>
        <v>0</v>
      </c>
      <c r="BG887" s="191">
        <f>IF(N887="zákl. přenesená",J887,0)</f>
        <v>0</v>
      </c>
      <c r="BH887" s="191">
        <f>IF(N887="sníž. přenesená",J887,0)</f>
        <v>0</v>
      </c>
      <c r="BI887" s="191">
        <f>IF(N887="nulová",J887,0)</f>
        <v>0</v>
      </c>
      <c r="BJ887" s="17" t="s">
        <v>3562</v>
      </c>
      <c r="BK887" s="191">
        <f>ROUND(I887*H887,2)</f>
        <v>0</v>
      </c>
      <c r="BL887" s="17" t="s">
        <v>3699</v>
      </c>
      <c r="BM887" s="190" t="s">
        <v>3158</v>
      </c>
    </row>
    <row r="888" spans="2:65" s="1" customFormat="1" ht="16.5" customHeight="1">
      <c r="B888" s="34"/>
      <c r="C888" s="179" t="s">
        <v>3159</v>
      </c>
      <c r="D888" s="179" t="s">
        <v>3694</v>
      </c>
      <c r="E888" s="180" t="s">
        <v>3827</v>
      </c>
      <c r="F888" s="181" t="s">
        <v>3828</v>
      </c>
      <c r="G888" s="182" t="s">
        <v>3800</v>
      </c>
      <c r="H888" s="183">
        <v>63.23</v>
      </c>
      <c r="I888" s="184"/>
      <c r="J888" s="185">
        <f>ROUND(I888*H888,2)</f>
        <v>0</v>
      </c>
      <c r="K888" s="181" t="s">
        <v>3698</v>
      </c>
      <c r="L888" s="38"/>
      <c r="M888" s="186" t="s">
        <v>3501</v>
      </c>
      <c r="N888" s="187" t="s">
        <v>3525</v>
      </c>
      <c r="O888" s="63"/>
      <c r="P888" s="188">
        <f>O888*H888</f>
        <v>0</v>
      </c>
      <c r="Q888" s="188">
        <v>0</v>
      </c>
      <c r="R888" s="188">
        <f>Q888*H888</f>
        <v>0</v>
      </c>
      <c r="S888" s="188">
        <v>0</v>
      </c>
      <c r="T888" s="189">
        <f>S888*H888</f>
        <v>0</v>
      </c>
      <c r="AR888" s="190" t="s">
        <v>3699</v>
      </c>
      <c r="AT888" s="190" t="s">
        <v>3694</v>
      </c>
      <c r="AU888" s="190" t="s">
        <v>3565</v>
      </c>
      <c r="AY888" s="17" t="s">
        <v>3691</v>
      </c>
      <c r="BE888" s="191">
        <f>IF(N888="základní",J888,0)</f>
        <v>0</v>
      </c>
      <c r="BF888" s="191">
        <f>IF(N888="snížená",J888,0)</f>
        <v>0</v>
      </c>
      <c r="BG888" s="191">
        <f>IF(N888="zákl. přenesená",J888,0)</f>
        <v>0</v>
      </c>
      <c r="BH888" s="191">
        <f>IF(N888="sníž. přenesená",J888,0)</f>
        <v>0</v>
      </c>
      <c r="BI888" s="191">
        <f>IF(N888="nulová",J888,0)</f>
        <v>0</v>
      </c>
      <c r="BJ888" s="17" t="s">
        <v>3562</v>
      </c>
      <c r="BK888" s="191">
        <f>ROUND(I888*H888,2)</f>
        <v>0</v>
      </c>
      <c r="BL888" s="17" t="s">
        <v>3699</v>
      </c>
      <c r="BM888" s="190" t="s">
        <v>3160</v>
      </c>
    </row>
    <row r="889" spans="2:51" s="12" customFormat="1" ht="12">
      <c r="B889" s="192"/>
      <c r="C889" s="193"/>
      <c r="D889" s="194" t="s">
        <v>3710</v>
      </c>
      <c r="E889" s="195" t="s">
        <v>3501</v>
      </c>
      <c r="F889" s="196" t="s">
        <v>3161</v>
      </c>
      <c r="G889" s="193"/>
      <c r="H889" s="197">
        <v>63.23</v>
      </c>
      <c r="I889" s="198"/>
      <c r="J889" s="193"/>
      <c r="K889" s="193"/>
      <c r="L889" s="199"/>
      <c r="M889" s="200"/>
      <c r="N889" s="201"/>
      <c r="O889" s="201"/>
      <c r="P889" s="201"/>
      <c r="Q889" s="201"/>
      <c r="R889" s="201"/>
      <c r="S889" s="201"/>
      <c r="T889" s="202"/>
      <c r="AT889" s="203" t="s">
        <v>3710</v>
      </c>
      <c r="AU889" s="203" t="s">
        <v>3565</v>
      </c>
      <c r="AV889" s="12" t="s">
        <v>3565</v>
      </c>
      <c r="AW889" s="12" t="s">
        <v>3515</v>
      </c>
      <c r="AX889" s="12" t="s">
        <v>3554</v>
      </c>
      <c r="AY889" s="203" t="s">
        <v>3691</v>
      </c>
    </row>
    <row r="890" spans="2:51" s="13" customFormat="1" ht="12">
      <c r="B890" s="204"/>
      <c r="C890" s="205"/>
      <c r="D890" s="194" t="s">
        <v>3710</v>
      </c>
      <c r="E890" s="206" t="s">
        <v>3501</v>
      </c>
      <c r="F890" s="207" t="s">
        <v>3712</v>
      </c>
      <c r="G890" s="205"/>
      <c r="H890" s="208">
        <v>63.23</v>
      </c>
      <c r="I890" s="209"/>
      <c r="J890" s="205"/>
      <c r="K890" s="205"/>
      <c r="L890" s="210"/>
      <c r="M890" s="211"/>
      <c r="N890" s="212"/>
      <c r="O890" s="212"/>
      <c r="P890" s="212"/>
      <c r="Q890" s="212"/>
      <c r="R890" s="212"/>
      <c r="S890" s="212"/>
      <c r="T890" s="213"/>
      <c r="AT890" s="214" t="s">
        <v>3710</v>
      </c>
      <c r="AU890" s="214" t="s">
        <v>3565</v>
      </c>
      <c r="AV890" s="13" t="s">
        <v>3699</v>
      </c>
      <c r="AW890" s="13" t="s">
        <v>3515</v>
      </c>
      <c r="AX890" s="13" t="s">
        <v>3562</v>
      </c>
      <c r="AY890" s="214" t="s">
        <v>3691</v>
      </c>
    </row>
    <row r="891" spans="2:65" s="1" customFormat="1" ht="24" customHeight="1">
      <c r="B891" s="34"/>
      <c r="C891" s="179" t="s">
        <v>3162</v>
      </c>
      <c r="D891" s="179" t="s">
        <v>3694</v>
      </c>
      <c r="E891" s="180" t="s">
        <v>3832</v>
      </c>
      <c r="F891" s="181" t="s">
        <v>3833</v>
      </c>
      <c r="G891" s="182" t="s">
        <v>3834</v>
      </c>
      <c r="H891" s="183">
        <v>3</v>
      </c>
      <c r="I891" s="184"/>
      <c r="J891" s="185">
        <f>ROUND(I891*H891,2)</f>
        <v>0</v>
      </c>
      <c r="K891" s="181" t="s">
        <v>3698</v>
      </c>
      <c r="L891" s="38"/>
      <c r="M891" s="186" t="s">
        <v>3501</v>
      </c>
      <c r="N891" s="187" t="s">
        <v>3525</v>
      </c>
      <c r="O891" s="63"/>
      <c r="P891" s="188">
        <f>O891*H891</f>
        <v>0</v>
      </c>
      <c r="Q891" s="188">
        <v>0.00498</v>
      </c>
      <c r="R891" s="188">
        <f>Q891*H891</f>
        <v>0.01494</v>
      </c>
      <c r="S891" s="188">
        <v>0</v>
      </c>
      <c r="T891" s="189">
        <f>S891*H891</f>
        <v>0</v>
      </c>
      <c r="AR891" s="190" t="s">
        <v>3699</v>
      </c>
      <c r="AT891" s="190" t="s">
        <v>3694</v>
      </c>
      <c r="AU891" s="190" t="s">
        <v>3565</v>
      </c>
      <c r="AY891" s="17" t="s">
        <v>3691</v>
      </c>
      <c r="BE891" s="191">
        <f>IF(N891="základní",J891,0)</f>
        <v>0</v>
      </c>
      <c r="BF891" s="191">
        <f>IF(N891="snížená",J891,0)</f>
        <v>0</v>
      </c>
      <c r="BG891" s="191">
        <f>IF(N891="zákl. přenesená",J891,0)</f>
        <v>0</v>
      </c>
      <c r="BH891" s="191">
        <f>IF(N891="sníž. přenesená",J891,0)</f>
        <v>0</v>
      </c>
      <c r="BI891" s="191">
        <f>IF(N891="nulová",J891,0)</f>
        <v>0</v>
      </c>
      <c r="BJ891" s="17" t="s">
        <v>3562</v>
      </c>
      <c r="BK891" s="191">
        <f>ROUND(I891*H891,2)</f>
        <v>0</v>
      </c>
      <c r="BL891" s="17" t="s">
        <v>3699</v>
      </c>
      <c r="BM891" s="190" t="s">
        <v>3163</v>
      </c>
    </row>
    <row r="892" spans="2:51" s="12" customFormat="1" ht="12">
      <c r="B892" s="192"/>
      <c r="C892" s="193"/>
      <c r="D892" s="194" t="s">
        <v>3710</v>
      </c>
      <c r="E892" s="195" t="s">
        <v>3501</v>
      </c>
      <c r="F892" s="196" t="s">
        <v>2847</v>
      </c>
      <c r="G892" s="193"/>
      <c r="H892" s="197">
        <v>3</v>
      </c>
      <c r="I892" s="198"/>
      <c r="J892" s="193"/>
      <c r="K892" s="193"/>
      <c r="L892" s="199"/>
      <c r="M892" s="200"/>
      <c r="N892" s="201"/>
      <c r="O892" s="201"/>
      <c r="P892" s="201"/>
      <c r="Q892" s="201"/>
      <c r="R892" s="201"/>
      <c r="S892" s="201"/>
      <c r="T892" s="202"/>
      <c r="AT892" s="203" t="s">
        <v>3710</v>
      </c>
      <c r="AU892" s="203" t="s">
        <v>3565</v>
      </c>
      <c r="AV892" s="12" t="s">
        <v>3565</v>
      </c>
      <c r="AW892" s="12" t="s">
        <v>3515</v>
      </c>
      <c r="AX892" s="12" t="s">
        <v>3554</v>
      </c>
      <c r="AY892" s="203" t="s">
        <v>3691</v>
      </c>
    </row>
    <row r="893" spans="2:51" s="13" customFormat="1" ht="12">
      <c r="B893" s="204"/>
      <c r="C893" s="205"/>
      <c r="D893" s="194" t="s">
        <v>3710</v>
      </c>
      <c r="E893" s="206" t="s">
        <v>3501</v>
      </c>
      <c r="F893" s="207" t="s">
        <v>3712</v>
      </c>
      <c r="G893" s="205"/>
      <c r="H893" s="208">
        <v>3</v>
      </c>
      <c r="I893" s="209"/>
      <c r="J893" s="205"/>
      <c r="K893" s="205"/>
      <c r="L893" s="210"/>
      <c r="M893" s="211"/>
      <c r="N893" s="212"/>
      <c r="O893" s="212"/>
      <c r="P893" s="212"/>
      <c r="Q893" s="212"/>
      <c r="R893" s="212"/>
      <c r="S893" s="212"/>
      <c r="T893" s="213"/>
      <c r="AT893" s="214" t="s">
        <v>3710</v>
      </c>
      <c r="AU893" s="214" t="s">
        <v>3565</v>
      </c>
      <c r="AV893" s="13" t="s">
        <v>3699</v>
      </c>
      <c r="AW893" s="13" t="s">
        <v>3515</v>
      </c>
      <c r="AX893" s="13" t="s">
        <v>3562</v>
      </c>
      <c r="AY893" s="214" t="s">
        <v>3691</v>
      </c>
    </row>
    <row r="894" spans="2:65" s="1" customFormat="1" ht="24" customHeight="1">
      <c r="B894" s="34"/>
      <c r="C894" s="179" t="s">
        <v>3164</v>
      </c>
      <c r="D894" s="179" t="s">
        <v>3694</v>
      </c>
      <c r="E894" s="180" t="s">
        <v>3848</v>
      </c>
      <c r="F894" s="181" t="s">
        <v>3849</v>
      </c>
      <c r="G894" s="182" t="s">
        <v>3800</v>
      </c>
      <c r="H894" s="183">
        <v>12.45</v>
      </c>
      <c r="I894" s="184"/>
      <c r="J894" s="185">
        <f>ROUND(I894*H894,2)</f>
        <v>0</v>
      </c>
      <c r="K894" s="181" t="s">
        <v>3698</v>
      </c>
      <c r="L894" s="38"/>
      <c r="M894" s="186" t="s">
        <v>3501</v>
      </c>
      <c r="N894" s="187" t="s">
        <v>3525</v>
      </c>
      <c r="O894" s="63"/>
      <c r="P894" s="188">
        <f>O894*H894</f>
        <v>0</v>
      </c>
      <c r="Q894" s="188">
        <v>0.71546</v>
      </c>
      <c r="R894" s="188">
        <f>Q894*H894</f>
        <v>8.907477</v>
      </c>
      <c r="S894" s="188">
        <v>0</v>
      </c>
      <c r="T894" s="189">
        <f>S894*H894</f>
        <v>0</v>
      </c>
      <c r="AR894" s="190" t="s">
        <v>3699</v>
      </c>
      <c r="AT894" s="190" t="s">
        <v>3694</v>
      </c>
      <c r="AU894" s="190" t="s">
        <v>3565</v>
      </c>
      <c r="AY894" s="17" t="s">
        <v>3691</v>
      </c>
      <c r="BE894" s="191">
        <f>IF(N894="základní",J894,0)</f>
        <v>0</v>
      </c>
      <c r="BF894" s="191">
        <f>IF(N894="snížená",J894,0)</f>
        <v>0</v>
      </c>
      <c r="BG894" s="191">
        <f>IF(N894="zákl. přenesená",J894,0)</f>
        <v>0</v>
      </c>
      <c r="BH894" s="191">
        <f>IF(N894="sníž. přenesená",J894,0)</f>
        <v>0</v>
      </c>
      <c r="BI894" s="191">
        <f>IF(N894="nulová",J894,0)</f>
        <v>0</v>
      </c>
      <c r="BJ894" s="17" t="s">
        <v>3562</v>
      </c>
      <c r="BK894" s="191">
        <f>ROUND(I894*H894,2)</f>
        <v>0</v>
      </c>
      <c r="BL894" s="17" t="s">
        <v>3699</v>
      </c>
      <c r="BM894" s="190" t="s">
        <v>3165</v>
      </c>
    </row>
    <row r="895" spans="2:51" s="12" customFormat="1" ht="12">
      <c r="B895" s="192"/>
      <c r="C895" s="193"/>
      <c r="D895" s="194" t="s">
        <v>3710</v>
      </c>
      <c r="E895" s="195" t="s">
        <v>3501</v>
      </c>
      <c r="F895" s="196" t="s">
        <v>3166</v>
      </c>
      <c r="G895" s="193"/>
      <c r="H895" s="197">
        <v>12.45</v>
      </c>
      <c r="I895" s="198"/>
      <c r="J895" s="193"/>
      <c r="K895" s="193"/>
      <c r="L895" s="199"/>
      <c r="M895" s="200"/>
      <c r="N895" s="201"/>
      <c r="O895" s="201"/>
      <c r="P895" s="201"/>
      <c r="Q895" s="201"/>
      <c r="R895" s="201"/>
      <c r="S895" s="201"/>
      <c r="T895" s="202"/>
      <c r="AT895" s="203" t="s">
        <v>3710</v>
      </c>
      <c r="AU895" s="203" t="s">
        <v>3565</v>
      </c>
      <c r="AV895" s="12" t="s">
        <v>3565</v>
      </c>
      <c r="AW895" s="12" t="s">
        <v>3515</v>
      </c>
      <c r="AX895" s="12" t="s">
        <v>3554</v>
      </c>
      <c r="AY895" s="203" t="s">
        <v>3691</v>
      </c>
    </row>
    <row r="896" spans="2:51" s="13" customFormat="1" ht="12">
      <c r="B896" s="204"/>
      <c r="C896" s="205"/>
      <c r="D896" s="194" t="s">
        <v>3710</v>
      </c>
      <c r="E896" s="206" t="s">
        <v>3501</v>
      </c>
      <c r="F896" s="207" t="s">
        <v>3712</v>
      </c>
      <c r="G896" s="205"/>
      <c r="H896" s="208">
        <v>12.45</v>
      </c>
      <c r="I896" s="209"/>
      <c r="J896" s="205"/>
      <c r="K896" s="205"/>
      <c r="L896" s="210"/>
      <c r="M896" s="211"/>
      <c r="N896" s="212"/>
      <c r="O896" s="212"/>
      <c r="P896" s="212"/>
      <c r="Q896" s="212"/>
      <c r="R896" s="212"/>
      <c r="S896" s="212"/>
      <c r="T896" s="213"/>
      <c r="AT896" s="214" t="s">
        <v>3710</v>
      </c>
      <c r="AU896" s="214" t="s">
        <v>3565</v>
      </c>
      <c r="AV896" s="13" t="s">
        <v>3699</v>
      </c>
      <c r="AW896" s="13" t="s">
        <v>3515</v>
      </c>
      <c r="AX896" s="13" t="s">
        <v>3562</v>
      </c>
      <c r="AY896" s="214" t="s">
        <v>3691</v>
      </c>
    </row>
    <row r="897" spans="2:65" s="1" customFormat="1" ht="16.5" customHeight="1">
      <c r="B897" s="34"/>
      <c r="C897" s="179" t="s">
        <v>3167</v>
      </c>
      <c r="D897" s="179" t="s">
        <v>3694</v>
      </c>
      <c r="E897" s="180" t="s">
        <v>3168</v>
      </c>
      <c r="F897" s="181" t="s">
        <v>3169</v>
      </c>
      <c r="G897" s="182" t="s">
        <v>3792</v>
      </c>
      <c r="H897" s="183">
        <v>0.17</v>
      </c>
      <c r="I897" s="184"/>
      <c r="J897" s="185">
        <f>ROUND(I897*H897,2)</f>
        <v>0</v>
      </c>
      <c r="K897" s="181" t="s">
        <v>3698</v>
      </c>
      <c r="L897" s="38"/>
      <c r="M897" s="186" t="s">
        <v>3501</v>
      </c>
      <c r="N897" s="187" t="s">
        <v>3525</v>
      </c>
      <c r="O897" s="63"/>
      <c r="P897" s="188">
        <f>O897*H897</f>
        <v>0</v>
      </c>
      <c r="Q897" s="188">
        <v>1.03822</v>
      </c>
      <c r="R897" s="188">
        <f>Q897*H897</f>
        <v>0.1764974</v>
      </c>
      <c r="S897" s="188">
        <v>0</v>
      </c>
      <c r="T897" s="189">
        <f>S897*H897</f>
        <v>0</v>
      </c>
      <c r="AR897" s="190" t="s">
        <v>3699</v>
      </c>
      <c r="AT897" s="190" t="s">
        <v>3694</v>
      </c>
      <c r="AU897" s="190" t="s">
        <v>3565</v>
      </c>
      <c r="AY897" s="17" t="s">
        <v>3691</v>
      </c>
      <c r="BE897" s="191">
        <f>IF(N897="základní",J897,0)</f>
        <v>0</v>
      </c>
      <c r="BF897" s="191">
        <f>IF(N897="snížená",J897,0)</f>
        <v>0</v>
      </c>
      <c r="BG897" s="191">
        <f>IF(N897="zákl. přenesená",J897,0)</f>
        <v>0</v>
      </c>
      <c r="BH897" s="191">
        <f>IF(N897="sníž. přenesená",J897,0)</f>
        <v>0</v>
      </c>
      <c r="BI897" s="191">
        <f>IF(N897="nulová",J897,0)</f>
        <v>0</v>
      </c>
      <c r="BJ897" s="17" t="s">
        <v>3562</v>
      </c>
      <c r="BK897" s="191">
        <f>ROUND(I897*H897,2)</f>
        <v>0</v>
      </c>
      <c r="BL897" s="17" t="s">
        <v>3699</v>
      </c>
      <c r="BM897" s="190" t="s">
        <v>3170</v>
      </c>
    </row>
    <row r="898" spans="2:65" s="1" customFormat="1" ht="16.5" customHeight="1">
      <c r="B898" s="34"/>
      <c r="C898" s="179" t="s">
        <v>3171</v>
      </c>
      <c r="D898" s="179" t="s">
        <v>3694</v>
      </c>
      <c r="E898" s="180" t="s">
        <v>3172</v>
      </c>
      <c r="F898" s="181" t="s">
        <v>3907</v>
      </c>
      <c r="G898" s="182" t="s">
        <v>3697</v>
      </c>
      <c r="H898" s="183">
        <v>17.859</v>
      </c>
      <c r="I898" s="184"/>
      <c r="J898" s="185">
        <f>ROUND(I898*H898,2)</f>
        <v>0</v>
      </c>
      <c r="K898" s="181" t="s">
        <v>3698</v>
      </c>
      <c r="L898" s="38"/>
      <c r="M898" s="186" t="s">
        <v>3501</v>
      </c>
      <c r="N898" s="187" t="s">
        <v>3525</v>
      </c>
      <c r="O898" s="63"/>
      <c r="P898" s="188">
        <f>O898*H898</f>
        <v>0</v>
      </c>
      <c r="Q898" s="188">
        <v>2.16</v>
      </c>
      <c r="R898" s="188">
        <f>Q898*H898</f>
        <v>38.57544000000001</v>
      </c>
      <c r="S898" s="188">
        <v>0</v>
      </c>
      <c r="T898" s="189">
        <f>S898*H898</f>
        <v>0</v>
      </c>
      <c r="AR898" s="190" t="s">
        <v>3699</v>
      </c>
      <c r="AT898" s="190" t="s">
        <v>3694</v>
      </c>
      <c r="AU898" s="190" t="s">
        <v>3565</v>
      </c>
      <c r="AY898" s="17" t="s">
        <v>3691</v>
      </c>
      <c r="BE898" s="191">
        <f>IF(N898="základní",J898,0)</f>
        <v>0</v>
      </c>
      <c r="BF898" s="191">
        <f>IF(N898="snížená",J898,0)</f>
        <v>0</v>
      </c>
      <c r="BG898" s="191">
        <f>IF(N898="zákl. přenesená",J898,0)</f>
        <v>0</v>
      </c>
      <c r="BH898" s="191">
        <f>IF(N898="sníž. přenesená",J898,0)</f>
        <v>0</v>
      </c>
      <c r="BI898" s="191">
        <f>IF(N898="nulová",J898,0)</f>
        <v>0</v>
      </c>
      <c r="BJ898" s="17" t="s">
        <v>3562</v>
      </c>
      <c r="BK898" s="191">
        <f>ROUND(I898*H898,2)</f>
        <v>0</v>
      </c>
      <c r="BL898" s="17" t="s">
        <v>3699</v>
      </c>
      <c r="BM898" s="190" t="s">
        <v>3173</v>
      </c>
    </row>
    <row r="899" spans="2:51" s="12" customFormat="1" ht="12">
      <c r="B899" s="192"/>
      <c r="C899" s="193"/>
      <c r="D899" s="194" t="s">
        <v>3710</v>
      </c>
      <c r="E899" s="195" t="s">
        <v>3501</v>
      </c>
      <c r="F899" s="196" t="s">
        <v>3174</v>
      </c>
      <c r="G899" s="193"/>
      <c r="H899" s="197">
        <v>19.173</v>
      </c>
      <c r="I899" s="198"/>
      <c r="J899" s="193"/>
      <c r="K899" s="193"/>
      <c r="L899" s="199"/>
      <c r="M899" s="200"/>
      <c r="N899" s="201"/>
      <c r="O899" s="201"/>
      <c r="P899" s="201"/>
      <c r="Q899" s="201"/>
      <c r="R899" s="201"/>
      <c r="S899" s="201"/>
      <c r="T899" s="202"/>
      <c r="AT899" s="203" t="s">
        <v>3710</v>
      </c>
      <c r="AU899" s="203" t="s">
        <v>3565</v>
      </c>
      <c r="AV899" s="12" t="s">
        <v>3565</v>
      </c>
      <c r="AW899" s="12" t="s">
        <v>3515</v>
      </c>
      <c r="AX899" s="12" t="s">
        <v>3554</v>
      </c>
      <c r="AY899" s="203" t="s">
        <v>3691</v>
      </c>
    </row>
    <row r="900" spans="2:51" s="12" customFormat="1" ht="12">
      <c r="B900" s="192"/>
      <c r="C900" s="193"/>
      <c r="D900" s="194" t="s">
        <v>3710</v>
      </c>
      <c r="E900" s="195" t="s">
        <v>3501</v>
      </c>
      <c r="F900" s="196" t="s">
        <v>3175</v>
      </c>
      <c r="G900" s="193"/>
      <c r="H900" s="197">
        <v>-1.314</v>
      </c>
      <c r="I900" s="198"/>
      <c r="J900" s="193"/>
      <c r="K900" s="193"/>
      <c r="L900" s="199"/>
      <c r="M900" s="200"/>
      <c r="N900" s="201"/>
      <c r="O900" s="201"/>
      <c r="P900" s="201"/>
      <c r="Q900" s="201"/>
      <c r="R900" s="201"/>
      <c r="S900" s="201"/>
      <c r="T900" s="202"/>
      <c r="AT900" s="203" t="s">
        <v>3710</v>
      </c>
      <c r="AU900" s="203" t="s">
        <v>3565</v>
      </c>
      <c r="AV900" s="12" t="s">
        <v>3565</v>
      </c>
      <c r="AW900" s="12" t="s">
        <v>3515</v>
      </c>
      <c r="AX900" s="12" t="s">
        <v>3554</v>
      </c>
      <c r="AY900" s="203" t="s">
        <v>3691</v>
      </c>
    </row>
    <row r="901" spans="2:51" s="13" customFormat="1" ht="12">
      <c r="B901" s="204"/>
      <c r="C901" s="205"/>
      <c r="D901" s="194" t="s">
        <v>3710</v>
      </c>
      <c r="E901" s="206" t="s">
        <v>3501</v>
      </c>
      <c r="F901" s="207" t="s">
        <v>3712</v>
      </c>
      <c r="G901" s="205"/>
      <c r="H901" s="208">
        <v>17.858999999999998</v>
      </c>
      <c r="I901" s="209"/>
      <c r="J901" s="205"/>
      <c r="K901" s="205"/>
      <c r="L901" s="210"/>
      <c r="M901" s="211"/>
      <c r="N901" s="212"/>
      <c r="O901" s="212"/>
      <c r="P901" s="212"/>
      <c r="Q901" s="212"/>
      <c r="R901" s="212"/>
      <c r="S901" s="212"/>
      <c r="T901" s="213"/>
      <c r="AT901" s="214" t="s">
        <v>3710</v>
      </c>
      <c r="AU901" s="214" t="s">
        <v>3565</v>
      </c>
      <c r="AV901" s="13" t="s">
        <v>3699</v>
      </c>
      <c r="AW901" s="13" t="s">
        <v>3515</v>
      </c>
      <c r="AX901" s="13" t="s">
        <v>3562</v>
      </c>
      <c r="AY901" s="214" t="s">
        <v>3691</v>
      </c>
    </row>
    <row r="902" spans="2:65" s="1" customFormat="1" ht="16.5" customHeight="1">
      <c r="B902" s="34"/>
      <c r="C902" s="179" t="s">
        <v>3176</v>
      </c>
      <c r="D902" s="179" t="s">
        <v>3694</v>
      </c>
      <c r="E902" s="180" t="s">
        <v>3864</v>
      </c>
      <c r="F902" s="181" t="s">
        <v>3865</v>
      </c>
      <c r="G902" s="182" t="s">
        <v>3697</v>
      </c>
      <c r="H902" s="183">
        <v>24.04</v>
      </c>
      <c r="I902" s="184"/>
      <c r="J902" s="185">
        <f>ROUND(I902*H902,2)</f>
        <v>0</v>
      </c>
      <c r="K902" s="181" t="s">
        <v>3698</v>
      </c>
      <c r="L902" s="38"/>
      <c r="M902" s="186" t="s">
        <v>3501</v>
      </c>
      <c r="N902" s="187" t="s">
        <v>3525</v>
      </c>
      <c r="O902" s="63"/>
      <c r="P902" s="188">
        <f>O902*H902</f>
        <v>0</v>
      </c>
      <c r="Q902" s="188">
        <v>2.45329</v>
      </c>
      <c r="R902" s="188">
        <f>Q902*H902</f>
        <v>58.977091599999994</v>
      </c>
      <c r="S902" s="188">
        <v>0</v>
      </c>
      <c r="T902" s="189">
        <f>S902*H902</f>
        <v>0</v>
      </c>
      <c r="AR902" s="190" t="s">
        <v>3699</v>
      </c>
      <c r="AT902" s="190" t="s">
        <v>3694</v>
      </c>
      <c r="AU902" s="190" t="s">
        <v>3565</v>
      </c>
      <c r="AY902" s="17" t="s">
        <v>3691</v>
      </c>
      <c r="BE902" s="191">
        <f>IF(N902="základní",J902,0)</f>
        <v>0</v>
      </c>
      <c r="BF902" s="191">
        <f>IF(N902="snížená",J902,0)</f>
        <v>0</v>
      </c>
      <c r="BG902" s="191">
        <f>IF(N902="zákl. přenesená",J902,0)</f>
        <v>0</v>
      </c>
      <c r="BH902" s="191">
        <f>IF(N902="sníž. přenesená",J902,0)</f>
        <v>0</v>
      </c>
      <c r="BI902" s="191">
        <f>IF(N902="nulová",J902,0)</f>
        <v>0</v>
      </c>
      <c r="BJ902" s="17" t="s">
        <v>3562</v>
      </c>
      <c r="BK902" s="191">
        <f>ROUND(I902*H902,2)</f>
        <v>0</v>
      </c>
      <c r="BL902" s="17" t="s">
        <v>3699</v>
      </c>
      <c r="BM902" s="190" t="s">
        <v>3177</v>
      </c>
    </row>
    <row r="903" spans="2:65" s="1" customFormat="1" ht="16.5" customHeight="1">
      <c r="B903" s="34"/>
      <c r="C903" s="179" t="s">
        <v>3178</v>
      </c>
      <c r="D903" s="179" t="s">
        <v>3694</v>
      </c>
      <c r="E903" s="180" t="s">
        <v>3868</v>
      </c>
      <c r="F903" s="181" t="s">
        <v>3869</v>
      </c>
      <c r="G903" s="182" t="s">
        <v>3800</v>
      </c>
      <c r="H903" s="183">
        <v>15.53</v>
      </c>
      <c r="I903" s="184"/>
      <c r="J903" s="185">
        <f>ROUND(I903*H903,2)</f>
        <v>0</v>
      </c>
      <c r="K903" s="181" t="s">
        <v>3698</v>
      </c>
      <c r="L903" s="38"/>
      <c r="M903" s="186" t="s">
        <v>3501</v>
      </c>
      <c r="N903" s="187" t="s">
        <v>3525</v>
      </c>
      <c r="O903" s="63"/>
      <c r="P903" s="188">
        <f>O903*H903</f>
        <v>0</v>
      </c>
      <c r="Q903" s="188">
        <v>0.00247</v>
      </c>
      <c r="R903" s="188">
        <f>Q903*H903</f>
        <v>0.0383591</v>
      </c>
      <c r="S903" s="188">
        <v>0</v>
      </c>
      <c r="T903" s="189">
        <f>S903*H903</f>
        <v>0</v>
      </c>
      <c r="AR903" s="190" t="s">
        <v>3699</v>
      </c>
      <c r="AT903" s="190" t="s">
        <v>3694</v>
      </c>
      <c r="AU903" s="190" t="s">
        <v>3565</v>
      </c>
      <c r="AY903" s="17" t="s">
        <v>3691</v>
      </c>
      <c r="BE903" s="191">
        <f>IF(N903="základní",J903,0)</f>
        <v>0</v>
      </c>
      <c r="BF903" s="191">
        <f>IF(N903="snížená",J903,0)</f>
        <v>0</v>
      </c>
      <c r="BG903" s="191">
        <f>IF(N903="zákl. přenesená",J903,0)</f>
        <v>0</v>
      </c>
      <c r="BH903" s="191">
        <f>IF(N903="sníž. přenesená",J903,0)</f>
        <v>0</v>
      </c>
      <c r="BI903" s="191">
        <f>IF(N903="nulová",J903,0)</f>
        <v>0</v>
      </c>
      <c r="BJ903" s="17" t="s">
        <v>3562</v>
      </c>
      <c r="BK903" s="191">
        <f>ROUND(I903*H903,2)</f>
        <v>0</v>
      </c>
      <c r="BL903" s="17" t="s">
        <v>3699</v>
      </c>
      <c r="BM903" s="190" t="s">
        <v>3179</v>
      </c>
    </row>
    <row r="904" spans="2:65" s="1" customFormat="1" ht="16.5" customHeight="1">
      <c r="B904" s="34"/>
      <c r="C904" s="179" t="s">
        <v>3180</v>
      </c>
      <c r="D904" s="179" t="s">
        <v>3694</v>
      </c>
      <c r="E904" s="180" t="s">
        <v>3872</v>
      </c>
      <c r="F904" s="181" t="s">
        <v>3873</v>
      </c>
      <c r="G904" s="182" t="s">
        <v>3800</v>
      </c>
      <c r="H904" s="183">
        <v>15.53</v>
      </c>
      <c r="I904" s="184"/>
      <c r="J904" s="185">
        <f>ROUND(I904*H904,2)</f>
        <v>0</v>
      </c>
      <c r="K904" s="181" t="s">
        <v>3698</v>
      </c>
      <c r="L904" s="38"/>
      <c r="M904" s="186" t="s">
        <v>3501</v>
      </c>
      <c r="N904" s="187" t="s">
        <v>3525</v>
      </c>
      <c r="O904" s="63"/>
      <c r="P904" s="188">
        <f>O904*H904</f>
        <v>0</v>
      </c>
      <c r="Q904" s="188">
        <v>0</v>
      </c>
      <c r="R904" s="188">
        <f>Q904*H904</f>
        <v>0</v>
      </c>
      <c r="S904" s="188">
        <v>0</v>
      </c>
      <c r="T904" s="189">
        <f>S904*H904</f>
        <v>0</v>
      </c>
      <c r="AR904" s="190" t="s">
        <v>3699</v>
      </c>
      <c r="AT904" s="190" t="s">
        <v>3694</v>
      </c>
      <c r="AU904" s="190" t="s">
        <v>3565</v>
      </c>
      <c r="AY904" s="17" t="s">
        <v>3691</v>
      </c>
      <c r="BE904" s="191">
        <f>IF(N904="základní",J904,0)</f>
        <v>0</v>
      </c>
      <c r="BF904" s="191">
        <f>IF(N904="snížená",J904,0)</f>
        <v>0</v>
      </c>
      <c r="BG904" s="191">
        <f>IF(N904="zákl. přenesená",J904,0)</f>
        <v>0</v>
      </c>
      <c r="BH904" s="191">
        <f>IF(N904="sníž. přenesená",J904,0)</f>
        <v>0</v>
      </c>
      <c r="BI904" s="191">
        <f>IF(N904="nulová",J904,0)</f>
        <v>0</v>
      </c>
      <c r="BJ904" s="17" t="s">
        <v>3562</v>
      </c>
      <c r="BK904" s="191">
        <f>ROUND(I904*H904,2)</f>
        <v>0</v>
      </c>
      <c r="BL904" s="17" t="s">
        <v>3699</v>
      </c>
      <c r="BM904" s="190" t="s">
        <v>3181</v>
      </c>
    </row>
    <row r="905" spans="2:51" s="12" customFormat="1" ht="12">
      <c r="B905" s="192"/>
      <c r="C905" s="193"/>
      <c r="D905" s="194" t="s">
        <v>3710</v>
      </c>
      <c r="E905" s="195" t="s">
        <v>3501</v>
      </c>
      <c r="F905" s="196" t="s">
        <v>3182</v>
      </c>
      <c r="G905" s="193"/>
      <c r="H905" s="197">
        <v>15.53</v>
      </c>
      <c r="I905" s="198"/>
      <c r="J905" s="193"/>
      <c r="K905" s="193"/>
      <c r="L905" s="199"/>
      <c r="M905" s="200"/>
      <c r="N905" s="201"/>
      <c r="O905" s="201"/>
      <c r="P905" s="201"/>
      <c r="Q905" s="201"/>
      <c r="R905" s="201"/>
      <c r="S905" s="201"/>
      <c r="T905" s="202"/>
      <c r="AT905" s="203" t="s">
        <v>3710</v>
      </c>
      <c r="AU905" s="203" t="s">
        <v>3565</v>
      </c>
      <c r="AV905" s="12" t="s">
        <v>3565</v>
      </c>
      <c r="AW905" s="12" t="s">
        <v>3515</v>
      </c>
      <c r="AX905" s="12" t="s">
        <v>3554</v>
      </c>
      <c r="AY905" s="203" t="s">
        <v>3691</v>
      </c>
    </row>
    <row r="906" spans="2:51" s="13" customFormat="1" ht="12">
      <c r="B906" s="204"/>
      <c r="C906" s="205"/>
      <c r="D906" s="194" t="s">
        <v>3710</v>
      </c>
      <c r="E906" s="206" t="s">
        <v>3501</v>
      </c>
      <c r="F906" s="207" t="s">
        <v>3712</v>
      </c>
      <c r="G906" s="205"/>
      <c r="H906" s="208">
        <v>15.53</v>
      </c>
      <c r="I906" s="209"/>
      <c r="J906" s="205"/>
      <c r="K906" s="205"/>
      <c r="L906" s="210"/>
      <c r="M906" s="211"/>
      <c r="N906" s="212"/>
      <c r="O906" s="212"/>
      <c r="P906" s="212"/>
      <c r="Q906" s="212"/>
      <c r="R906" s="212"/>
      <c r="S906" s="212"/>
      <c r="T906" s="213"/>
      <c r="AT906" s="214" t="s">
        <v>3710</v>
      </c>
      <c r="AU906" s="214" t="s">
        <v>3565</v>
      </c>
      <c r="AV906" s="13" t="s">
        <v>3699</v>
      </c>
      <c r="AW906" s="13" t="s">
        <v>3515</v>
      </c>
      <c r="AX906" s="13" t="s">
        <v>3562</v>
      </c>
      <c r="AY906" s="214" t="s">
        <v>3691</v>
      </c>
    </row>
    <row r="907" spans="2:65" s="1" customFormat="1" ht="16.5" customHeight="1">
      <c r="B907" s="34"/>
      <c r="C907" s="179" t="s">
        <v>3183</v>
      </c>
      <c r="D907" s="179" t="s">
        <v>3694</v>
      </c>
      <c r="E907" s="180" t="s">
        <v>3184</v>
      </c>
      <c r="F907" s="181" t="s">
        <v>3185</v>
      </c>
      <c r="G907" s="182" t="s">
        <v>3792</v>
      </c>
      <c r="H907" s="183">
        <v>0.85</v>
      </c>
      <c r="I907" s="184"/>
      <c r="J907" s="185">
        <f>ROUND(I907*H907,2)</f>
        <v>0</v>
      </c>
      <c r="K907" s="181" t="s">
        <v>3698</v>
      </c>
      <c r="L907" s="38"/>
      <c r="M907" s="186" t="s">
        <v>3501</v>
      </c>
      <c r="N907" s="187" t="s">
        <v>3525</v>
      </c>
      <c r="O907" s="63"/>
      <c r="P907" s="188">
        <f>O907*H907</f>
        <v>0</v>
      </c>
      <c r="Q907" s="188">
        <v>1.06066</v>
      </c>
      <c r="R907" s="188">
        <f>Q907*H907</f>
        <v>0.901561</v>
      </c>
      <c r="S907" s="188">
        <v>0</v>
      </c>
      <c r="T907" s="189">
        <f>S907*H907</f>
        <v>0</v>
      </c>
      <c r="AR907" s="190" t="s">
        <v>3699</v>
      </c>
      <c r="AT907" s="190" t="s">
        <v>3694</v>
      </c>
      <c r="AU907" s="190" t="s">
        <v>3565</v>
      </c>
      <c r="AY907" s="17" t="s">
        <v>3691</v>
      </c>
      <c r="BE907" s="191">
        <f>IF(N907="základní",J907,0)</f>
        <v>0</v>
      </c>
      <c r="BF907" s="191">
        <f>IF(N907="snížená",J907,0)</f>
        <v>0</v>
      </c>
      <c r="BG907" s="191">
        <f>IF(N907="zákl. přenesená",J907,0)</f>
        <v>0</v>
      </c>
      <c r="BH907" s="191">
        <f>IF(N907="sníž. přenesená",J907,0)</f>
        <v>0</v>
      </c>
      <c r="BI907" s="191">
        <f>IF(N907="nulová",J907,0)</f>
        <v>0</v>
      </c>
      <c r="BJ907" s="17" t="s">
        <v>3562</v>
      </c>
      <c r="BK907" s="191">
        <f>ROUND(I907*H907,2)</f>
        <v>0</v>
      </c>
      <c r="BL907" s="17" t="s">
        <v>3699</v>
      </c>
      <c r="BM907" s="190" t="s">
        <v>3186</v>
      </c>
    </row>
    <row r="908" spans="2:63" s="11" customFormat="1" ht="22.9" customHeight="1">
      <c r="B908" s="163"/>
      <c r="C908" s="164"/>
      <c r="D908" s="165" t="s">
        <v>3553</v>
      </c>
      <c r="E908" s="177" t="s">
        <v>3837</v>
      </c>
      <c r="F908" s="177" t="s">
        <v>3916</v>
      </c>
      <c r="G908" s="164"/>
      <c r="H908" s="164"/>
      <c r="I908" s="167"/>
      <c r="J908" s="178">
        <f>BK908</f>
        <v>0</v>
      </c>
      <c r="K908" s="164"/>
      <c r="L908" s="169"/>
      <c r="M908" s="170"/>
      <c r="N908" s="171"/>
      <c r="O908" s="171"/>
      <c r="P908" s="172">
        <f>SUM(P909:P921)</f>
        <v>0</v>
      </c>
      <c r="Q908" s="171"/>
      <c r="R908" s="172">
        <f>SUM(R909:R921)</f>
        <v>57.64131059999999</v>
      </c>
      <c r="S908" s="171"/>
      <c r="T908" s="173">
        <f>SUM(T909:T921)</f>
        <v>0</v>
      </c>
      <c r="AR908" s="174" t="s">
        <v>3562</v>
      </c>
      <c r="AT908" s="175" t="s">
        <v>3553</v>
      </c>
      <c r="AU908" s="175" t="s">
        <v>3562</v>
      </c>
      <c r="AY908" s="174" t="s">
        <v>3691</v>
      </c>
      <c r="BK908" s="176">
        <f>SUM(BK909:BK921)</f>
        <v>0</v>
      </c>
    </row>
    <row r="909" spans="2:65" s="1" customFormat="1" ht="16.5" customHeight="1">
      <c r="B909" s="34"/>
      <c r="C909" s="179" t="s">
        <v>3187</v>
      </c>
      <c r="D909" s="179" t="s">
        <v>3694</v>
      </c>
      <c r="E909" s="180" t="s">
        <v>3188</v>
      </c>
      <c r="F909" s="181" t="s">
        <v>3189</v>
      </c>
      <c r="G909" s="182" t="s">
        <v>3800</v>
      </c>
      <c r="H909" s="183">
        <v>14.5</v>
      </c>
      <c r="I909" s="184"/>
      <c r="J909" s="185">
        <f aca="true" t="shared" si="60" ref="J909:J914">ROUND(I909*H909,2)</f>
        <v>0</v>
      </c>
      <c r="K909" s="181" t="s">
        <v>3698</v>
      </c>
      <c r="L909" s="38"/>
      <c r="M909" s="186" t="s">
        <v>3501</v>
      </c>
      <c r="N909" s="187" t="s">
        <v>3525</v>
      </c>
      <c r="O909" s="63"/>
      <c r="P909" s="188">
        <f aca="true" t="shared" si="61" ref="P909:P914">O909*H909</f>
        <v>0</v>
      </c>
      <c r="Q909" s="188">
        <v>0.00047</v>
      </c>
      <c r="R909" s="188">
        <f aca="true" t="shared" si="62" ref="R909:R914">Q909*H909</f>
        <v>0.006815</v>
      </c>
      <c r="S909" s="188">
        <v>0</v>
      </c>
      <c r="T909" s="189">
        <f aca="true" t="shared" si="63" ref="T909:T914">S909*H909</f>
        <v>0</v>
      </c>
      <c r="AR909" s="190" t="s">
        <v>3699</v>
      </c>
      <c r="AT909" s="190" t="s">
        <v>3694</v>
      </c>
      <c r="AU909" s="190" t="s">
        <v>3565</v>
      </c>
      <c r="AY909" s="17" t="s">
        <v>3691</v>
      </c>
      <c r="BE909" s="191">
        <f aca="true" t="shared" si="64" ref="BE909:BE914">IF(N909="základní",J909,0)</f>
        <v>0</v>
      </c>
      <c r="BF909" s="191">
        <f aca="true" t="shared" si="65" ref="BF909:BF914">IF(N909="snížená",J909,0)</f>
        <v>0</v>
      </c>
      <c r="BG909" s="191">
        <f aca="true" t="shared" si="66" ref="BG909:BG914">IF(N909="zákl. přenesená",J909,0)</f>
        <v>0</v>
      </c>
      <c r="BH909" s="191">
        <f aca="true" t="shared" si="67" ref="BH909:BH914">IF(N909="sníž. přenesená",J909,0)</f>
        <v>0</v>
      </c>
      <c r="BI909" s="191">
        <f aca="true" t="shared" si="68" ref="BI909:BI914">IF(N909="nulová",J909,0)</f>
        <v>0</v>
      </c>
      <c r="BJ909" s="17" t="s">
        <v>3562</v>
      </c>
      <c r="BK909" s="191">
        <f aca="true" t="shared" si="69" ref="BK909:BK914">ROUND(I909*H909,2)</f>
        <v>0</v>
      </c>
      <c r="BL909" s="17" t="s">
        <v>3699</v>
      </c>
      <c r="BM909" s="190" t="s">
        <v>3190</v>
      </c>
    </row>
    <row r="910" spans="2:65" s="1" customFormat="1" ht="24" customHeight="1">
      <c r="B910" s="34"/>
      <c r="C910" s="179" t="s">
        <v>3191</v>
      </c>
      <c r="D910" s="179" t="s">
        <v>3694</v>
      </c>
      <c r="E910" s="180" t="s">
        <v>3918</v>
      </c>
      <c r="F910" s="181" t="s">
        <v>3919</v>
      </c>
      <c r="G910" s="182" t="s">
        <v>3800</v>
      </c>
      <c r="H910" s="183">
        <v>95.72</v>
      </c>
      <c r="I910" s="184"/>
      <c r="J910" s="185">
        <f t="shared" si="60"/>
        <v>0</v>
      </c>
      <c r="K910" s="181" t="s">
        <v>3698</v>
      </c>
      <c r="L910" s="38"/>
      <c r="M910" s="186" t="s">
        <v>3501</v>
      </c>
      <c r="N910" s="187" t="s">
        <v>3525</v>
      </c>
      <c r="O910" s="63"/>
      <c r="P910" s="188">
        <f t="shared" si="61"/>
        <v>0</v>
      </c>
      <c r="Q910" s="188">
        <v>0.32</v>
      </c>
      <c r="R910" s="188">
        <f t="shared" si="62"/>
        <v>30.6304</v>
      </c>
      <c r="S910" s="188">
        <v>0</v>
      </c>
      <c r="T910" s="189">
        <f t="shared" si="63"/>
        <v>0</v>
      </c>
      <c r="AR910" s="190" t="s">
        <v>3699</v>
      </c>
      <c r="AT910" s="190" t="s">
        <v>3694</v>
      </c>
      <c r="AU910" s="190" t="s">
        <v>3565</v>
      </c>
      <c r="AY910" s="17" t="s">
        <v>3691</v>
      </c>
      <c r="BE910" s="191">
        <f t="shared" si="64"/>
        <v>0</v>
      </c>
      <c r="BF910" s="191">
        <f t="shared" si="65"/>
        <v>0</v>
      </c>
      <c r="BG910" s="191">
        <f t="shared" si="66"/>
        <v>0</v>
      </c>
      <c r="BH910" s="191">
        <f t="shared" si="67"/>
        <v>0</v>
      </c>
      <c r="BI910" s="191">
        <f t="shared" si="68"/>
        <v>0</v>
      </c>
      <c r="BJ910" s="17" t="s">
        <v>3562</v>
      </c>
      <c r="BK910" s="191">
        <f t="shared" si="69"/>
        <v>0</v>
      </c>
      <c r="BL910" s="17" t="s">
        <v>3699</v>
      </c>
      <c r="BM910" s="190" t="s">
        <v>3192</v>
      </c>
    </row>
    <row r="911" spans="2:65" s="1" customFormat="1" ht="16.5" customHeight="1">
      <c r="B911" s="34"/>
      <c r="C911" s="179" t="s">
        <v>3193</v>
      </c>
      <c r="D911" s="179" t="s">
        <v>3694</v>
      </c>
      <c r="E911" s="180" t="s">
        <v>3922</v>
      </c>
      <c r="F911" s="181" t="s">
        <v>3923</v>
      </c>
      <c r="G911" s="182" t="s">
        <v>3800</v>
      </c>
      <c r="H911" s="183">
        <v>95.72</v>
      </c>
      <c r="I911" s="184"/>
      <c r="J911" s="185">
        <f t="shared" si="60"/>
        <v>0</v>
      </c>
      <c r="K911" s="181" t="s">
        <v>3501</v>
      </c>
      <c r="L911" s="38"/>
      <c r="M911" s="186" t="s">
        <v>3501</v>
      </c>
      <c r="N911" s="187" t="s">
        <v>3525</v>
      </c>
      <c r="O911" s="63"/>
      <c r="P911" s="188">
        <f t="shared" si="61"/>
        <v>0</v>
      </c>
      <c r="Q911" s="188">
        <v>-0.032</v>
      </c>
      <c r="R911" s="188">
        <f t="shared" si="62"/>
        <v>-3.06304</v>
      </c>
      <c r="S911" s="188">
        <v>0</v>
      </c>
      <c r="T911" s="189">
        <f t="shared" si="63"/>
        <v>0</v>
      </c>
      <c r="AR911" s="190" t="s">
        <v>3699</v>
      </c>
      <c r="AT911" s="190" t="s">
        <v>3694</v>
      </c>
      <c r="AU911" s="190" t="s">
        <v>3565</v>
      </c>
      <c r="AY911" s="17" t="s">
        <v>3691</v>
      </c>
      <c r="BE911" s="191">
        <f t="shared" si="64"/>
        <v>0</v>
      </c>
      <c r="BF911" s="191">
        <f t="shared" si="65"/>
        <v>0</v>
      </c>
      <c r="BG911" s="191">
        <f t="shared" si="66"/>
        <v>0</v>
      </c>
      <c r="BH911" s="191">
        <f t="shared" si="67"/>
        <v>0</v>
      </c>
      <c r="BI911" s="191">
        <f t="shared" si="68"/>
        <v>0</v>
      </c>
      <c r="BJ911" s="17" t="s">
        <v>3562</v>
      </c>
      <c r="BK911" s="191">
        <f t="shared" si="69"/>
        <v>0</v>
      </c>
      <c r="BL911" s="17" t="s">
        <v>3699</v>
      </c>
      <c r="BM911" s="190" t="s">
        <v>3194</v>
      </c>
    </row>
    <row r="912" spans="2:65" s="1" customFormat="1" ht="24" customHeight="1">
      <c r="B912" s="34"/>
      <c r="C912" s="179" t="s">
        <v>3195</v>
      </c>
      <c r="D912" s="179" t="s">
        <v>3694</v>
      </c>
      <c r="E912" s="180" t="s">
        <v>3196</v>
      </c>
      <c r="F912" s="181" t="s">
        <v>3927</v>
      </c>
      <c r="G912" s="182" t="s">
        <v>3800</v>
      </c>
      <c r="H912" s="183">
        <v>49.91</v>
      </c>
      <c r="I912" s="184"/>
      <c r="J912" s="185">
        <f t="shared" si="60"/>
        <v>0</v>
      </c>
      <c r="K912" s="181" t="s">
        <v>3698</v>
      </c>
      <c r="L912" s="38"/>
      <c r="M912" s="186" t="s">
        <v>3501</v>
      </c>
      <c r="N912" s="187" t="s">
        <v>3525</v>
      </c>
      <c r="O912" s="63"/>
      <c r="P912" s="188">
        <f t="shared" si="61"/>
        <v>0</v>
      </c>
      <c r="Q912" s="188">
        <v>0.24161</v>
      </c>
      <c r="R912" s="188">
        <f t="shared" si="62"/>
        <v>12.058755099999999</v>
      </c>
      <c r="S912" s="188">
        <v>0</v>
      </c>
      <c r="T912" s="189">
        <f t="shared" si="63"/>
        <v>0</v>
      </c>
      <c r="AR912" s="190" t="s">
        <v>3699</v>
      </c>
      <c r="AT912" s="190" t="s">
        <v>3694</v>
      </c>
      <c r="AU912" s="190" t="s">
        <v>3565</v>
      </c>
      <c r="AY912" s="17" t="s">
        <v>3691</v>
      </c>
      <c r="BE912" s="191">
        <f t="shared" si="64"/>
        <v>0</v>
      </c>
      <c r="BF912" s="191">
        <f t="shared" si="65"/>
        <v>0</v>
      </c>
      <c r="BG912" s="191">
        <f t="shared" si="66"/>
        <v>0</v>
      </c>
      <c r="BH912" s="191">
        <f t="shared" si="67"/>
        <v>0</v>
      </c>
      <c r="BI912" s="191">
        <f t="shared" si="68"/>
        <v>0</v>
      </c>
      <c r="BJ912" s="17" t="s">
        <v>3562</v>
      </c>
      <c r="BK912" s="191">
        <f t="shared" si="69"/>
        <v>0</v>
      </c>
      <c r="BL912" s="17" t="s">
        <v>3699</v>
      </c>
      <c r="BM912" s="190" t="s">
        <v>3197</v>
      </c>
    </row>
    <row r="913" spans="2:65" s="1" customFormat="1" ht="24" customHeight="1">
      <c r="B913" s="34"/>
      <c r="C913" s="179" t="s">
        <v>3198</v>
      </c>
      <c r="D913" s="179" t="s">
        <v>3694</v>
      </c>
      <c r="E913" s="180" t="s">
        <v>3199</v>
      </c>
      <c r="F913" s="181" t="s">
        <v>3200</v>
      </c>
      <c r="G913" s="182" t="s">
        <v>3800</v>
      </c>
      <c r="H913" s="183">
        <v>37.35</v>
      </c>
      <c r="I913" s="184"/>
      <c r="J913" s="185">
        <f t="shared" si="60"/>
        <v>0</v>
      </c>
      <c r="K913" s="181" t="s">
        <v>3698</v>
      </c>
      <c r="L913" s="38"/>
      <c r="M913" s="186" t="s">
        <v>3501</v>
      </c>
      <c r="N913" s="187" t="s">
        <v>3525</v>
      </c>
      <c r="O913" s="63"/>
      <c r="P913" s="188">
        <f t="shared" si="61"/>
        <v>0</v>
      </c>
      <c r="Q913" s="188">
        <v>0.20133</v>
      </c>
      <c r="R913" s="188">
        <f t="shared" si="62"/>
        <v>7.519675500000001</v>
      </c>
      <c r="S913" s="188">
        <v>0</v>
      </c>
      <c r="T913" s="189">
        <f t="shared" si="63"/>
        <v>0</v>
      </c>
      <c r="AR913" s="190" t="s">
        <v>3699</v>
      </c>
      <c r="AT913" s="190" t="s">
        <v>3694</v>
      </c>
      <c r="AU913" s="190" t="s">
        <v>3565</v>
      </c>
      <c r="AY913" s="17" t="s">
        <v>3691</v>
      </c>
      <c r="BE913" s="191">
        <f t="shared" si="64"/>
        <v>0</v>
      </c>
      <c r="BF913" s="191">
        <f t="shared" si="65"/>
        <v>0</v>
      </c>
      <c r="BG913" s="191">
        <f t="shared" si="66"/>
        <v>0</v>
      </c>
      <c r="BH913" s="191">
        <f t="shared" si="67"/>
        <v>0</v>
      </c>
      <c r="BI913" s="191">
        <f t="shared" si="68"/>
        <v>0</v>
      </c>
      <c r="BJ913" s="17" t="s">
        <v>3562</v>
      </c>
      <c r="BK913" s="191">
        <f t="shared" si="69"/>
        <v>0</v>
      </c>
      <c r="BL913" s="17" t="s">
        <v>3699</v>
      </c>
      <c r="BM913" s="190" t="s">
        <v>3201</v>
      </c>
    </row>
    <row r="914" spans="2:65" s="1" customFormat="1" ht="24" customHeight="1">
      <c r="B914" s="34"/>
      <c r="C914" s="179" t="s">
        <v>3202</v>
      </c>
      <c r="D914" s="179" t="s">
        <v>3694</v>
      </c>
      <c r="E914" s="180" t="s">
        <v>3203</v>
      </c>
      <c r="F914" s="181" t="s">
        <v>3204</v>
      </c>
      <c r="G914" s="182" t="s">
        <v>3800</v>
      </c>
      <c r="H914" s="183">
        <v>44.75</v>
      </c>
      <c r="I914" s="184"/>
      <c r="J914" s="185">
        <f t="shared" si="60"/>
        <v>0</v>
      </c>
      <c r="K914" s="181" t="s">
        <v>3698</v>
      </c>
      <c r="L914" s="38"/>
      <c r="M914" s="186" t="s">
        <v>3501</v>
      </c>
      <c r="N914" s="187" t="s">
        <v>3525</v>
      </c>
      <c r="O914" s="63"/>
      <c r="P914" s="188">
        <f t="shared" si="61"/>
        <v>0</v>
      </c>
      <c r="Q914" s="188">
        <v>0.16698</v>
      </c>
      <c r="R914" s="188">
        <f t="shared" si="62"/>
        <v>7.472354999999999</v>
      </c>
      <c r="S914" s="188">
        <v>0</v>
      </c>
      <c r="T914" s="189">
        <f t="shared" si="63"/>
        <v>0</v>
      </c>
      <c r="AR914" s="190" t="s">
        <v>3699</v>
      </c>
      <c r="AT914" s="190" t="s">
        <v>3694</v>
      </c>
      <c r="AU914" s="190" t="s">
        <v>3565</v>
      </c>
      <c r="AY914" s="17" t="s">
        <v>3691</v>
      </c>
      <c r="BE914" s="191">
        <f t="shared" si="64"/>
        <v>0</v>
      </c>
      <c r="BF914" s="191">
        <f t="shared" si="65"/>
        <v>0</v>
      </c>
      <c r="BG914" s="191">
        <f t="shared" si="66"/>
        <v>0</v>
      </c>
      <c r="BH914" s="191">
        <f t="shared" si="67"/>
        <v>0</v>
      </c>
      <c r="BI914" s="191">
        <f t="shared" si="68"/>
        <v>0</v>
      </c>
      <c r="BJ914" s="17" t="s">
        <v>3562</v>
      </c>
      <c r="BK914" s="191">
        <f t="shared" si="69"/>
        <v>0</v>
      </c>
      <c r="BL914" s="17" t="s">
        <v>3699</v>
      </c>
      <c r="BM914" s="190" t="s">
        <v>3205</v>
      </c>
    </row>
    <row r="915" spans="2:51" s="12" customFormat="1" ht="12">
      <c r="B915" s="192"/>
      <c r="C915" s="193"/>
      <c r="D915" s="194" t="s">
        <v>3710</v>
      </c>
      <c r="E915" s="195" t="s">
        <v>3501</v>
      </c>
      <c r="F915" s="196" t="s">
        <v>3206</v>
      </c>
      <c r="G915" s="193"/>
      <c r="H915" s="197">
        <v>44.75</v>
      </c>
      <c r="I915" s="198"/>
      <c r="J915" s="193"/>
      <c r="K915" s="193"/>
      <c r="L915" s="199"/>
      <c r="M915" s="200"/>
      <c r="N915" s="201"/>
      <c r="O915" s="201"/>
      <c r="P915" s="201"/>
      <c r="Q915" s="201"/>
      <c r="R915" s="201"/>
      <c r="S915" s="201"/>
      <c r="T915" s="202"/>
      <c r="AT915" s="203" t="s">
        <v>3710</v>
      </c>
      <c r="AU915" s="203" t="s">
        <v>3565</v>
      </c>
      <c r="AV915" s="12" t="s">
        <v>3565</v>
      </c>
      <c r="AW915" s="12" t="s">
        <v>3515</v>
      </c>
      <c r="AX915" s="12" t="s">
        <v>3554</v>
      </c>
      <c r="AY915" s="203" t="s">
        <v>3691</v>
      </c>
    </row>
    <row r="916" spans="2:51" s="13" customFormat="1" ht="12">
      <c r="B916" s="204"/>
      <c r="C916" s="205"/>
      <c r="D916" s="194" t="s">
        <v>3710</v>
      </c>
      <c r="E916" s="206" t="s">
        <v>3501</v>
      </c>
      <c r="F916" s="207" t="s">
        <v>3712</v>
      </c>
      <c r="G916" s="205"/>
      <c r="H916" s="208">
        <v>44.75</v>
      </c>
      <c r="I916" s="209"/>
      <c r="J916" s="205"/>
      <c r="K916" s="205"/>
      <c r="L916" s="210"/>
      <c r="M916" s="211"/>
      <c r="N916" s="212"/>
      <c r="O916" s="212"/>
      <c r="P916" s="212"/>
      <c r="Q916" s="212"/>
      <c r="R916" s="212"/>
      <c r="S916" s="212"/>
      <c r="T916" s="213"/>
      <c r="AT916" s="214" t="s">
        <v>3710</v>
      </c>
      <c r="AU916" s="214" t="s">
        <v>3565</v>
      </c>
      <c r="AV916" s="13" t="s">
        <v>3699</v>
      </c>
      <c r="AW916" s="13" t="s">
        <v>3515</v>
      </c>
      <c r="AX916" s="13" t="s">
        <v>3562</v>
      </c>
      <c r="AY916" s="214" t="s">
        <v>3691</v>
      </c>
    </row>
    <row r="917" spans="2:65" s="1" customFormat="1" ht="16.5" customHeight="1">
      <c r="B917" s="34"/>
      <c r="C917" s="179" t="s">
        <v>3207</v>
      </c>
      <c r="D917" s="179" t="s">
        <v>3694</v>
      </c>
      <c r="E917" s="180" t="s">
        <v>3208</v>
      </c>
      <c r="F917" s="181" t="s">
        <v>3975</v>
      </c>
      <c r="G917" s="182" t="s">
        <v>3834</v>
      </c>
      <c r="H917" s="183">
        <v>10</v>
      </c>
      <c r="I917" s="184"/>
      <c r="J917" s="185">
        <f>ROUND(I917*H917,2)</f>
        <v>0</v>
      </c>
      <c r="K917" s="181" t="s">
        <v>3698</v>
      </c>
      <c r="L917" s="38"/>
      <c r="M917" s="186" t="s">
        <v>3501</v>
      </c>
      <c r="N917" s="187" t="s">
        <v>3525</v>
      </c>
      <c r="O917" s="63"/>
      <c r="P917" s="188">
        <f>O917*H917</f>
        <v>0</v>
      </c>
      <c r="Q917" s="188">
        <v>0.03655</v>
      </c>
      <c r="R917" s="188">
        <f>Q917*H917</f>
        <v>0.3655</v>
      </c>
      <c r="S917" s="188">
        <v>0</v>
      </c>
      <c r="T917" s="189">
        <f>S917*H917</f>
        <v>0</v>
      </c>
      <c r="AR917" s="190" t="s">
        <v>3699</v>
      </c>
      <c r="AT917" s="190" t="s">
        <v>3694</v>
      </c>
      <c r="AU917" s="190" t="s">
        <v>3565</v>
      </c>
      <c r="AY917" s="17" t="s">
        <v>3691</v>
      </c>
      <c r="BE917" s="191">
        <f>IF(N917="základní",J917,0)</f>
        <v>0</v>
      </c>
      <c r="BF917" s="191">
        <f>IF(N917="snížená",J917,0)</f>
        <v>0</v>
      </c>
      <c r="BG917" s="191">
        <f>IF(N917="zákl. přenesená",J917,0)</f>
        <v>0</v>
      </c>
      <c r="BH917" s="191">
        <f>IF(N917="sníž. přenesená",J917,0)</f>
        <v>0</v>
      </c>
      <c r="BI917" s="191">
        <f>IF(N917="nulová",J917,0)</f>
        <v>0</v>
      </c>
      <c r="BJ917" s="17" t="s">
        <v>3562</v>
      </c>
      <c r="BK917" s="191">
        <f>ROUND(I917*H917,2)</f>
        <v>0</v>
      </c>
      <c r="BL917" s="17" t="s">
        <v>3699</v>
      </c>
      <c r="BM917" s="190" t="s">
        <v>3209</v>
      </c>
    </row>
    <row r="918" spans="2:65" s="1" customFormat="1" ht="16.5" customHeight="1">
      <c r="B918" s="34"/>
      <c r="C918" s="179" t="s">
        <v>3210</v>
      </c>
      <c r="D918" s="179" t="s">
        <v>3694</v>
      </c>
      <c r="E918" s="180" t="s">
        <v>3211</v>
      </c>
      <c r="F918" s="181" t="s">
        <v>3991</v>
      </c>
      <c r="G918" s="182" t="s">
        <v>3834</v>
      </c>
      <c r="H918" s="183">
        <v>10</v>
      </c>
      <c r="I918" s="184"/>
      <c r="J918" s="185">
        <f>ROUND(I918*H918,2)</f>
        <v>0</v>
      </c>
      <c r="K918" s="181" t="s">
        <v>3698</v>
      </c>
      <c r="L918" s="38"/>
      <c r="M918" s="186" t="s">
        <v>3501</v>
      </c>
      <c r="N918" s="187" t="s">
        <v>3525</v>
      </c>
      <c r="O918" s="63"/>
      <c r="P918" s="188">
        <f>O918*H918</f>
        <v>0</v>
      </c>
      <c r="Q918" s="188">
        <v>0.06355</v>
      </c>
      <c r="R918" s="188">
        <f>Q918*H918</f>
        <v>0.6355</v>
      </c>
      <c r="S918" s="188">
        <v>0</v>
      </c>
      <c r="T918" s="189">
        <f>S918*H918</f>
        <v>0</v>
      </c>
      <c r="AR918" s="190" t="s">
        <v>3699</v>
      </c>
      <c r="AT918" s="190" t="s">
        <v>3694</v>
      </c>
      <c r="AU918" s="190" t="s">
        <v>3565</v>
      </c>
      <c r="AY918" s="17" t="s">
        <v>3691</v>
      </c>
      <c r="BE918" s="191">
        <f>IF(N918="základní",J918,0)</f>
        <v>0</v>
      </c>
      <c r="BF918" s="191">
        <f>IF(N918="snížená",J918,0)</f>
        <v>0</v>
      </c>
      <c r="BG918" s="191">
        <f>IF(N918="zákl. přenesená",J918,0)</f>
        <v>0</v>
      </c>
      <c r="BH918" s="191">
        <f>IF(N918="sníž. přenesená",J918,0)</f>
        <v>0</v>
      </c>
      <c r="BI918" s="191">
        <f>IF(N918="nulová",J918,0)</f>
        <v>0</v>
      </c>
      <c r="BJ918" s="17" t="s">
        <v>3562</v>
      </c>
      <c r="BK918" s="191">
        <f>ROUND(I918*H918,2)</f>
        <v>0</v>
      </c>
      <c r="BL918" s="17" t="s">
        <v>3699</v>
      </c>
      <c r="BM918" s="190" t="s">
        <v>3212</v>
      </c>
    </row>
    <row r="919" spans="2:65" s="1" customFormat="1" ht="16.5" customHeight="1">
      <c r="B919" s="34"/>
      <c r="C919" s="179" t="s">
        <v>3213</v>
      </c>
      <c r="D919" s="179" t="s">
        <v>3694</v>
      </c>
      <c r="E919" s="180" t="s">
        <v>3214</v>
      </c>
      <c r="F919" s="181" t="s">
        <v>3987</v>
      </c>
      <c r="G919" s="182" t="s">
        <v>3834</v>
      </c>
      <c r="H919" s="183">
        <v>15</v>
      </c>
      <c r="I919" s="184"/>
      <c r="J919" s="185">
        <f>ROUND(I919*H919,2)</f>
        <v>0</v>
      </c>
      <c r="K919" s="181" t="s">
        <v>3698</v>
      </c>
      <c r="L919" s="38"/>
      <c r="M919" s="186" t="s">
        <v>3501</v>
      </c>
      <c r="N919" s="187" t="s">
        <v>3525</v>
      </c>
      <c r="O919" s="63"/>
      <c r="P919" s="188">
        <f>O919*H919</f>
        <v>0</v>
      </c>
      <c r="Q919" s="188">
        <v>0.10905</v>
      </c>
      <c r="R919" s="188">
        <f>Q919*H919</f>
        <v>1.6357499999999998</v>
      </c>
      <c r="S919" s="188">
        <v>0</v>
      </c>
      <c r="T919" s="189">
        <f>S919*H919</f>
        <v>0</v>
      </c>
      <c r="AR919" s="190" t="s">
        <v>3699</v>
      </c>
      <c r="AT919" s="190" t="s">
        <v>3694</v>
      </c>
      <c r="AU919" s="190" t="s">
        <v>3565</v>
      </c>
      <c r="AY919" s="17" t="s">
        <v>3691</v>
      </c>
      <c r="BE919" s="191">
        <f>IF(N919="základní",J919,0)</f>
        <v>0</v>
      </c>
      <c r="BF919" s="191">
        <f>IF(N919="snížená",J919,0)</f>
        <v>0</v>
      </c>
      <c r="BG919" s="191">
        <f>IF(N919="zákl. přenesená",J919,0)</f>
        <v>0</v>
      </c>
      <c r="BH919" s="191">
        <f>IF(N919="sníž. přenesená",J919,0)</f>
        <v>0</v>
      </c>
      <c r="BI919" s="191">
        <f>IF(N919="nulová",J919,0)</f>
        <v>0</v>
      </c>
      <c r="BJ919" s="17" t="s">
        <v>3562</v>
      </c>
      <c r="BK919" s="191">
        <f>ROUND(I919*H919,2)</f>
        <v>0</v>
      </c>
      <c r="BL919" s="17" t="s">
        <v>3699</v>
      </c>
      <c r="BM919" s="190" t="s">
        <v>3215</v>
      </c>
    </row>
    <row r="920" spans="2:65" s="1" customFormat="1" ht="16.5" customHeight="1">
      <c r="B920" s="34"/>
      <c r="C920" s="179" t="s">
        <v>3216</v>
      </c>
      <c r="D920" s="179" t="s">
        <v>3694</v>
      </c>
      <c r="E920" s="180" t="s">
        <v>3970</v>
      </c>
      <c r="F920" s="181" t="s">
        <v>3971</v>
      </c>
      <c r="G920" s="182" t="s">
        <v>3834</v>
      </c>
      <c r="H920" s="183">
        <v>6</v>
      </c>
      <c r="I920" s="184"/>
      <c r="J920" s="185">
        <f>ROUND(I920*H920,2)</f>
        <v>0</v>
      </c>
      <c r="K920" s="181" t="s">
        <v>3698</v>
      </c>
      <c r="L920" s="38"/>
      <c r="M920" s="186" t="s">
        <v>3501</v>
      </c>
      <c r="N920" s="187" t="s">
        <v>3525</v>
      </c>
      <c r="O920" s="63"/>
      <c r="P920" s="188">
        <f>O920*H920</f>
        <v>0</v>
      </c>
      <c r="Q920" s="188">
        <v>0.04555</v>
      </c>
      <c r="R920" s="188">
        <f>Q920*H920</f>
        <v>0.2733</v>
      </c>
      <c r="S920" s="188">
        <v>0</v>
      </c>
      <c r="T920" s="189">
        <f>S920*H920</f>
        <v>0</v>
      </c>
      <c r="AR920" s="190" t="s">
        <v>3699</v>
      </c>
      <c r="AT920" s="190" t="s">
        <v>3694</v>
      </c>
      <c r="AU920" s="190" t="s">
        <v>3565</v>
      </c>
      <c r="AY920" s="17" t="s">
        <v>3691</v>
      </c>
      <c r="BE920" s="191">
        <f>IF(N920="základní",J920,0)</f>
        <v>0</v>
      </c>
      <c r="BF920" s="191">
        <f>IF(N920="snížená",J920,0)</f>
        <v>0</v>
      </c>
      <c r="BG920" s="191">
        <f>IF(N920="zákl. přenesená",J920,0)</f>
        <v>0</v>
      </c>
      <c r="BH920" s="191">
        <f>IF(N920="sníž. přenesená",J920,0)</f>
        <v>0</v>
      </c>
      <c r="BI920" s="191">
        <f>IF(N920="nulová",J920,0)</f>
        <v>0</v>
      </c>
      <c r="BJ920" s="17" t="s">
        <v>3562</v>
      </c>
      <c r="BK920" s="191">
        <f>ROUND(I920*H920,2)</f>
        <v>0</v>
      </c>
      <c r="BL920" s="17" t="s">
        <v>3699</v>
      </c>
      <c r="BM920" s="190" t="s">
        <v>3217</v>
      </c>
    </row>
    <row r="921" spans="2:65" s="1" customFormat="1" ht="16.5" customHeight="1">
      <c r="B921" s="34"/>
      <c r="C921" s="179" t="s">
        <v>3218</v>
      </c>
      <c r="D921" s="179" t="s">
        <v>3694</v>
      </c>
      <c r="E921" s="180" t="s">
        <v>3978</v>
      </c>
      <c r="F921" s="181" t="s">
        <v>3979</v>
      </c>
      <c r="G921" s="182" t="s">
        <v>3834</v>
      </c>
      <c r="H921" s="183">
        <v>5</v>
      </c>
      <c r="I921" s="184"/>
      <c r="J921" s="185">
        <f>ROUND(I921*H921,2)</f>
        <v>0</v>
      </c>
      <c r="K921" s="181" t="s">
        <v>3698</v>
      </c>
      <c r="L921" s="38"/>
      <c r="M921" s="186" t="s">
        <v>3501</v>
      </c>
      <c r="N921" s="187" t="s">
        <v>3525</v>
      </c>
      <c r="O921" s="63"/>
      <c r="P921" s="188">
        <f>O921*H921</f>
        <v>0</v>
      </c>
      <c r="Q921" s="188">
        <v>0.02126</v>
      </c>
      <c r="R921" s="188">
        <f>Q921*H921</f>
        <v>0.1063</v>
      </c>
      <c r="S921" s="188">
        <v>0</v>
      </c>
      <c r="T921" s="189">
        <f>S921*H921</f>
        <v>0</v>
      </c>
      <c r="AR921" s="190" t="s">
        <v>3699</v>
      </c>
      <c r="AT921" s="190" t="s">
        <v>3694</v>
      </c>
      <c r="AU921" s="190" t="s">
        <v>3565</v>
      </c>
      <c r="AY921" s="17" t="s">
        <v>3691</v>
      </c>
      <c r="BE921" s="191">
        <f>IF(N921="základní",J921,0)</f>
        <v>0</v>
      </c>
      <c r="BF921" s="191">
        <f>IF(N921="snížená",J921,0)</f>
        <v>0</v>
      </c>
      <c r="BG921" s="191">
        <f>IF(N921="zákl. přenesená",J921,0)</f>
        <v>0</v>
      </c>
      <c r="BH921" s="191">
        <f>IF(N921="sníž. přenesená",J921,0)</f>
        <v>0</v>
      </c>
      <c r="BI921" s="191">
        <f>IF(N921="nulová",J921,0)</f>
        <v>0</v>
      </c>
      <c r="BJ921" s="17" t="s">
        <v>3562</v>
      </c>
      <c r="BK921" s="191">
        <f>ROUND(I921*H921,2)</f>
        <v>0</v>
      </c>
      <c r="BL921" s="17" t="s">
        <v>3699</v>
      </c>
      <c r="BM921" s="190" t="s">
        <v>3219</v>
      </c>
    </row>
    <row r="922" spans="2:63" s="11" customFormat="1" ht="22.9" customHeight="1">
      <c r="B922" s="163"/>
      <c r="C922" s="164"/>
      <c r="D922" s="165" t="s">
        <v>3553</v>
      </c>
      <c r="E922" s="177" t="s">
        <v>3851</v>
      </c>
      <c r="F922" s="177" t="s">
        <v>4006</v>
      </c>
      <c r="G922" s="164"/>
      <c r="H922" s="164"/>
      <c r="I922" s="167"/>
      <c r="J922" s="178">
        <f>BK922</f>
        <v>0</v>
      </c>
      <c r="K922" s="164"/>
      <c r="L922" s="169"/>
      <c r="M922" s="170"/>
      <c r="N922" s="171"/>
      <c r="O922" s="171"/>
      <c r="P922" s="172">
        <f>SUM(P923:P929)</f>
        <v>0</v>
      </c>
      <c r="Q922" s="171"/>
      <c r="R922" s="172">
        <f>SUM(R923:R929)</f>
        <v>4.69811169</v>
      </c>
      <c r="S922" s="171"/>
      <c r="T922" s="173">
        <f>SUM(T923:T929)</f>
        <v>0</v>
      </c>
      <c r="AR922" s="174" t="s">
        <v>3562</v>
      </c>
      <c r="AT922" s="175" t="s">
        <v>3553</v>
      </c>
      <c r="AU922" s="175" t="s">
        <v>3562</v>
      </c>
      <c r="AY922" s="174" t="s">
        <v>3691</v>
      </c>
      <c r="BK922" s="176">
        <f>SUM(BK923:BK929)</f>
        <v>0</v>
      </c>
    </row>
    <row r="923" spans="2:65" s="1" customFormat="1" ht="24" customHeight="1">
      <c r="B923" s="34"/>
      <c r="C923" s="179" t="s">
        <v>3220</v>
      </c>
      <c r="D923" s="179" t="s">
        <v>3694</v>
      </c>
      <c r="E923" s="180" t="s">
        <v>3221</v>
      </c>
      <c r="F923" s="181" t="s">
        <v>3222</v>
      </c>
      <c r="G923" s="182" t="s">
        <v>3800</v>
      </c>
      <c r="H923" s="183">
        <v>41.071</v>
      </c>
      <c r="I923" s="184"/>
      <c r="J923" s="185">
        <f>ROUND(I923*H923,2)</f>
        <v>0</v>
      </c>
      <c r="K923" s="181" t="s">
        <v>3698</v>
      </c>
      <c r="L923" s="38"/>
      <c r="M923" s="186" t="s">
        <v>3501</v>
      </c>
      <c r="N923" s="187" t="s">
        <v>3525</v>
      </c>
      <c r="O923" s="63"/>
      <c r="P923" s="188">
        <f>O923*H923</f>
        <v>0</v>
      </c>
      <c r="Q923" s="188">
        <v>0.11439</v>
      </c>
      <c r="R923" s="188">
        <f>Q923*H923</f>
        <v>4.69811169</v>
      </c>
      <c r="S923" s="188">
        <v>0</v>
      </c>
      <c r="T923" s="189">
        <f>S923*H923</f>
        <v>0</v>
      </c>
      <c r="AR923" s="190" t="s">
        <v>3699</v>
      </c>
      <c r="AT923" s="190" t="s">
        <v>3694</v>
      </c>
      <c r="AU923" s="190" t="s">
        <v>3565</v>
      </c>
      <c r="AY923" s="17" t="s">
        <v>3691</v>
      </c>
      <c r="BE923" s="191">
        <f>IF(N923="základní",J923,0)</f>
        <v>0</v>
      </c>
      <c r="BF923" s="191">
        <f>IF(N923="snížená",J923,0)</f>
        <v>0</v>
      </c>
      <c r="BG923" s="191">
        <f>IF(N923="zákl. přenesená",J923,0)</f>
        <v>0</v>
      </c>
      <c r="BH923" s="191">
        <f>IF(N923="sníž. přenesená",J923,0)</f>
        <v>0</v>
      </c>
      <c r="BI923" s="191">
        <f>IF(N923="nulová",J923,0)</f>
        <v>0</v>
      </c>
      <c r="BJ923" s="17" t="s">
        <v>3562</v>
      </c>
      <c r="BK923" s="191">
        <f>ROUND(I923*H923,2)</f>
        <v>0</v>
      </c>
      <c r="BL923" s="17" t="s">
        <v>3699</v>
      </c>
      <c r="BM923" s="190" t="s">
        <v>3223</v>
      </c>
    </row>
    <row r="924" spans="2:51" s="12" customFormat="1" ht="12">
      <c r="B924" s="192"/>
      <c r="C924" s="193"/>
      <c r="D924" s="194" t="s">
        <v>3710</v>
      </c>
      <c r="E924" s="195" t="s">
        <v>3501</v>
      </c>
      <c r="F924" s="196" t="s">
        <v>3224</v>
      </c>
      <c r="G924" s="193"/>
      <c r="H924" s="197">
        <v>14.969</v>
      </c>
      <c r="I924" s="198"/>
      <c r="J924" s="193"/>
      <c r="K924" s="193"/>
      <c r="L924" s="199"/>
      <c r="M924" s="200"/>
      <c r="N924" s="201"/>
      <c r="O924" s="201"/>
      <c r="P924" s="201"/>
      <c r="Q924" s="201"/>
      <c r="R924" s="201"/>
      <c r="S924" s="201"/>
      <c r="T924" s="202"/>
      <c r="AT924" s="203" t="s">
        <v>3710</v>
      </c>
      <c r="AU924" s="203" t="s">
        <v>3565</v>
      </c>
      <c r="AV924" s="12" t="s">
        <v>3565</v>
      </c>
      <c r="AW924" s="12" t="s">
        <v>3515</v>
      </c>
      <c r="AX924" s="12" t="s">
        <v>3554</v>
      </c>
      <c r="AY924" s="203" t="s">
        <v>3691</v>
      </c>
    </row>
    <row r="925" spans="2:51" s="12" customFormat="1" ht="12">
      <c r="B925" s="192"/>
      <c r="C925" s="193"/>
      <c r="D925" s="194" t="s">
        <v>3710</v>
      </c>
      <c r="E925" s="195" t="s">
        <v>3501</v>
      </c>
      <c r="F925" s="196" t="s">
        <v>3225</v>
      </c>
      <c r="G925" s="193"/>
      <c r="H925" s="197">
        <v>10.224</v>
      </c>
      <c r="I925" s="198"/>
      <c r="J925" s="193"/>
      <c r="K925" s="193"/>
      <c r="L925" s="199"/>
      <c r="M925" s="200"/>
      <c r="N925" s="201"/>
      <c r="O925" s="201"/>
      <c r="P925" s="201"/>
      <c r="Q925" s="201"/>
      <c r="R925" s="201"/>
      <c r="S925" s="201"/>
      <c r="T925" s="202"/>
      <c r="AT925" s="203" t="s">
        <v>3710</v>
      </c>
      <c r="AU925" s="203" t="s">
        <v>3565</v>
      </c>
      <c r="AV925" s="12" t="s">
        <v>3565</v>
      </c>
      <c r="AW925" s="12" t="s">
        <v>3515</v>
      </c>
      <c r="AX925" s="12" t="s">
        <v>3554</v>
      </c>
      <c r="AY925" s="203" t="s">
        <v>3691</v>
      </c>
    </row>
    <row r="926" spans="2:51" s="12" customFormat="1" ht="12">
      <c r="B926" s="192"/>
      <c r="C926" s="193"/>
      <c r="D926" s="194" t="s">
        <v>3710</v>
      </c>
      <c r="E926" s="195" t="s">
        <v>3501</v>
      </c>
      <c r="F926" s="196" t="s">
        <v>3226</v>
      </c>
      <c r="G926" s="193"/>
      <c r="H926" s="197">
        <v>5.49</v>
      </c>
      <c r="I926" s="198"/>
      <c r="J926" s="193"/>
      <c r="K926" s="193"/>
      <c r="L926" s="199"/>
      <c r="M926" s="200"/>
      <c r="N926" s="201"/>
      <c r="O926" s="201"/>
      <c r="P926" s="201"/>
      <c r="Q926" s="201"/>
      <c r="R926" s="201"/>
      <c r="S926" s="201"/>
      <c r="T926" s="202"/>
      <c r="AT926" s="203" t="s">
        <v>3710</v>
      </c>
      <c r="AU926" s="203" t="s">
        <v>3565</v>
      </c>
      <c r="AV926" s="12" t="s">
        <v>3565</v>
      </c>
      <c r="AW926" s="12" t="s">
        <v>3515</v>
      </c>
      <c r="AX926" s="12" t="s">
        <v>3554</v>
      </c>
      <c r="AY926" s="203" t="s">
        <v>3691</v>
      </c>
    </row>
    <row r="927" spans="2:51" s="12" customFormat="1" ht="12">
      <c r="B927" s="192"/>
      <c r="C927" s="193"/>
      <c r="D927" s="194" t="s">
        <v>3710</v>
      </c>
      <c r="E927" s="195" t="s">
        <v>3501</v>
      </c>
      <c r="F927" s="196" t="s">
        <v>3227</v>
      </c>
      <c r="G927" s="193"/>
      <c r="H927" s="197">
        <v>4.111</v>
      </c>
      <c r="I927" s="198"/>
      <c r="J927" s="193"/>
      <c r="K927" s="193"/>
      <c r="L927" s="199"/>
      <c r="M927" s="200"/>
      <c r="N927" s="201"/>
      <c r="O927" s="201"/>
      <c r="P927" s="201"/>
      <c r="Q927" s="201"/>
      <c r="R927" s="201"/>
      <c r="S927" s="201"/>
      <c r="T927" s="202"/>
      <c r="AT927" s="203" t="s">
        <v>3710</v>
      </c>
      <c r="AU927" s="203" t="s">
        <v>3565</v>
      </c>
      <c r="AV927" s="12" t="s">
        <v>3565</v>
      </c>
      <c r="AW927" s="12" t="s">
        <v>3515</v>
      </c>
      <c r="AX927" s="12" t="s">
        <v>3554</v>
      </c>
      <c r="AY927" s="203" t="s">
        <v>3691</v>
      </c>
    </row>
    <row r="928" spans="2:51" s="12" customFormat="1" ht="12">
      <c r="B928" s="192"/>
      <c r="C928" s="193"/>
      <c r="D928" s="194" t="s">
        <v>3710</v>
      </c>
      <c r="E928" s="195" t="s">
        <v>3501</v>
      </c>
      <c r="F928" s="196" t="s">
        <v>3228</v>
      </c>
      <c r="G928" s="193"/>
      <c r="H928" s="197">
        <v>6.277</v>
      </c>
      <c r="I928" s="198"/>
      <c r="J928" s="193"/>
      <c r="K928" s="193"/>
      <c r="L928" s="199"/>
      <c r="M928" s="200"/>
      <c r="N928" s="201"/>
      <c r="O928" s="201"/>
      <c r="P928" s="201"/>
      <c r="Q928" s="201"/>
      <c r="R928" s="201"/>
      <c r="S928" s="201"/>
      <c r="T928" s="202"/>
      <c r="AT928" s="203" t="s">
        <v>3710</v>
      </c>
      <c r="AU928" s="203" t="s">
        <v>3565</v>
      </c>
      <c r="AV928" s="12" t="s">
        <v>3565</v>
      </c>
      <c r="AW928" s="12" t="s">
        <v>3515</v>
      </c>
      <c r="AX928" s="12" t="s">
        <v>3554</v>
      </c>
      <c r="AY928" s="203" t="s">
        <v>3691</v>
      </c>
    </row>
    <row r="929" spans="2:51" s="13" customFormat="1" ht="12">
      <c r="B929" s="204"/>
      <c r="C929" s="205"/>
      <c r="D929" s="194" t="s">
        <v>3710</v>
      </c>
      <c r="E929" s="206" t="s">
        <v>3501</v>
      </c>
      <c r="F929" s="207" t="s">
        <v>3712</v>
      </c>
      <c r="G929" s="205"/>
      <c r="H929" s="208">
        <v>41.071</v>
      </c>
      <c r="I929" s="209"/>
      <c r="J929" s="205"/>
      <c r="K929" s="205"/>
      <c r="L929" s="210"/>
      <c r="M929" s="211"/>
      <c r="N929" s="212"/>
      <c r="O929" s="212"/>
      <c r="P929" s="212"/>
      <c r="Q929" s="212"/>
      <c r="R929" s="212"/>
      <c r="S929" s="212"/>
      <c r="T929" s="213"/>
      <c r="AT929" s="214" t="s">
        <v>3710</v>
      </c>
      <c r="AU929" s="214" t="s">
        <v>3565</v>
      </c>
      <c r="AV929" s="13" t="s">
        <v>3699</v>
      </c>
      <c r="AW929" s="13" t="s">
        <v>3515</v>
      </c>
      <c r="AX929" s="13" t="s">
        <v>3562</v>
      </c>
      <c r="AY929" s="214" t="s">
        <v>3691</v>
      </c>
    </row>
    <row r="930" spans="2:63" s="11" customFormat="1" ht="22.9" customHeight="1">
      <c r="B930" s="163"/>
      <c r="C930" s="164"/>
      <c r="D930" s="165" t="s">
        <v>3553</v>
      </c>
      <c r="E930" s="177" t="s">
        <v>3880</v>
      </c>
      <c r="F930" s="177" t="s">
        <v>4024</v>
      </c>
      <c r="G930" s="164"/>
      <c r="H930" s="164"/>
      <c r="I930" s="167"/>
      <c r="J930" s="178">
        <f>BK930</f>
        <v>0</v>
      </c>
      <c r="K930" s="164"/>
      <c r="L930" s="169"/>
      <c r="M930" s="170"/>
      <c r="N930" s="171"/>
      <c r="O930" s="171"/>
      <c r="P930" s="172">
        <f>SUM(P931:P941)</f>
        <v>0</v>
      </c>
      <c r="Q930" s="171"/>
      <c r="R930" s="172">
        <f>SUM(R931:R941)</f>
        <v>60.515923099999995</v>
      </c>
      <c r="S930" s="171"/>
      <c r="T930" s="173">
        <f>SUM(T931:T941)</f>
        <v>0</v>
      </c>
      <c r="AR930" s="174" t="s">
        <v>3562</v>
      </c>
      <c r="AT930" s="175" t="s">
        <v>3553</v>
      </c>
      <c r="AU930" s="175" t="s">
        <v>3562</v>
      </c>
      <c r="AY930" s="174" t="s">
        <v>3691</v>
      </c>
      <c r="BK930" s="176">
        <f>SUM(BK931:BK941)</f>
        <v>0</v>
      </c>
    </row>
    <row r="931" spans="2:65" s="1" customFormat="1" ht="36" customHeight="1">
      <c r="B931" s="34"/>
      <c r="C931" s="179" t="s">
        <v>3229</v>
      </c>
      <c r="D931" s="179" t="s">
        <v>3694</v>
      </c>
      <c r="E931" s="180" t="s">
        <v>3230</v>
      </c>
      <c r="F931" s="181" t="s">
        <v>3231</v>
      </c>
      <c r="G931" s="182" t="s">
        <v>3800</v>
      </c>
      <c r="H931" s="183">
        <v>123</v>
      </c>
      <c r="I931" s="184"/>
      <c r="J931" s="185">
        <f>ROUND(I931*H931,2)</f>
        <v>0</v>
      </c>
      <c r="K931" s="181" t="s">
        <v>3698</v>
      </c>
      <c r="L931" s="38"/>
      <c r="M931" s="186" t="s">
        <v>3501</v>
      </c>
      <c r="N931" s="187" t="s">
        <v>3525</v>
      </c>
      <c r="O931" s="63"/>
      <c r="P931" s="188">
        <f>O931*H931</f>
        <v>0</v>
      </c>
      <c r="Q931" s="188">
        <v>0.36436</v>
      </c>
      <c r="R931" s="188">
        <f>Q931*H931</f>
        <v>44.81628</v>
      </c>
      <c r="S931" s="188">
        <v>0</v>
      </c>
      <c r="T931" s="189">
        <f>S931*H931</f>
        <v>0</v>
      </c>
      <c r="AR931" s="190" t="s">
        <v>3699</v>
      </c>
      <c r="AT931" s="190" t="s">
        <v>3694</v>
      </c>
      <c r="AU931" s="190" t="s">
        <v>3565</v>
      </c>
      <c r="AY931" s="17" t="s">
        <v>3691</v>
      </c>
      <c r="BE931" s="191">
        <f>IF(N931="základní",J931,0)</f>
        <v>0</v>
      </c>
      <c r="BF931" s="191">
        <f>IF(N931="snížená",J931,0)</f>
        <v>0</v>
      </c>
      <c r="BG931" s="191">
        <f>IF(N931="zákl. přenesená",J931,0)</f>
        <v>0</v>
      </c>
      <c r="BH931" s="191">
        <f>IF(N931="sníž. přenesená",J931,0)</f>
        <v>0</v>
      </c>
      <c r="BI931" s="191">
        <f>IF(N931="nulová",J931,0)</f>
        <v>0</v>
      </c>
      <c r="BJ931" s="17" t="s">
        <v>3562</v>
      </c>
      <c r="BK931" s="191">
        <f>ROUND(I931*H931,2)</f>
        <v>0</v>
      </c>
      <c r="BL931" s="17" t="s">
        <v>3699</v>
      </c>
      <c r="BM931" s="190" t="s">
        <v>3232</v>
      </c>
    </row>
    <row r="932" spans="2:65" s="1" customFormat="1" ht="16.5" customHeight="1">
      <c r="B932" s="34"/>
      <c r="C932" s="179" t="s">
        <v>3233</v>
      </c>
      <c r="D932" s="179" t="s">
        <v>3694</v>
      </c>
      <c r="E932" s="180" t="s">
        <v>3234</v>
      </c>
      <c r="F932" s="181" t="s">
        <v>3235</v>
      </c>
      <c r="G932" s="182" t="s">
        <v>3697</v>
      </c>
      <c r="H932" s="183">
        <v>5.75</v>
      </c>
      <c r="I932" s="184"/>
      <c r="J932" s="185">
        <f>ROUND(I932*H932,2)</f>
        <v>0</v>
      </c>
      <c r="K932" s="181" t="s">
        <v>3698</v>
      </c>
      <c r="L932" s="38"/>
      <c r="M932" s="186" t="s">
        <v>3501</v>
      </c>
      <c r="N932" s="187" t="s">
        <v>3525</v>
      </c>
      <c r="O932" s="63"/>
      <c r="P932" s="188">
        <f>O932*H932</f>
        <v>0</v>
      </c>
      <c r="Q932" s="188">
        <v>2.4534</v>
      </c>
      <c r="R932" s="188">
        <f>Q932*H932</f>
        <v>14.10705</v>
      </c>
      <c r="S932" s="188">
        <v>0</v>
      </c>
      <c r="T932" s="189">
        <f>S932*H932</f>
        <v>0</v>
      </c>
      <c r="AR932" s="190" t="s">
        <v>3699</v>
      </c>
      <c r="AT932" s="190" t="s">
        <v>3694</v>
      </c>
      <c r="AU932" s="190" t="s">
        <v>3565</v>
      </c>
      <c r="AY932" s="17" t="s">
        <v>3691</v>
      </c>
      <c r="BE932" s="191">
        <f>IF(N932="základní",J932,0)</f>
        <v>0</v>
      </c>
      <c r="BF932" s="191">
        <f>IF(N932="snížená",J932,0)</f>
        <v>0</v>
      </c>
      <c r="BG932" s="191">
        <f>IF(N932="zákl. přenesená",J932,0)</f>
        <v>0</v>
      </c>
      <c r="BH932" s="191">
        <f>IF(N932="sníž. přenesená",J932,0)</f>
        <v>0</v>
      </c>
      <c r="BI932" s="191">
        <f>IF(N932="nulová",J932,0)</f>
        <v>0</v>
      </c>
      <c r="BJ932" s="17" t="s">
        <v>3562</v>
      </c>
      <c r="BK932" s="191">
        <f>ROUND(I932*H932,2)</f>
        <v>0</v>
      </c>
      <c r="BL932" s="17" t="s">
        <v>3699</v>
      </c>
      <c r="BM932" s="190" t="s">
        <v>3236</v>
      </c>
    </row>
    <row r="933" spans="2:65" s="1" customFormat="1" ht="16.5" customHeight="1">
      <c r="B933" s="34"/>
      <c r="C933" s="179" t="s">
        <v>3237</v>
      </c>
      <c r="D933" s="179" t="s">
        <v>3694</v>
      </c>
      <c r="E933" s="180" t="s">
        <v>4105</v>
      </c>
      <c r="F933" s="181" t="s">
        <v>4106</v>
      </c>
      <c r="G933" s="182" t="s">
        <v>3800</v>
      </c>
      <c r="H933" s="183">
        <v>22.95</v>
      </c>
      <c r="I933" s="184"/>
      <c r="J933" s="185">
        <f>ROUND(I933*H933,2)</f>
        <v>0</v>
      </c>
      <c r="K933" s="181" t="s">
        <v>3698</v>
      </c>
      <c r="L933" s="38"/>
      <c r="M933" s="186" t="s">
        <v>3501</v>
      </c>
      <c r="N933" s="187" t="s">
        <v>3525</v>
      </c>
      <c r="O933" s="63"/>
      <c r="P933" s="188">
        <f>O933*H933</f>
        <v>0</v>
      </c>
      <c r="Q933" s="188">
        <v>0.00519</v>
      </c>
      <c r="R933" s="188">
        <f>Q933*H933</f>
        <v>0.1191105</v>
      </c>
      <c r="S933" s="188">
        <v>0</v>
      </c>
      <c r="T933" s="189">
        <f>S933*H933</f>
        <v>0</v>
      </c>
      <c r="AR933" s="190" t="s">
        <v>3699</v>
      </c>
      <c r="AT933" s="190" t="s">
        <v>3694</v>
      </c>
      <c r="AU933" s="190" t="s">
        <v>3565</v>
      </c>
      <c r="AY933" s="17" t="s">
        <v>3691</v>
      </c>
      <c r="BE933" s="191">
        <f>IF(N933="základní",J933,0)</f>
        <v>0</v>
      </c>
      <c r="BF933" s="191">
        <f>IF(N933="snížená",J933,0)</f>
        <v>0</v>
      </c>
      <c r="BG933" s="191">
        <f>IF(N933="zákl. přenesená",J933,0)</f>
        <v>0</v>
      </c>
      <c r="BH933" s="191">
        <f>IF(N933="sníž. přenesená",J933,0)</f>
        <v>0</v>
      </c>
      <c r="BI933" s="191">
        <f>IF(N933="nulová",J933,0)</f>
        <v>0</v>
      </c>
      <c r="BJ933" s="17" t="s">
        <v>3562</v>
      </c>
      <c r="BK933" s="191">
        <f>ROUND(I933*H933,2)</f>
        <v>0</v>
      </c>
      <c r="BL933" s="17" t="s">
        <v>3699</v>
      </c>
      <c r="BM933" s="190" t="s">
        <v>3238</v>
      </c>
    </row>
    <row r="934" spans="2:65" s="1" customFormat="1" ht="16.5" customHeight="1">
      <c r="B934" s="34"/>
      <c r="C934" s="179" t="s">
        <v>3239</v>
      </c>
      <c r="D934" s="179" t="s">
        <v>3694</v>
      </c>
      <c r="E934" s="180" t="s">
        <v>4127</v>
      </c>
      <c r="F934" s="181" t="s">
        <v>4128</v>
      </c>
      <c r="G934" s="182" t="s">
        <v>3800</v>
      </c>
      <c r="H934" s="183">
        <v>2.56</v>
      </c>
      <c r="I934" s="184"/>
      <c r="J934" s="185">
        <f>ROUND(I934*H934,2)</f>
        <v>0</v>
      </c>
      <c r="K934" s="181" t="s">
        <v>3501</v>
      </c>
      <c r="L934" s="38"/>
      <c r="M934" s="186" t="s">
        <v>3501</v>
      </c>
      <c r="N934" s="187" t="s">
        <v>3525</v>
      </c>
      <c r="O934" s="63"/>
      <c r="P934" s="188">
        <f>O934*H934</f>
        <v>0</v>
      </c>
      <c r="Q934" s="188">
        <v>0.00056</v>
      </c>
      <c r="R934" s="188">
        <f>Q934*H934</f>
        <v>0.0014336</v>
      </c>
      <c r="S934" s="188">
        <v>0</v>
      </c>
      <c r="T934" s="189">
        <f>S934*H934</f>
        <v>0</v>
      </c>
      <c r="AR934" s="190" t="s">
        <v>3699</v>
      </c>
      <c r="AT934" s="190" t="s">
        <v>3694</v>
      </c>
      <c r="AU934" s="190" t="s">
        <v>3565</v>
      </c>
      <c r="AY934" s="17" t="s">
        <v>3691</v>
      </c>
      <c r="BE934" s="191">
        <f>IF(N934="základní",J934,0)</f>
        <v>0</v>
      </c>
      <c r="BF934" s="191">
        <f>IF(N934="snížená",J934,0)</f>
        <v>0</v>
      </c>
      <c r="BG934" s="191">
        <f>IF(N934="zákl. přenesená",J934,0)</f>
        <v>0</v>
      </c>
      <c r="BH934" s="191">
        <f>IF(N934="sníž. přenesená",J934,0)</f>
        <v>0</v>
      </c>
      <c r="BI934" s="191">
        <f>IF(N934="nulová",J934,0)</f>
        <v>0</v>
      </c>
      <c r="BJ934" s="17" t="s">
        <v>3562</v>
      </c>
      <c r="BK934" s="191">
        <f>ROUND(I934*H934,2)</f>
        <v>0</v>
      </c>
      <c r="BL934" s="17" t="s">
        <v>3699</v>
      </c>
      <c r="BM934" s="190" t="s">
        <v>3240</v>
      </c>
    </row>
    <row r="935" spans="2:51" s="12" customFormat="1" ht="12">
      <c r="B935" s="192"/>
      <c r="C935" s="193"/>
      <c r="D935" s="194" t="s">
        <v>3710</v>
      </c>
      <c r="E935" s="195" t="s">
        <v>3501</v>
      </c>
      <c r="F935" s="196" t="s">
        <v>3241</v>
      </c>
      <c r="G935" s="193"/>
      <c r="H935" s="197">
        <v>2.56</v>
      </c>
      <c r="I935" s="198"/>
      <c r="J935" s="193"/>
      <c r="K935" s="193"/>
      <c r="L935" s="199"/>
      <c r="M935" s="200"/>
      <c r="N935" s="201"/>
      <c r="O935" s="201"/>
      <c r="P935" s="201"/>
      <c r="Q935" s="201"/>
      <c r="R935" s="201"/>
      <c r="S935" s="201"/>
      <c r="T935" s="202"/>
      <c r="AT935" s="203" t="s">
        <v>3710</v>
      </c>
      <c r="AU935" s="203" t="s">
        <v>3565</v>
      </c>
      <c r="AV935" s="12" t="s">
        <v>3565</v>
      </c>
      <c r="AW935" s="12" t="s">
        <v>3515</v>
      </c>
      <c r="AX935" s="12" t="s">
        <v>3554</v>
      </c>
      <c r="AY935" s="203" t="s">
        <v>3691</v>
      </c>
    </row>
    <row r="936" spans="2:51" s="13" customFormat="1" ht="12">
      <c r="B936" s="204"/>
      <c r="C936" s="205"/>
      <c r="D936" s="194" t="s">
        <v>3710</v>
      </c>
      <c r="E936" s="206" t="s">
        <v>3501</v>
      </c>
      <c r="F936" s="207" t="s">
        <v>3712</v>
      </c>
      <c r="G936" s="205"/>
      <c r="H936" s="208">
        <v>2.56</v>
      </c>
      <c r="I936" s="209"/>
      <c r="J936" s="205"/>
      <c r="K936" s="205"/>
      <c r="L936" s="210"/>
      <c r="M936" s="211"/>
      <c r="N936" s="212"/>
      <c r="O936" s="212"/>
      <c r="P936" s="212"/>
      <c r="Q936" s="212"/>
      <c r="R936" s="212"/>
      <c r="S936" s="212"/>
      <c r="T936" s="213"/>
      <c r="AT936" s="214" t="s">
        <v>3710</v>
      </c>
      <c r="AU936" s="214" t="s">
        <v>3565</v>
      </c>
      <c r="AV936" s="13" t="s">
        <v>3699</v>
      </c>
      <c r="AW936" s="13" t="s">
        <v>3515</v>
      </c>
      <c r="AX936" s="13" t="s">
        <v>3562</v>
      </c>
      <c r="AY936" s="214" t="s">
        <v>3691</v>
      </c>
    </row>
    <row r="937" spans="2:65" s="1" customFormat="1" ht="16.5" customHeight="1">
      <c r="B937" s="34"/>
      <c r="C937" s="179" t="s">
        <v>3242</v>
      </c>
      <c r="D937" s="179" t="s">
        <v>3694</v>
      </c>
      <c r="E937" s="180" t="s">
        <v>4109</v>
      </c>
      <c r="F937" s="181" t="s">
        <v>4110</v>
      </c>
      <c r="G937" s="182" t="s">
        <v>3800</v>
      </c>
      <c r="H937" s="183">
        <v>22.95</v>
      </c>
      <c r="I937" s="184"/>
      <c r="J937" s="185">
        <f>ROUND(I937*H937,2)</f>
        <v>0</v>
      </c>
      <c r="K937" s="181" t="s">
        <v>3698</v>
      </c>
      <c r="L937" s="38"/>
      <c r="M937" s="186" t="s">
        <v>3501</v>
      </c>
      <c r="N937" s="187" t="s">
        <v>3525</v>
      </c>
      <c r="O937" s="63"/>
      <c r="P937" s="188">
        <f>O937*H937</f>
        <v>0</v>
      </c>
      <c r="Q937" s="188">
        <v>0</v>
      </c>
      <c r="R937" s="188">
        <f>Q937*H937</f>
        <v>0</v>
      </c>
      <c r="S937" s="188">
        <v>0</v>
      </c>
      <c r="T937" s="189">
        <f>S937*H937</f>
        <v>0</v>
      </c>
      <c r="AR937" s="190" t="s">
        <v>3699</v>
      </c>
      <c r="AT937" s="190" t="s">
        <v>3694</v>
      </c>
      <c r="AU937" s="190" t="s">
        <v>3565</v>
      </c>
      <c r="AY937" s="17" t="s">
        <v>3691</v>
      </c>
      <c r="BE937" s="191">
        <f>IF(N937="základní",J937,0)</f>
        <v>0</v>
      </c>
      <c r="BF937" s="191">
        <f>IF(N937="snížená",J937,0)</f>
        <v>0</v>
      </c>
      <c r="BG937" s="191">
        <f>IF(N937="zákl. přenesená",J937,0)</f>
        <v>0</v>
      </c>
      <c r="BH937" s="191">
        <f>IF(N937="sníž. přenesená",J937,0)</f>
        <v>0</v>
      </c>
      <c r="BI937" s="191">
        <f>IF(N937="nulová",J937,0)</f>
        <v>0</v>
      </c>
      <c r="BJ937" s="17" t="s">
        <v>3562</v>
      </c>
      <c r="BK937" s="191">
        <f>ROUND(I937*H937,2)</f>
        <v>0</v>
      </c>
      <c r="BL937" s="17" t="s">
        <v>3699</v>
      </c>
      <c r="BM937" s="190" t="s">
        <v>3243</v>
      </c>
    </row>
    <row r="938" spans="2:65" s="1" customFormat="1" ht="16.5" customHeight="1">
      <c r="B938" s="34"/>
      <c r="C938" s="179" t="s">
        <v>3244</v>
      </c>
      <c r="D938" s="179" t="s">
        <v>3694</v>
      </c>
      <c r="E938" s="180" t="s">
        <v>4131</v>
      </c>
      <c r="F938" s="181" t="s">
        <v>4132</v>
      </c>
      <c r="G938" s="182" t="s">
        <v>3792</v>
      </c>
      <c r="H938" s="183">
        <v>0.3</v>
      </c>
      <c r="I938" s="184"/>
      <c r="J938" s="185">
        <f>ROUND(I938*H938,2)</f>
        <v>0</v>
      </c>
      <c r="K938" s="181" t="s">
        <v>3501</v>
      </c>
      <c r="L938" s="38"/>
      <c r="M938" s="186" t="s">
        <v>3501</v>
      </c>
      <c r="N938" s="187" t="s">
        <v>3525</v>
      </c>
      <c r="O938" s="63"/>
      <c r="P938" s="188">
        <f>O938*H938</f>
        <v>0</v>
      </c>
      <c r="Q938" s="188">
        <v>1.01665</v>
      </c>
      <c r="R938" s="188">
        <f>Q938*H938</f>
        <v>0.304995</v>
      </c>
      <c r="S938" s="188">
        <v>0</v>
      </c>
      <c r="T938" s="189">
        <f>S938*H938</f>
        <v>0</v>
      </c>
      <c r="AR938" s="190" t="s">
        <v>3699</v>
      </c>
      <c r="AT938" s="190" t="s">
        <v>3694</v>
      </c>
      <c r="AU938" s="190" t="s">
        <v>3565</v>
      </c>
      <c r="AY938" s="17" t="s">
        <v>3691</v>
      </c>
      <c r="BE938" s="191">
        <f>IF(N938="základní",J938,0)</f>
        <v>0</v>
      </c>
      <c r="BF938" s="191">
        <f>IF(N938="snížená",J938,0)</f>
        <v>0</v>
      </c>
      <c r="BG938" s="191">
        <f>IF(N938="zákl. přenesená",J938,0)</f>
        <v>0</v>
      </c>
      <c r="BH938" s="191">
        <f>IF(N938="sníž. přenesená",J938,0)</f>
        <v>0</v>
      </c>
      <c r="BI938" s="191">
        <f>IF(N938="nulová",J938,0)</f>
        <v>0</v>
      </c>
      <c r="BJ938" s="17" t="s">
        <v>3562</v>
      </c>
      <c r="BK938" s="191">
        <f>ROUND(I938*H938,2)</f>
        <v>0</v>
      </c>
      <c r="BL938" s="17" t="s">
        <v>3699</v>
      </c>
      <c r="BM938" s="190" t="s">
        <v>3245</v>
      </c>
    </row>
    <row r="939" spans="2:65" s="1" customFormat="1" ht="24" customHeight="1">
      <c r="B939" s="34"/>
      <c r="C939" s="179" t="s">
        <v>3246</v>
      </c>
      <c r="D939" s="179" t="s">
        <v>3694</v>
      </c>
      <c r="E939" s="180" t="s">
        <v>4139</v>
      </c>
      <c r="F939" s="181" t="s">
        <v>4140</v>
      </c>
      <c r="G939" s="182" t="s">
        <v>4097</v>
      </c>
      <c r="H939" s="183">
        <v>51.8</v>
      </c>
      <c r="I939" s="184"/>
      <c r="J939" s="185">
        <f>ROUND(I939*H939,2)</f>
        <v>0</v>
      </c>
      <c r="K939" s="181" t="s">
        <v>3698</v>
      </c>
      <c r="L939" s="38"/>
      <c r="M939" s="186" t="s">
        <v>3501</v>
      </c>
      <c r="N939" s="187" t="s">
        <v>3525</v>
      </c>
      <c r="O939" s="63"/>
      <c r="P939" s="188">
        <f>O939*H939</f>
        <v>0</v>
      </c>
      <c r="Q939" s="188">
        <v>0.02253</v>
      </c>
      <c r="R939" s="188">
        <f>Q939*H939</f>
        <v>1.167054</v>
      </c>
      <c r="S939" s="188">
        <v>0</v>
      </c>
      <c r="T939" s="189">
        <f>S939*H939</f>
        <v>0</v>
      </c>
      <c r="AR939" s="190" t="s">
        <v>3699</v>
      </c>
      <c r="AT939" s="190" t="s">
        <v>3694</v>
      </c>
      <c r="AU939" s="190" t="s">
        <v>3565</v>
      </c>
      <c r="AY939" s="17" t="s">
        <v>3691</v>
      </c>
      <c r="BE939" s="191">
        <f>IF(N939="základní",J939,0)</f>
        <v>0</v>
      </c>
      <c r="BF939" s="191">
        <f>IF(N939="snížená",J939,0)</f>
        <v>0</v>
      </c>
      <c r="BG939" s="191">
        <f>IF(N939="zákl. přenesená",J939,0)</f>
        <v>0</v>
      </c>
      <c r="BH939" s="191">
        <f>IF(N939="sníž. přenesená",J939,0)</f>
        <v>0</v>
      </c>
      <c r="BI939" s="191">
        <f>IF(N939="nulová",J939,0)</f>
        <v>0</v>
      </c>
      <c r="BJ939" s="17" t="s">
        <v>3562</v>
      </c>
      <c r="BK939" s="191">
        <f>ROUND(I939*H939,2)</f>
        <v>0</v>
      </c>
      <c r="BL939" s="17" t="s">
        <v>3699</v>
      </c>
      <c r="BM939" s="190" t="s">
        <v>3247</v>
      </c>
    </row>
    <row r="940" spans="2:51" s="12" customFormat="1" ht="12">
      <c r="B940" s="192"/>
      <c r="C940" s="193"/>
      <c r="D940" s="194" t="s">
        <v>3710</v>
      </c>
      <c r="E940" s="195" t="s">
        <v>3501</v>
      </c>
      <c r="F940" s="196" t="s">
        <v>3248</v>
      </c>
      <c r="G940" s="193"/>
      <c r="H940" s="197">
        <v>51.8</v>
      </c>
      <c r="I940" s="198"/>
      <c r="J940" s="193"/>
      <c r="K940" s="193"/>
      <c r="L940" s="199"/>
      <c r="M940" s="200"/>
      <c r="N940" s="201"/>
      <c r="O940" s="201"/>
      <c r="P940" s="201"/>
      <c r="Q940" s="201"/>
      <c r="R940" s="201"/>
      <c r="S940" s="201"/>
      <c r="T940" s="202"/>
      <c r="AT940" s="203" t="s">
        <v>3710</v>
      </c>
      <c r="AU940" s="203" t="s">
        <v>3565</v>
      </c>
      <c r="AV940" s="12" t="s">
        <v>3565</v>
      </c>
      <c r="AW940" s="12" t="s">
        <v>3515</v>
      </c>
      <c r="AX940" s="12" t="s">
        <v>3554</v>
      </c>
      <c r="AY940" s="203" t="s">
        <v>3691</v>
      </c>
    </row>
    <row r="941" spans="2:51" s="13" customFormat="1" ht="12">
      <c r="B941" s="204"/>
      <c r="C941" s="205"/>
      <c r="D941" s="194" t="s">
        <v>3710</v>
      </c>
      <c r="E941" s="206" t="s">
        <v>3501</v>
      </c>
      <c r="F941" s="207" t="s">
        <v>3712</v>
      </c>
      <c r="G941" s="205"/>
      <c r="H941" s="208">
        <v>51.8</v>
      </c>
      <c r="I941" s="209"/>
      <c r="J941" s="205"/>
      <c r="K941" s="205"/>
      <c r="L941" s="210"/>
      <c r="M941" s="211"/>
      <c r="N941" s="212"/>
      <c r="O941" s="212"/>
      <c r="P941" s="212"/>
      <c r="Q941" s="212"/>
      <c r="R941" s="212"/>
      <c r="S941" s="212"/>
      <c r="T941" s="213"/>
      <c r="AT941" s="214" t="s">
        <v>3710</v>
      </c>
      <c r="AU941" s="214" t="s">
        <v>3565</v>
      </c>
      <c r="AV941" s="13" t="s">
        <v>3699</v>
      </c>
      <c r="AW941" s="13" t="s">
        <v>3515</v>
      </c>
      <c r="AX941" s="13" t="s">
        <v>3562</v>
      </c>
      <c r="AY941" s="214" t="s">
        <v>3691</v>
      </c>
    </row>
    <row r="942" spans="2:63" s="11" customFormat="1" ht="22.9" customHeight="1">
      <c r="B942" s="163"/>
      <c r="C942" s="164"/>
      <c r="D942" s="165" t="s">
        <v>3553</v>
      </c>
      <c r="E942" s="177" t="s">
        <v>3952</v>
      </c>
      <c r="F942" s="177" t="s">
        <v>4225</v>
      </c>
      <c r="G942" s="164"/>
      <c r="H942" s="164"/>
      <c r="I942" s="167"/>
      <c r="J942" s="178">
        <f>BK942</f>
        <v>0</v>
      </c>
      <c r="K942" s="164"/>
      <c r="L942" s="169"/>
      <c r="M942" s="170"/>
      <c r="N942" s="171"/>
      <c r="O942" s="171"/>
      <c r="P942" s="172">
        <f>SUM(P943:P950)</f>
        <v>0</v>
      </c>
      <c r="Q942" s="171"/>
      <c r="R942" s="172">
        <f>SUM(R943:R950)</f>
        <v>6.336284599999999</v>
      </c>
      <c r="S942" s="171"/>
      <c r="T942" s="173">
        <f>SUM(T943:T950)</f>
        <v>0</v>
      </c>
      <c r="AR942" s="174" t="s">
        <v>3562</v>
      </c>
      <c r="AT942" s="175" t="s">
        <v>3553</v>
      </c>
      <c r="AU942" s="175" t="s">
        <v>3562</v>
      </c>
      <c r="AY942" s="174" t="s">
        <v>3691</v>
      </c>
      <c r="BK942" s="176">
        <f>SUM(BK943:BK950)</f>
        <v>0</v>
      </c>
    </row>
    <row r="943" spans="2:65" s="1" customFormat="1" ht="24" customHeight="1">
      <c r="B943" s="34"/>
      <c r="C943" s="179" t="s">
        <v>3249</v>
      </c>
      <c r="D943" s="179" t="s">
        <v>3694</v>
      </c>
      <c r="E943" s="180" t="s">
        <v>4231</v>
      </c>
      <c r="F943" s="181" t="s">
        <v>4232</v>
      </c>
      <c r="G943" s="182" t="s">
        <v>3800</v>
      </c>
      <c r="H943" s="183">
        <v>113.37</v>
      </c>
      <c r="I943" s="184"/>
      <c r="J943" s="185">
        <f>ROUND(I943*H943,2)</f>
        <v>0</v>
      </c>
      <c r="K943" s="181" t="s">
        <v>3698</v>
      </c>
      <c r="L943" s="38"/>
      <c r="M943" s="186" t="s">
        <v>3501</v>
      </c>
      <c r="N943" s="187" t="s">
        <v>3525</v>
      </c>
      <c r="O943" s="63"/>
      <c r="P943" s="188">
        <f>O943*H943</f>
        <v>0</v>
      </c>
      <c r="Q943" s="188">
        <v>0.01628</v>
      </c>
      <c r="R943" s="188">
        <f>Q943*H943</f>
        <v>1.8456636</v>
      </c>
      <c r="S943" s="188">
        <v>0</v>
      </c>
      <c r="T943" s="189">
        <f>S943*H943</f>
        <v>0</v>
      </c>
      <c r="AR943" s="190" t="s">
        <v>3699</v>
      </c>
      <c r="AT943" s="190" t="s">
        <v>3694</v>
      </c>
      <c r="AU943" s="190" t="s">
        <v>3565</v>
      </c>
      <c r="AY943" s="17" t="s">
        <v>3691</v>
      </c>
      <c r="BE943" s="191">
        <f>IF(N943="základní",J943,0)</f>
        <v>0</v>
      </c>
      <c r="BF943" s="191">
        <f>IF(N943="snížená",J943,0)</f>
        <v>0</v>
      </c>
      <c r="BG943" s="191">
        <f>IF(N943="zákl. přenesená",J943,0)</f>
        <v>0</v>
      </c>
      <c r="BH943" s="191">
        <f>IF(N943="sníž. přenesená",J943,0)</f>
        <v>0</v>
      </c>
      <c r="BI943" s="191">
        <f>IF(N943="nulová",J943,0)</f>
        <v>0</v>
      </c>
      <c r="BJ943" s="17" t="s">
        <v>3562</v>
      </c>
      <c r="BK943" s="191">
        <f>ROUND(I943*H943,2)</f>
        <v>0</v>
      </c>
      <c r="BL943" s="17" t="s">
        <v>3699</v>
      </c>
      <c r="BM943" s="190" t="s">
        <v>3250</v>
      </c>
    </row>
    <row r="944" spans="2:51" s="12" customFormat="1" ht="12">
      <c r="B944" s="192"/>
      <c r="C944" s="193"/>
      <c r="D944" s="194" t="s">
        <v>3710</v>
      </c>
      <c r="E944" s="195" t="s">
        <v>3501</v>
      </c>
      <c r="F944" s="196" t="s">
        <v>3251</v>
      </c>
      <c r="G944" s="193"/>
      <c r="H944" s="197">
        <v>113.37</v>
      </c>
      <c r="I944" s="198"/>
      <c r="J944" s="193"/>
      <c r="K944" s="193"/>
      <c r="L944" s="199"/>
      <c r="M944" s="200"/>
      <c r="N944" s="201"/>
      <c r="O944" s="201"/>
      <c r="P944" s="201"/>
      <c r="Q944" s="201"/>
      <c r="R944" s="201"/>
      <c r="S944" s="201"/>
      <c r="T944" s="202"/>
      <c r="AT944" s="203" t="s">
        <v>3710</v>
      </c>
      <c r="AU944" s="203" t="s">
        <v>3565</v>
      </c>
      <c r="AV944" s="12" t="s">
        <v>3565</v>
      </c>
      <c r="AW944" s="12" t="s">
        <v>3515</v>
      </c>
      <c r="AX944" s="12" t="s">
        <v>3554</v>
      </c>
      <c r="AY944" s="203" t="s">
        <v>3691</v>
      </c>
    </row>
    <row r="945" spans="2:51" s="13" customFormat="1" ht="12">
      <c r="B945" s="204"/>
      <c r="C945" s="205"/>
      <c r="D945" s="194" t="s">
        <v>3710</v>
      </c>
      <c r="E945" s="206" t="s">
        <v>3501</v>
      </c>
      <c r="F945" s="207" t="s">
        <v>3712</v>
      </c>
      <c r="G945" s="205"/>
      <c r="H945" s="208">
        <v>113.37</v>
      </c>
      <c r="I945" s="209"/>
      <c r="J945" s="205"/>
      <c r="K945" s="205"/>
      <c r="L945" s="210"/>
      <c r="M945" s="211"/>
      <c r="N945" s="212"/>
      <c r="O945" s="212"/>
      <c r="P945" s="212"/>
      <c r="Q945" s="212"/>
      <c r="R945" s="212"/>
      <c r="S945" s="212"/>
      <c r="T945" s="213"/>
      <c r="AT945" s="214" t="s">
        <v>3710</v>
      </c>
      <c r="AU945" s="214" t="s">
        <v>3565</v>
      </c>
      <c r="AV945" s="13" t="s">
        <v>3699</v>
      </c>
      <c r="AW945" s="13" t="s">
        <v>3515</v>
      </c>
      <c r="AX945" s="13" t="s">
        <v>3562</v>
      </c>
      <c r="AY945" s="214" t="s">
        <v>3691</v>
      </c>
    </row>
    <row r="946" spans="2:65" s="1" customFormat="1" ht="16.5" customHeight="1">
      <c r="B946" s="34"/>
      <c r="C946" s="179" t="s">
        <v>3252</v>
      </c>
      <c r="D946" s="179" t="s">
        <v>3694</v>
      </c>
      <c r="E946" s="180" t="s">
        <v>4235</v>
      </c>
      <c r="F946" s="181" t="s">
        <v>4236</v>
      </c>
      <c r="G946" s="182" t="s">
        <v>3800</v>
      </c>
      <c r="H946" s="183">
        <v>177.5</v>
      </c>
      <c r="I946" s="184"/>
      <c r="J946" s="185">
        <f>ROUND(I946*H946,2)</f>
        <v>0</v>
      </c>
      <c r="K946" s="181" t="s">
        <v>3698</v>
      </c>
      <c r="L946" s="38"/>
      <c r="M946" s="186" t="s">
        <v>3501</v>
      </c>
      <c r="N946" s="187" t="s">
        <v>3525</v>
      </c>
      <c r="O946" s="63"/>
      <c r="P946" s="188">
        <f>O946*H946</f>
        <v>0</v>
      </c>
      <c r="Q946" s="188">
        <v>0.00735</v>
      </c>
      <c r="R946" s="188">
        <f>Q946*H946</f>
        <v>1.304625</v>
      </c>
      <c r="S946" s="188">
        <v>0</v>
      </c>
      <c r="T946" s="189">
        <f>S946*H946</f>
        <v>0</v>
      </c>
      <c r="AR946" s="190" t="s">
        <v>3699</v>
      </c>
      <c r="AT946" s="190" t="s">
        <v>3694</v>
      </c>
      <c r="AU946" s="190" t="s">
        <v>3565</v>
      </c>
      <c r="AY946" s="17" t="s">
        <v>3691</v>
      </c>
      <c r="BE946" s="191">
        <f>IF(N946="základní",J946,0)</f>
        <v>0</v>
      </c>
      <c r="BF946" s="191">
        <f>IF(N946="snížená",J946,0)</f>
        <v>0</v>
      </c>
      <c r="BG946" s="191">
        <f>IF(N946="zákl. přenesená",J946,0)</f>
        <v>0</v>
      </c>
      <c r="BH946" s="191">
        <f>IF(N946="sníž. přenesená",J946,0)</f>
        <v>0</v>
      </c>
      <c r="BI946" s="191">
        <f>IF(N946="nulová",J946,0)</f>
        <v>0</v>
      </c>
      <c r="BJ946" s="17" t="s">
        <v>3562</v>
      </c>
      <c r="BK946" s="191">
        <f>ROUND(I946*H946,2)</f>
        <v>0</v>
      </c>
      <c r="BL946" s="17" t="s">
        <v>3699</v>
      </c>
      <c r="BM946" s="190" t="s">
        <v>3253</v>
      </c>
    </row>
    <row r="947" spans="2:65" s="1" customFormat="1" ht="24" customHeight="1">
      <c r="B947" s="34"/>
      <c r="C947" s="179" t="s">
        <v>3254</v>
      </c>
      <c r="D947" s="179" t="s">
        <v>3694</v>
      </c>
      <c r="E947" s="180" t="s">
        <v>4239</v>
      </c>
      <c r="F947" s="181" t="s">
        <v>4240</v>
      </c>
      <c r="G947" s="182" t="s">
        <v>3800</v>
      </c>
      <c r="H947" s="183">
        <v>177.5</v>
      </c>
      <c r="I947" s="184"/>
      <c r="J947" s="185">
        <f>ROUND(I947*H947,2)</f>
        <v>0</v>
      </c>
      <c r="K947" s="181" t="s">
        <v>3698</v>
      </c>
      <c r="L947" s="38"/>
      <c r="M947" s="186" t="s">
        <v>3501</v>
      </c>
      <c r="N947" s="187" t="s">
        <v>3525</v>
      </c>
      <c r="O947" s="63"/>
      <c r="P947" s="188">
        <f>O947*H947</f>
        <v>0</v>
      </c>
      <c r="Q947" s="188">
        <v>0.01628</v>
      </c>
      <c r="R947" s="188">
        <f>Q947*H947</f>
        <v>2.8897</v>
      </c>
      <c r="S947" s="188">
        <v>0</v>
      </c>
      <c r="T947" s="189">
        <f>S947*H947</f>
        <v>0</v>
      </c>
      <c r="AR947" s="190" t="s">
        <v>3699</v>
      </c>
      <c r="AT947" s="190" t="s">
        <v>3694</v>
      </c>
      <c r="AU947" s="190" t="s">
        <v>3565</v>
      </c>
      <c r="AY947" s="17" t="s">
        <v>3691</v>
      </c>
      <c r="BE947" s="191">
        <f>IF(N947="základní",J947,0)</f>
        <v>0</v>
      </c>
      <c r="BF947" s="191">
        <f>IF(N947="snížená",J947,0)</f>
        <v>0</v>
      </c>
      <c r="BG947" s="191">
        <f>IF(N947="zákl. přenesená",J947,0)</f>
        <v>0</v>
      </c>
      <c r="BH947" s="191">
        <f>IF(N947="sníž. přenesená",J947,0)</f>
        <v>0</v>
      </c>
      <c r="BI947" s="191">
        <f>IF(N947="nulová",J947,0)</f>
        <v>0</v>
      </c>
      <c r="BJ947" s="17" t="s">
        <v>3562</v>
      </c>
      <c r="BK947" s="191">
        <f>ROUND(I947*H947,2)</f>
        <v>0</v>
      </c>
      <c r="BL947" s="17" t="s">
        <v>3699</v>
      </c>
      <c r="BM947" s="190" t="s">
        <v>3255</v>
      </c>
    </row>
    <row r="948" spans="2:51" s="12" customFormat="1" ht="12">
      <c r="B948" s="192"/>
      <c r="C948" s="193"/>
      <c r="D948" s="194" t="s">
        <v>3710</v>
      </c>
      <c r="E948" s="195" t="s">
        <v>3501</v>
      </c>
      <c r="F948" s="196" t="s">
        <v>3256</v>
      </c>
      <c r="G948" s="193"/>
      <c r="H948" s="197">
        <v>177.5</v>
      </c>
      <c r="I948" s="198"/>
      <c r="J948" s="193"/>
      <c r="K948" s="193"/>
      <c r="L948" s="199"/>
      <c r="M948" s="200"/>
      <c r="N948" s="201"/>
      <c r="O948" s="201"/>
      <c r="P948" s="201"/>
      <c r="Q948" s="201"/>
      <c r="R948" s="201"/>
      <c r="S948" s="201"/>
      <c r="T948" s="202"/>
      <c r="AT948" s="203" t="s">
        <v>3710</v>
      </c>
      <c r="AU948" s="203" t="s">
        <v>3565</v>
      </c>
      <c r="AV948" s="12" t="s">
        <v>3565</v>
      </c>
      <c r="AW948" s="12" t="s">
        <v>3515</v>
      </c>
      <c r="AX948" s="12" t="s">
        <v>3554</v>
      </c>
      <c r="AY948" s="203" t="s">
        <v>3691</v>
      </c>
    </row>
    <row r="949" spans="2:51" s="13" customFormat="1" ht="12">
      <c r="B949" s="204"/>
      <c r="C949" s="205"/>
      <c r="D949" s="194" t="s">
        <v>3710</v>
      </c>
      <c r="E949" s="206" t="s">
        <v>3501</v>
      </c>
      <c r="F949" s="207" t="s">
        <v>3712</v>
      </c>
      <c r="G949" s="205"/>
      <c r="H949" s="208">
        <v>177.5</v>
      </c>
      <c r="I949" s="209"/>
      <c r="J949" s="205"/>
      <c r="K949" s="205"/>
      <c r="L949" s="210"/>
      <c r="M949" s="211"/>
      <c r="N949" s="212"/>
      <c r="O949" s="212"/>
      <c r="P949" s="212"/>
      <c r="Q949" s="212"/>
      <c r="R949" s="212"/>
      <c r="S949" s="212"/>
      <c r="T949" s="213"/>
      <c r="AT949" s="214" t="s">
        <v>3710</v>
      </c>
      <c r="AU949" s="214" t="s">
        <v>3565</v>
      </c>
      <c r="AV949" s="13" t="s">
        <v>3699</v>
      </c>
      <c r="AW949" s="13" t="s">
        <v>3515</v>
      </c>
      <c r="AX949" s="13" t="s">
        <v>3562</v>
      </c>
      <c r="AY949" s="214" t="s">
        <v>3691</v>
      </c>
    </row>
    <row r="950" spans="2:65" s="1" customFormat="1" ht="24" customHeight="1">
      <c r="B950" s="34"/>
      <c r="C950" s="179" t="s">
        <v>3257</v>
      </c>
      <c r="D950" s="179" t="s">
        <v>3694</v>
      </c>
      <c r="E950" s="180" t="s">
        <v>3258</v>
      </c>
      <c r="F950" s="181" t="s">
        <v>4240</v>
      </c>
      <c r="G950" s="182" t="s">
        <v>3800</v>
      </c>
      <c r="H950" s="183">
        <v>18.2</v>
      </c>
      <c r="I950" s="184"/>
      <c r="J950" s="185">
        <f>ROUND(I950*H950,2)</f>
        <v>0</v>
      </c>
      <c r="K950" s="181" t="s">
        <v>3698</v>
      </c>
      <c r="L950" s="38"/>
      <c r="M950" s="186" t="s">
        <v>3501</v>
      </c>
      <c r="N950" s="187" t="s">
        <v>3525</v>
      </c>
      <c r="O950" s="63"/>
      <c r="P950" s="188">
        <f>O950*H950</f>
        <v>0</v>
      </c>
      <c r="Q950" s="188">
        <v>0.01628</v>
      </c>
      <c r="R950" s="188">
        <f>Q950*H950</f>
        <v>0.296296</v>
      </c>
      <c r="S950" s="188">
        <v>0</v>
      </c>
      <c r="T950" s="189">
        <f>S950*H950</f>
        <v>0</v>
      </c>
      <c r="AR950" s="190" t="s">
        <v>3699</v>
      </c>
      <c r="AT950" s="190" t="s">
        <v>3694</v>
      </c>
      <c r="AU950" s="190" t="s">
        <v>3565</v>
      </c>
      <c r="AY950" s="17" t="s">
        <v>3691</v>
      </c>
      <c r="BE950" s="191">
        <f>IF(N950="základní",J950,0)</f>
        <v>0</v>
      </c>
      <c r="BF950" s="191">
        <f>IF(N950="snížená",J950,0)</f>
        <v>0</v>
      </c>
      <c r="BG950" s="191">
        <f>IF(N950="zákl. přenesená",J950,0)</f>
        <v>0</v>
      </c>
      <c r="BH950" s="191">
        <f>IF(N950="sníž. přenesená",J950,0)</f>
        <v>0</v>
      </c>
      <c r="BI950" s="191">
        <f>IF(N950="nulová",J950,0)</f>
        <v>0</v>
      </c>
      <c r="BJ950" s="17" t="s">
        <v>3562</v>
      </c>
      <c r="BK950" s="191">
        <f>ROUND(I950*H950,2)</f>
        <v>0</v>
      </c>
      <c r="BL950" s="17" t="s">
        <v>3699</v>
      </c>
      <c r="BM950" s="190" t="s">
        <v>3259</v>
      </c>
    </row>
    <row r="951" spans="2:63" s="11" customFormat="1" ht="22.9" customHeight="1">
      <c r="B951" s="163"/>
      <c r="C951" s="164"/>
      <c r="D951" s="165" t="s">
        <v>3553</v>
      </c>
      <c r="E951" s="177" t="s">
        <v>3956</v>
      </c>
      <c r="F951" s="177" t="s">
        <v>4252</v>
      </c>
      <c r="G951" s="164"/>
      <c r="H951" s="164"/>
      <c r="I951" s="167"/>
      <c r="J951" s="178">
        <f>BK951</f>
        <v>0</v>
      </c>
      <c r="K951" s="164"/>
      <c r="L951" s="169"/>
      <c r="M951" s="170"/>
      <c r="N951" s="171"/>
      <c r="O951" s="171"/>
      <c r="P951" s="172">
        <f>SUM(P952:P980)</f>
        <v>0</v>
      </c>
      <c r="Q951" s="171"/>
      <c r="R951" s="172">
        <f>SUM(R952:R980)</f>
        <v>11.97080952</v>
      </c>
      <c r="S951" s="171"/>
      <c r="T951" s="173">
        <f>SUM(T952:T980)</f>
        <v>0</v>
      </c>
      <c r="AR951" s="174" t="s">
        <v>3562</v>
      </c>
      <c r="AT951" s="175" t="s">
        <v>3553</v>
      </c>
      <c r="AU951" s="175" t="s">
        <v>3562</v>
      </c>
      <c r="AY951" s="174" t="s">
        <v>3691</v>
      </c>
      <c r="BK951" s="176">
        <f>SUM(BK952:BK980)</f>
        <v>0</v>
      </c>
    </row>
    <row r="952" spans="2:65" s="1" customFormat="1" ht="24" customHeight="1">
      <c r="B952" s="34"/>
      <c r="C952" s="179" t="s">
        <v>3260</v>
      </c>
      <c r="D952" s="179" t="s">
        <v>3694</v>
      </c>
      <c r="E952" s="180" t="s">
        <v>4254</v>
      </c>
      <c r="F952" s="181" t="s">
        <v>4255</v>
      </c>
      <c r="G952" s="182" t="s">
        <v>3800</v>
      </c>
      <c r="H952" s="183">
        <v>38.3</v>
      </c>
      <c r="I952" s="184"/>
      <c r="J952" s="185">
        <f>ROUND(I952*H952,2)</f>
        <v>0</v>
      </c>
      <c r="K952" s="181" t="s">
        <v>3698</v>
      </c>
      <c r="L952" s="38"/>
      <c r="M952" s="186" t="s">
        <v>3501</v>
      </c>
      <c r="N952" s="187" t="s">
        <v>3525</v>
      </c>
      <c r="O952" s="63"/>
      <c r="P952" s="188">
        <f>O952*H952</f>
        <v>0</v>
      </c>
      <c r="Q952" s="188">
        <v>0.003</v>
      </c>
      <c r="R952" s="188">
        <f>Q952*H952</f>
        <v>0.11489999999999999</v>
      </c>
      <c r="S952" s="188">
        <v>0</v>
      </c>
      <c r="T952" s="189">
        <f>S952*H952</f>
        <v>0</v>
      </c>
      <c r="AR952" s="190" t="s">
        <v>3699</v>
      </c>
      <c r="AT952" s="190" t="s">
        <v>3694</v>
      </c>
      <c r="AU952" s="190" t="s">
        <v>3565</v>
      </c>
      <c r="AY952" s="17" t="s">
        <v>3691</v>
      </c>
      <c r="BE952" s="191">
        <f>IF(N952="základní",J952,0)</f>
        <v>0</v>
      </c>
      <c r="BF952" s="191">
        <f>IF(N952="snížená",J952,0)</f>
        <v>0</v>
      </c>
      <c r="BG952" s="191">
        <f>IF(N952="zákl. přenesená",J952,0)</f>
        <v>0</v>
      </c>
      <c r="BH952" s="191">
        <f>IF(N952="sníž. přenesená",J952,0)</f>
        <v>0</v>
      </c>
      <c r="BI952" s="191">
        <f>IF(N952="nulová",J952,0)</f>
        <v>0</v>
      </c>
      <c r="BJ952" s="17" t="s">
        <v>3562</v>
      </c>
      <c r="BK952" s="191">
        <f>ROUND(I952*H952,2)</f>
        <v>0</v>
      </c>
      <c r="BL952" s="17" t="s">
        <v>3699</v>
      </c>
      <c r="BM952" s="190" t="s">
        <v>3261</v>
      </c>
    </row>
    <row r="953" spans="2:65" s="1" customFormat="1" ht="16.5" customHeight="1">
      <c r="B953" s="34"/>
      <c r="C953" s="225" t="s">
        <v>3262</v>
      </c>
      <c r="D953" s="225" t="s">
        <v>3806</v>
      </c>
      <c r="E953" s="226" t="s">
        <v>4258</v>
      </c>
      <c r="F953" s="227" t="s">
        <v>4259</v>
      </c>
      <c r="G953" s="228" t="s">
        <v>3800</v>
      </c>
      <c r="H953" s="229">
        <v>40.215</v>
      </c>
      <c r="I953" s="230"/>
      <c r="J953" s="231">
        <f>ROUND(I953*H953,2)</f>
        <v>0</v>
      </c>
      <c r="K953" s="227" t="s">
        <v>3698</v>
      </c>
      <c r="L953" s="232"/>
      <c r="M953" s="233" t="s">
        <v>3501</v>
      </c>
      <c r="N953" s="234" t="s">
        <v>3525</v>
      </c>
      <c r="O953" s="63"/>
      <c r="P953" s="188">
        <f>O953*H953</f>
        <v>0</v>
      </c>
      <c r="Q953" s="188">
        <v>0.003</v>
      </c>
      <c r="R953" s="188">
        <f>Q953*H953</f>
        <v>0.12064500000000002</v>
      </c>
      <c r="S953" s="188">
        <v>0</v>
      </c>
      <c r="T953" s="189">
        <f>S953*H953</f>
        <v>0</v>
      </c>
      <c r="AR953" s="190" t="s">
        <v>3732</v>
      </c>
      <c r="AT953" s="190" t="s">
        <v>3806</v>
      </c>
      <c r="AU953" s="190" t="s">
        <v>3565</v>
      </c>
      <c r="AY953" s="17" t="s">
        <v>3691</v>
      </c>
      <c r="BE953" s="191">
        <f>IF(N953="základní",J953,0)</f>
        <v>0</v>
      </c>
      <c r="BF953" s="191">
        <f>IF(N953="snížená",J953,0)</f>
        <v>0</v>
      </c>
      <c r="BG953" s="191">
        <f>IF(N953="zákl. přenesená",J953,0)</f>
        <v>0</v>
      </c>
      <c r="BH953" s="191">
        <f>IF(N953="sníž. přenesená",J953,0)</f>
        <v>0</v>
      </c>
      <c r="BI953" s="191">
        <f>IF(N953="nulová",J953,0)</f>
        <v>0</v>
      </c>
      <c r="BJ953" s="17" t="s">
        <v>3562</v>
      </c>
      <c r="BK953" s="191">
        <f>ROUND(I953*H953,2)</f>
        <v>0</v>
      </c>
      <c r="BL953" s="17" t="s">
        <v>3699</v>
      </c>
      <c r="BM953" s="190" t="s">
        <v>3263</v>
      </c>
    </row>
    <row r="954" spans="2:51" s="12" customFormat="1" ht="12">
      <c r="B954" s="192"/>
      <c r="C954" s="193"/>
      <c r="D954" s="194" t="s">
        <v>3710</v>
      </c>
      <c r="E954" s="195" t="s">
        <v>3501</v>
      </c>
      <c r="F954" s="196" t="s">
        <v>3264</v>
      </c>
      <c r="G954" s="193"/>
      <c r="H954" s="197">
        <v>40.215</v>
      </c>
      <c r="I954" s="198"/>
      <c r="J954" s="193"/>
      <c r="K954" s="193"/>
      <c r="L954" s="199"/>
      <c r="M954" s="200"/>
      <c r="N954" s="201"/>
      <c r="O954" s="201"/>
      <c r="P954" s="201"/>
      <c r="Q954" s="201"/>
      <c r="R954" s="201"/>
      <c r="S954" s="201"/>
      <c r="T954" s="202"/>
      <c r="AT954" s="203" t="s">
        <v>3710</v>
      </c>
      <c r="AU954" s="203" t="s">
        <v>3565</v>
      </c>
      <c r="AV954" s="12" t="s">
        <v>3565</v>
      </c>
      <c r="AW954" s="12" t="s">
        <v>3515</v>
      </c>
      <c r="AX954" s="12" t="s">
        <v>3554</v>
      </c>
      <c r="AY954" s="203" t="s">
        <v>3691</v>
      </c>
    </row>
    <row r="955" spans="2:51" s="13" customFormat="1" ht="12">
      <c r="B955" s="204"/>
      <c r="C955" s="205"/>
      <c r="D955" s="194" t="s">
        <v>3710</v>
      </c>
      <c r="E955" s="206" t="s">
        <v>3501</v>
      </c>
      <c r="F955" s="207" t="s">
        <v>3712</v>
      </c>
      <c r="G955" s="205"/>
      <c r="H955" s="208">
        <v>40.215</v>
      </c>
      <c r="I955" s="209"/>
      <c r="J955" s="205"/>
      <c r="K955" s="205"/>
      <c r="L955" s="210"/>
      <c r="M955" s="211"/>
      <c r="N955" s="212"/>
      <c r="O955" s="212"/>
      <c r="P955" s="212"/>
      <c r="Q955" s="212"/>
      <c r="R955" s="212"/>
      <c r="S955" s="212"/>
      <c r="T955" s="213"/>
      <c r="AT955" s="214" t="s">
        <v>3710</v>
      </c>
      <c r="AU955" s="214" t="s">
        <v>3565</v>
      </c>
      <c r="AV955" s="13" t="s">
        <v>3699</v>
      </c>
      <c r="AW955" s="13" t="s">
        <v>3515</v>
      </c>
      <c r="AX955" s="13" t="s">
        <v>3562</v>
      </c>
      <c r="AY955" s="214" t="s">
        <v>3691</v>
      </c>
    </row>
    <row r="956" spans="2:65" s="1" customFormat="1" ht="24" customHeight="1">
      <c r="B956" s="34"/>
      <c r="C956" s="179" t="s">
        <v>3265</v>
      </c>
      <c r="D956" s="179" t="s">
        <v>3694</v>
      </c>
      <c r="E956" s="180" t="s">
        <v>3266</v>
      </c>
      <c r="F956" s="181" t="s">
        <v>4264</v>
      </c>
      <c r="G956" s="182" t="s">
        <v>3800</v>
      </c>
      <c r="H956" s="183">
        <v>20.554</v>
      </c>
      <c r="I956" s="184"/>
      <c r="J956" s="185">
        <f>ROUND(I956*H956,2)</f>
        <v>0</v>
      </c>
      <c r="K956" s="181" t="s">
        <v>3698</v>
      </c>
      <c r="L956" s="38"/>
      <c r="M956" s="186" t="s">
        <v>3501</v>
      </c>
      <c r="N956" s="187" t="s">
        <v>3525</v>
      </c>
      <c r="O956" s="63"/>
      <c r="P956" s="188">
        <f>O956*H956</f>
        <v>0</v>
      </c>
      <c r="Q956" s="188">
        <v>0.00438</v>
      </c>
      <c r="R956" s="188">
        <f>Q956*H956</f>
        <v>0.09002652</v>
      </c>
      <c r="S956" s="188">
        <v>0</v>
      </c>
      <c r="T956" s="189">
        <f>S956*H956</f>
        <v>0</v>
      </c>
      <c r="AR956" s="190" t="s">
        <v>3699</v>
      </c>
      <c r="AT956" s="190" t="s">
        <v>3694</v>
      </c>
      <c r="AU956" s="190" t="s">
        <v>3565</v>
      </c>
      <c r="AY956" s="17" t="s">
        <v>3691</v>
      </c>
      <c r="BE956" s="191">
        <f>IF(N956="základní",J956,0)</f>
        <v>0</v>
      </c>
      <c r="BF956" s="191">
        <f>IF(N956="snížená",J956,0)</f>
        <v>0</v>
      </c>
      <c r="BG956" s="191">
        <f>IF(N956="zákl. přenesená",J956,0)</f>
        <v>0</v>
      </c>
      <c r="BH956" s="191">
        <f>IF(N956="sníž. přenesená",J956,0)</f>
        <v>0</v>
      </c>
      <c r="BI956" s="191">
        <f>IF(N956="nulová",J956,0)</f>
        <v>0</v>
      </c>
      <c r="BJ956" s="17" t="s">
        <v>3562</v>
      </c>
      <c r="BK956" s="191">
        <f>ROUND(I956*H956,2)</f>
        <v>0</v>
      </c>
      <c r="BL956" s="17" t="s">
        <v>3699</v>
      </c>
      <c r="BM956" s="190" t="s">
        <v>3267</v>
      </c>
    </row>
    <row r="957" spans="2:51" s="12" customFormat="1" ht="12">
      <c r="B957" s="192"/>
      <c r="C957" s="193"/>
      <c r="D957" s="194" t="s">
        <v>3710</v>
      </c>
      <c r="E957" s="195" t="s">
        <v>3501</v>
      </c>
      <c r="F957" s="196" t="s">
        <v>3268</v>
      </c>
      <c r="G957" s="193"/>
      <c r="H957" s="197">
        <v>20.554</v>
      </c>
      <c r="I957" s="198"/>
      <c r="J957" s="193"/>
      <c r="K957" s="193"/>
      <c r="L957" s="199"/>
      <c r="M957" s="200"/>
      <c r="N957" s="201"/>
      <c r="O957" s="201"/>
      <c r="P957" s="201"/>
      <c r="Q957" s="201"/>
      <c r="R957" s="201"/>
      <c r="S957" s="201"/>
      <c r="T957" s="202"/>
      <c r="AT957" s="203" t="s">
        <v>3710</v>
      </c>
      <c r="AU957" s="203" t="s">
        <v>3565</v>
      </c>
      <c r="AV957" s="12" t="s">
        <v>3565</v>
      </c>
      <c r="AW957" s="12" t="s">
        <v>3515</v>
      </c>
      <c r="AX957" s="12" t="s">
        <v>3554</v>
      </c>
      <c r="AY957" s="203" t="s">
        <v>3691</v>
      </c>
    </row>
    <row r="958" spans="2:51" s="13" customFormat="1" ht="12">
      <c r="B958" s="204"/>
      <c r="C958" s="205"/>
      <c r="D958" s="194" t="s">
        <v>3710</v>
      </c>
      <c r="E958" s="206" t="s">
        <v>3501</v>
      </c>
      <c r="F958" s="207" t="s">
        <v>3712</v>
      </c>
      <c r="G958" s="205"/>
      <c r="H958" s="208">
        <v>20.554</v>
      </c>
      <c r="I958" s="209"/>
      <c r="J958" s="205"/>
      <c r="K958" s="205"/>
      <c r="L958" s="210"/>
      <c r="M958" s="211"/>
      <c r="N958" s="212"/>
      <c r="O958" s="212"/>
      <c r="P958" s="212"/>
      <c r="Q958" s="212"/>
      <c r="R958" s="212"/>
      <c r="S958" s="212"/>
      <c r="T958" s="213"/>
      <c r="AT958" s="214" t="s">
        <v>3710</v>
      </c>
      <c r="AU958" s="214" t="s">
        <v>3565</v>
      </c>
      <c r="AV958" s="13" t="s">
        <v>3699</v>
      </c>
      <c r="AW958" s="13" t="s">
        <v>3515</v>
      </c>
      <c r="AX958" s="13" t="s">
        <v>3562</v>
      </c>
      <c r="AY958" s="214" t="s">
        <v>3691</v>
      </c>
    </row>
    <row r="959" spans="2:65" s="1" customFormat="1" ht="16.5" customHeight="1">
      <c r="B959" s="34"/>
      <c r="C959" s="179" t="s">
        <v>3269</v>
      </c>
      <c r="D959" s="179" t="s">
        <v>3694</v>
      </c>
      <c r="E959" s="180" t="s">
        <v>3270</v>
      </c>
      <c r="F959" s="181" t="s">
        <v>3271</v>
      </c>
      <c r="G959" s="182" t="s">
        <v>3800</v>
      </c>
      <c r="H959" s="183">
        <v>20.55</v>
      </c>
      <c r="I959" s="184"/>
      <c r="J959" s="185">
        <f>ROUND(I959*H959,2)</f>
        <v>0</v>
      </c>
      <c r="K959" s="181" t="s">
        <v>3698</v>
      </c>
      <c r="L959" s="38"/>
      <c r="M959" s="186" t="s">
        <v>3501</v>
      </c>
      <c r="N959" s="187" t="s">
        <v>3525</v>
      </c>
      <c r="O959" s="63"/>
      <c r="P959" s="188">
        <f>O959*H959</f>
        <v>0</v>
      </c>
      <c r="Q959" s="188">
        <v>0.0231</v>
      </c>
      <c r="R959" s="188">
        <f>Q959*H959</f>
        <v>0.474705</v>
      </c>
      <c r="S959" s="188">
        <v>0</v>
      </c>
      <c r="T959" s="189">
        <f>S959*H959</f>
        <v>0</v>
      </c>
      <c r="AR959" s="190" t="s">
        <v>3699</v>
      </c>
      <c r="AT959" s="190" t="s">
        <v>3694</v>
      </c>
      <c r="AU959" s="190" t="s">
        <v>3565</v>
      </c>
      <c r="AY959" s="17" t="s">
        <v>3691</v>
      </c>
      <c r="BE959" s="191">
        <f>IF(N959="základní",J959,0)</f>
        <v>0</v>
      </c>
      <c r="BF959" s="191">
        <f>IF(N959="snížená",J959,0)</f>
        <v>0</v>
      </c>
      <c r="BG959" s="191">
        <f>IF(N959="zákl. přenesená",J959,0)</f>
        <v>0</v>
      </c>
      <c r="BH959" s="191">
        <f>IF(N959="sníž. přenesená",J959,0)</f>
        <v>0</v>
      </c>
      <c r="BI959" s="191">
        <f>IF(N959="nulová",J959,0)</f>
        <v>0</v>
      </c>
      <c r="BJ959" s="17" t="s">
        <v>3562</v>
      </c>
      <c r="BK959" s="191">
        <f>ROUND(I959*H959,2)</f>
        <v>0</v>
      </c>
      <c r="BL959" s="17" t="s">
        <v>3699</v>
      </c>
      <c r="BM959" s="190" t="s">
        <v>3272</v>
      </c>
    </row>
    <row r="960" spans="2:51" s="12" customFormat="1" ht="12">
      <c r="B960" s="192"/>
      <c r="C960" s="193"/>
      <c r="D960" s="194" t="s">
        <v>3710</v>
      </c>
      <c r="E960" s="195" t="s">
        <v>3501</v>
      </c>
      <c r="F960" s="196" t="s">
        <v>3273</v>
      </c>
      <c r="G960" s="193"/>
      <c r="H960" s="197">
        <v>20.55</v>
      </c>
      <c r="I960" s="198"/>
      <c r="J960" s="193"/>
      <c r="K960" s="193"/>
      <c r="L960" s="199"/>
      <c r="M960" s="200"/>
      <c r="N960" s="201"/>
      <c r="O960" s="201"/>
      <c r="P960" s="201"/>
      <c r="Q960" s="201"/>
      <c r="R960" s="201"/>
      <c r="S960" s="201"/>
      <c r="T960" s="202"/>
      <c r="AT960" s="203" t="s">
        <v>3710</v>
      </c>
      <c r="AU960" s="203" t="s">
        <v>3565</v>
      </c>
      <c r="AV960" s="12" t="s">
        <v>3565</v>
      </c>
      <c r="AW960" s="12" t="s">
        <v>3515</v>
      </c>
      <c r="AX960" s="12" t="s">
        <v>3554</v>
      </c>
      <c r="AY960" s="203" t="s">
        <v>3691</v>
      </c>
    </row>
    <row r="961" spans="2:51" s="13" customFormat="1" ht="12">
      <c r="B961" s="204"/>
      <c r="C961" s="205"/>
      <c r="D961" s="194" t="s">
        <v>3710</v>
      </c>
      <c r="E961" s="206" t="s">
        <v>3501</v>
      </c>
      <c r="F961" s="207" t="s">
        <v>3712</v>
      </c>
      <c r="G961" s="205"/>
      <c r="H961" s="208">
        <v>20.55</v>
      </c>
      <c r="I961" s="209"/>
      <c r="J961" s="205"/>
      <c r="K961" s="205"/>
      <c r="L961" s="210"/>
      <c r="M961" s="211"/>
      <c r="N961" s="212"/>
      <c r="O961" s="212"/>
      <c r="P961" s="212"/>
      <c r="Q961" s="212"/>
      <c r="R961" s="212"/>
      <c r="S961" s="212"/>
      <c r="T961" s="213"/>
      <c r="AT961" s="214" t="s">
        <v>3710</v>
      </c>
      <c r="AU961" s="214" t="s">
        <v>3565</v>
      </c>
      <c r="AV961" s="13" t="s">
        <v>3699</v>
      </c>
      <c r="AW961" s="13" t="s">
        <v>3515</v>
      </c>
      <c r="AX961" s="13" t="s">
        <v>3562</v>
      </c>
      <c r="AY961" s="214" t="s">
        <v>3691</v>
      </c>
    </row>
    <row r="962" spans="2:65" s="1" customFormat="1" ht="16.5" customHeight="1">
      <c r="B962" s="34"/>
      <c r="C962" s="179" t="s">
        <v>3274</v>
      </c>
      <c r="D962" s="179" t="s">
        <v>3694</v>
      </c>
      <c r="E962" s="180" t="s">
        <v>4275</v>
      </c>
      <c r="F962" s="181" t="s">
        <v>4272</v>
      </c>
      <c r="G962" s="182" t="s">
        <v>4097</v>
      </c>
      <c r="H962" s="183">
        <v>49.8</v>
      </c>
      <c r="I962" s="184"/>
      <c r="J962" s="185">
        <f>ROUND(I962*H962,2)</f>
        <v>0</v>
      </c>
      <c r="K962" s="181" t="s">
        <v>3501</v>
      </c>
      <c r="L962" s="38"/>
      <c r="M962" s="186" t="s">
        <v>3501</v>
      </c>
      <c r="N962" s="187" t="s">
        <v>3525</v>
      </c>
      <c r="O962" s="63"/>
      <c r="P962" s="188">
        <f>O962*H962</f>
        <v>0</v>
      </c>
      <c r="Q962" s="188">
        <v>0.0352</v>
      </c>
      <c r="R962" s="188">
        <f>Q962*H962</f>
        <v>1.75296</v>
      </c>
      <c r="S962" s="188">
        <v>0</v>
      </c>
      <c r="T962" s="189">
        <f>S962*H962</f>
        <v>0</v>
      </c>
      <c r="AR962" s="190" t="s">
        <v>3699</v>
      </c>
      <c r="AT962" s="190" t="s">
        <v>3694</v>
      </c>
      <c r="AU962" s="190" t="s">
        <v>3565</v>
      </c>
      <c r="AY962" s="17" t="s">
        <v>3691</v>
      </c>
      <c r="BE962" s="191">
        <f>IF(N962="základní",J962,0)</f>
        <v>0</v>
      </c>
      <c r="BF962" s="191">
        <f>IF(N962="snížená",J962,0)</f>
        <v>0</v>
      </c>
      <c r="BG962" s="191">
        <f>IF(N962="zákl. přenesená",J962,0)</f>
        <v>0</v>
      </c>
      <c r="BH962" s="191">
        <f>IF(N962="sníž. přenesená",J962,0)</f>
        <v>0</v>
      </c>
      <c r="BI962" s="191">
        <f>IF(N962="nulová",J962,0)</f>
        <v>0</v>
      </c>
      <c r="BJ962" s="17" t="s">
        <v>3562</v>
      </c>
      <c r="BK962" s="191">
        <f>ROUND(I962*H962,2)</f>
        <v>0</v>
      </c>
      <c r="BL962" s="17" t="s">
        <v>3699</v>
      </c>
      <c r="BM962" s="190" t="s">
        <v>3275</v>
      </c>
    </row>
    <row r="963" spans="2:51" s="12" customFormat="1" ht="12">
      <c r="B963" s="192"/>
      <c r="C963" s="193"/>
      <c r="D963" s="194" t="s">
        <v>3710</v>
      </c>
      <c r="E963" s="195" t="s">
        <v>3501</v>
      </c>
      <c r="F963" s="196" t="s">
        <v>3276</v>
      </c>
      <c r="G963" s="193"/>
      <c r="H963" s="197">
        <v>49.8</v>
      </c>
      <c r="I963" s="198"/>
      <c r="J963" s="193"/>
      <c r="K963" s="193"/>
      <c r="L963" s="199"/>
      <c r="M963" s="200"/>
      <c r="N963" s="201"/>
      <c r="O963" s="201"/>
      <c r="P963" s="201"/>
      <c r="Q963" s="201"/>
      <c r="R963" s="201"/>
      <c r="S963" s="201"/>
      <c r="T963" s="202"/>
      <c r="AT963" s="203" t="s">
        <v>3710</v>
      </c>
      <c r="AU963" s="203" t="s">
        <v>3565</v>
      </c>
      <c r="AV963" s="12" t="s">
        <v>3565</v>
      </c>
      <c r="AW963" s="12" t="s">
        <v>3515</v>
      </c>
      <c r="AX963" s="12" t="s">
        <v>3554</v>
      </c>
      <c r="AY963" s="203" t="s">
        <v>3691</v>
      </c>
    </row>
    <row r="964" spans="2:51" s="13" customFormat="1" ht="12">
      <c r="B964" s="204"/>
      <c r="C964" s="205"/>
      <c r="D964" s="194" t="s">
        <v>3710</v>
      </c>
      <c r="E964" s="206" t="s">
        <v>3501</v>
      </c>
      <c r="F964" s="207" t="s">
        <v>3712</v>
      </c>
      <c r="G964" s="205"/>
      <c r="H964" s="208">
        <v>49.8</v>
      </c>
      <c r="I964" s="209"/>
      <c r="J964" s="205"/>
      <c r="K964" s="205"/>
      <c r="L964" s="210"/>
      <c r="M964" s="211"/>
      <c r="N964" s="212"/>
      <c r="O964" s="212"/>
      <c r="P964" s="212"/>
      <c r="Q964" s="212"/>
      <c r="R964" s="212"/>
      <c r="S964" s="212"/>
      <c r="T964" s="213"/>
      <c r="AT964" s="214" t="s">
        <v>3710</v>
      </c>
      <c r="AU964" s="214" t="s">
        <v>3565</v>
      </c>
      <c r="AV964" s="13" t="s">
        <v>3699</v>
      </c>
      <c r="AW964" s="13" t="s">
        <v>3515</v>
      </c>
      <c r="AX964" s="13" t="s">
        <v>3562</v>
      </c>
      <c r="AY964" s="214" t="s">
        <v>3691</v>
      </c>
    </row>
    <row r="965" spans="2:65" s="1" customFormat="1" ht="24" customHeight="1">
      <c r="B965" s="34"/>
      <c r="C965" s="179" t="s">
        <v>3277</v>
      </c>
      <c r="D965" s="179" t="s">
        <v>3694</v>
      </c>
      <c r="E965" s="180" t="s">
        <v>4278</v>
      </c>
      <c r="F965" s="181" t="s">
        <v>4279</v>
      </c>
      <c r="G965" s="182" t="s">
        <v>3800</v>
      </c>
      <c r="H965" s="183">
        <v>43.618</v>
      </c>
      <c r="I965" s="184"/>
      <c r="J965" s="185">
        <f>ROUND(I965*H965,2)</f>
        <v>0</v>
      </c>
      <c r="K965" s="181" t="s">
        <v>3698</v>
      </c>
      <c r="L965" s="38"/>
      <c r="M965" s="186" t="s">
        <v>3501</v>
      </c>
      <c r="N965" s="187" t="s">
        <v>3525</v>
      </c>
      <c r="O965" s="63"/>
      <c r="P965" s="188">
        <f>O965*H965</f>
        <v>0</v>
      </c>
      <c r="Q965" s="188">
        <v>0</v>
      </c>
      <c r="R965" s="188">
        <f>Q965*H965</f>
        <v>0</v>
      </c>
      <c r="S965" s="188">
        <v>0</v>
      </c>
      <c r="T965" s="189">
        <f>S965*H965</f>
        <v>0</v>
      </c>
      <c r="AR965" s="190" t="s">
        <v>3699</v>
      </c>
      <c r="AT965" s="190" t="s">
        <v>3694</v>
      </c>
      <c r="AU965" s="190" t="s">
        <v>3565</v>
      </c>
      <c r="AY965" s="17" t="s">
        <v>3691</v>
      </c>
      <c r="BE965" s="191">
        <f>IF(N965="základní",J965,0)</f>
        <v>0</v>
      </c>
      <c r="BF965" s="191">
        <f>IF(N965="snížená",J965,0)</f>
        <v>0</v>
      </c>
      <c r="BG965" s="191">
        <f>IF(N965="zákl. přenesená",J965,0)</f>
        <v>0</v>
      </c>
      <c r="BH965" s="191">
        <f>IF(N965="sníž. přenesená",J965,0)</f>
        <v>0</v>
      </c>
      <c r="BI965" s="191">
        <f>IF(N965="nulová",J965,0)</f>
        <v>0</v>
      </c>
      <c r="BJ965" s="17" t="s">
        <v>3562</v>
      </c>
      <c r="BK965" s="191">
        <f>ROUND(I965*H965,2)</f>
        <v>0</v>
      </c>
      <c r="BL965" s="17" t="s">
        <v>3699</v>
      </c>
      <c r="BM965" s="190" t="s">
        <v>3278</v>
      </c>
    </row>
    <row r="966" spans="2:51" s="12" customFormat="1" ht="12">
      <c r="B966" s="192"/>
      <c r="C966" s="193"/>
      <c r="D966" s="194" t="s">
        <v>3710</v>
      </c>
      <c r="E966" s="195" t="s">
        <v>3501</v>
      </c>
      <c r="F966" s="196" t="s">
        <v>3279</v>
      </c>
      <c r="G966" s="193"/>
      <c r="H966" s="197">
        <v>15.313</v>
      </c>
      <c r="I966" s="198"/>
      <c r="J966" s="193"/>
      <c r="K966" s="193"/>
      <c r="L966" s="199"/>
      <c r="M966" s="200"/>
      <c r="N966" s="201"/>
      <c r="O966" s="201"/>
      <c r="P966" s="201"/>
      <c r="Q966" s="201"/>
      <c r="R966" s="201"/>
      <c r="S966" s="201"/>
      <c r="T966" s="202"/>
      <c r="AT966" s="203" t="s">
        <v>3710</v>
      </c>
      <c r="AU966" s="203" t="s">
        <v>3565</v>
      </c>
      <c r="AV966" s="12" t="s">
        <v>3565</v>
      </c>
      <c r="AW966" s="12" t="s">
        <v>3515</v>
      </c>
      <c r="AX966" s="12" t="s">
        <v>3554</v>
      </c>
      <c r="AY966" s="203" t="s">
        <v>3691</v>
      </c>
    </row>
    <row r="967" spans="2:51" s="12" customFormat="1" ht="12">
      <c r="B967" s="192"/>
      <c r="C967" s="193"/>
      <c r="D967" s="194" t="s">
        <v>3710</v>
      </c>
      <c r="E967" s="195" t="s">
        <v>3501</v>
      </c>
      <c r="F967" s="196" t="s">
        <v>3280</v>
      </c>
      <c r="G967" s="193"/>
      <c r="H967" s="197">
        <v>12.24</v>
      </c>
      <c r="I967" s="198"/>
      <c r="J967" s="193"/>
      <c r="K967" s="193"/>
      <c r="L967" s="199"/>
      <c r="M967" s="200"/>
      <c r="N967" s="201"/>
      <c r="O967" s="201"/>
      <c r="P967" s="201"/>
      <c r="Q967" s="201"/>
      <c r="R967" s="201"/>
      <c r="S967" s="201"/>
      <c r="T967" s="202"/>
      <c r="AT967" s="203" t="s">
        <v>3710</v>
      </c>
      <c r="AU967" s="203" t="s">
        <v>3565</v>
      </c>
      <c r="AV967" s="12" t="s">
        <v>3565</v>
      </c>
      <c r="AW967" s="12" t="s">
        <v>3515</v>
      </c>
      <c r="AX967" s="12" t="s">
        <v>3554</v>
      </c>
      <c r="AY967" s="203" t="s">
        <v>3691</v>
      </c>
    </row>
    <row r="968" spans="2:51" s="12" customFormat="1" ht="12">
      <c r="B968" s="192"/>
      <c r="C968" s="193"/>
      <c r="D968" s="194" t="s">
        <v>3710</v>
      </c>
      <c r="E968" s="195" t="s">
        <v>3501</v>
      </c>
      <c r="F968" s="196" t="s">
        <v>3281</v>
      </c>
      <c r="G968" s="193"/>
      <c r="H968" s="197">
        <v>12.24</v>
      </c>
      <c r="I968" s="198"/>
      <c r="J968" s="193"/>
      <c r="K968" s="193"/>
      <c r="L968" s="199"/>
      <c r="M968" s="200"/>
      <c r="N968" s="201"/>
      <c r="O968" s="201"/>
      <c r="P968" s="201"/>
      <c r="Q968" s="201"/>
      <c r="R968" s="201"/>
      <c r="S968" s="201"/>
      <c r="T968" s="202"/>
      <c r="AT968" s="203" t="s">
        <v>3710</v>
      </c>
      <c r="AU968" s="203" t="s">
        <v>3565</v>
      </c>
      <c r="AV968" s="12" t="s">
        <v>3565</v>
      </c>
      <c r="AW968" s="12" t="s">
        <v>3515</v>
      </c>
      <c r="AX968" s="12" t="s">
        <v>3554</v>
      </c>
      <c r="AY968" s="203" t="s">
        <v>3691</v>
      </c>
    </row>
    <row r="969" spans="2:51" s="12" customFormat="1" ht="12">
      <c r="B969" s="192"/>
      <c r="C969" s="193"/>
      <c r="D969" s="194" t="s">
        <v>3710</v>
      </c>
      <c r="E969" s="195" t="s">
        <v>3501</v>
      </c>
      <c r="F969" s="196" t="s">
        <v>3282</v>
      </c>
      <c r="G969" s="193"/>
      <c r="H969" s="197">
        <v>3.825</v>
      </c>
      <c r="I969" s="198"/>
      <c r="J969" s="193"/>
      <c r="K969" s="193"/>
      <c r="L969" s="199"/>
      <c r="M969" s="200"/>
      <c r="N969" s="201"/>
      <c r="O969" s="201"/>
      <c r="P969" s="201"/>
      <c r="Q969" s="201"/>
      <c r="R969" s="201"/>
      <c r="S969" s="201"/>
      <c r="T969" s="202"/>
      <c r="AT969" s="203" t="s">
        <v>3710</v>
      </c>
      <c r="AU969" s="203" t="s">
        <v>3565</v>
      </c>
      <c r="AV969" s="12" t="s">
        <v>3565</v>
      </c>
      <c r="AW969" s="12" t="s">
        <v>3515</v>
      </c>
      <c r="AX969" s="12" t="s">
        <v>3554</v>
      </c>
      <c r="AY969" s="203" t="s">
        <v>3691</v>
      </c>
    </row>
    <row r="970" spans="2:51" s="13" customFormat="1" ht="12">
      <c r="B970" s="204"/>
      <c r="C970" s="205"/>
      <c r="D970" s="194" t="s">
        <v>3710</v>
      </c>
      <c r="E970" s="206" t="s">
        <v>3501</v>
      </c>
      <c r="F970" s="207" t="s">
        <v>3712</v>
      </c>
      <c r="G970" s="205"/>
      <c r="H970" s="208">
        <v>43.618</v>
      </c>
      <c r="I970" s="209"/>
      <c r="J970" s="205"/>
      <c r="K970" s="205"/>
      <c r="L970" s="210"/>
      <c r="M970" s="211"/>
      <c r="N970" s="212"/>
      <c r="O970" s="212"/>
      <c r="P970" s="212"/>
      <c r="Q970" s="212"/>
      <c r="R970" s="212"/>
      <c r="S970" s="212"/>
      <c r="T970" s="213"/>
      <c r="AT970" s="214" t="s">
        <v>3710</v>
      </c>
      <c r="AU970" s="214" t="s">
        <v>3565</v>
      </c>
      <c r="AV970" s="13" t="s">
        <v>3699</v>
      </c>
      <c r="AW970" s="13" t="s">
        <v>3515</v>
      </c>
      <c r="AX970" s="13" t="s">
        <v>3562</v>
      </c>
      <c r="AY970" s="214" t="s">
        <v>3691</v>
      </c>
    </row>
    <row r="971" spans="2:65" s="1" customFormat="1" ht="16.5" customHeight="1">
      <c r="B971" s="34"/>
      <c r="C971" s="179" t="s">
        <v>3283</v>
      </c>
      <c r="D971" s="179" t="s">
        <v>3694</v>
      </c>
      <c r="E971" s="180" t="s">
        <v>4283</v>
      </c>
      <c r="F971" s="181" t="s">
        <v>4284</v>
      </c>
      <c r="G971" s="182" t="s">
        <v>3800</v>
      </c>
      <c r="H971" s="183">
        <v>154.26</v>
      </c>
      <c r="I971" s="184"/>
      <c r="J971" s="185">
        <f>ROUND(I971*H971,2)</f>
        <v>0</v>
      </c>
      <c r="K971" s="181" t="s">
        <v>3698</v>
      </c>
      <c r="L971" s="38"/>
      <c r="M971" s="186" t="s">
        <v>3501</v>
      </c>
      <c r="N971" s="187" t="s">
        <v>3525</v>
      </c>
      <c r="O971" s="63"/>
      <c r="P971" s="188">
        <f>O971*H971</f>
        <v>0</v>
      </c>
      <c r="Q971" s="188">
        <v>0.00735</v>
      </c>
      <c r="R971" s="188">
        <f>Q971*H971</f>
        <v>1.133811</v>
      </c>
      <c r="S971" s="188">
        <v>0</v>
      </c>
      <c r="T971" s="189">
        <f>S971*H971</f>
        <v>0</v>
      </c>
      <c r="AR971" s="190" t="s">
        <v>3699</v>
      </c>
      <c r="AT971" s="190" t="s">
        <v>3694</v>
      </c>
      <c r="AU971" s="190" t="s">
        <v>3565</v>
      </c>
      <c r="AY971" s="17" t="s">
        <v>3691</v>
      </c>
      <c r="BE971" s="191">
        <f>IF(N971="základní",J971,0)</f>
        <v>0</v>
      </c>
      <c r="BF971" s="191">
        <f>IF(N971="snížená",J971,0)</f>
        <v>0</v>
      </c>
      <c r="BG971" s="191">
        <f>IF(N971="zákl. přenesená",J971,0)</f>
        <v>0</v>
      </c>
      <c r="BH971" s="191">
        <f>IF(N971="sníž. přenesená",J971,0)</f>
        <v>0</v>
      </c>
      <c r="BI971" s="191">
        <f>IF(N971="nulová",J971,0)</f>
        <v>0</v>
      </c>
      <c r="BJ971" s="17" t="s">
        <v>3562</v>
      </c>
      <c r="BK971" s="191">
        <f>ROUND(I971*H971,2)</f>
        <v>0</v>
      </c>
      <c r="BL971" s="17" t="s">
        <v>3699</v>
      </c>
      <c r="BM971" s="190" t="s">
        <v>3284</v>
      </c>
    </row>
    <row r="972" spans="2:65" s="1" customFormat="1" ht="24" customHeight="1">
      <c r="B972" s="34"/>
      <c r="C972" s="179" t="s">
        <v>3285</v>
      </c>
      <c r="D972" s="179" t="s">
        <v>3694</v>
      </c>
      <c r="E972" s="180" t="s">
        <v>4287</v>
      </c>
      <c r="F972" s="181" t="s">
        <v>4288</v>
      </c>
      <c r="G972" s="182" t="s">
        <v>3800</v>
      </c>
      <c r="H972" s="183">
        <v>154.26</v>
      </c>
      <c r="I972" s="184"/>
      <c r="J972" s="185">
        <f>ROUND(I972*H972,2)</f>
        <v>0</v>
      </c>
      <c r="K972" s="181" t="s">
        <v>3501</v>
      </c>
      <c r="L972" s="38"/>
      <c r="M972" s="186" t="s">
        <v>3501</v>
      </c>
      <c r="N972" s="187" t="s">
        <v>3525</v>
      </c>
      <c r="O972" s="63"/>
      <c r="P972" s="188">
        <f>O972*H972</f>
        <v>0</v>
      </c>
      <c r="Q972" s="188">
        <v>0.05258</v>
      </c>
      <c r="R972" s="188">
        <f>Q972*H972</f>
        <v>8.1109908</v>
      </c>
      <c r="S972" s="188">
        <v>0</v>
      </c>
      <c r="T972" s="189">
        <f>S972*H972</f>
        <v>0</v>
      </c>
      <c r="AR972" s="190" t="s">
        <v>3699</v>
      </c>
      <c r="AT972" s="190" t="s">
        <v>3694</v>
      </c>
      <c r="AU972" s="190" t="s">
        <v>3565</v>
      </c>
      <c r="AY972" s="17" t="s">
        <v>3691</v>
      </c>
      <c r="BE972" s="191">
        <f>IF(N972="základní",J972,0)</f>
        <v>0</v>
      </c>
      <c r="BF972" s="191">
        <f>IF(N972="snížená",J972,0)</f>
        <v>0</v>
      </c>
      <c r="BG972" s="191">
        <f>IF(N972="zákl. přenesená",J972,0)</f>
        <v>0</v>
      </c>
      <c r="BH972" s="191">
        <f>IF(N972="sníž. přenesená",J972,0)</f>
        <v>0</v>
      </c>
      <c r="BI972" s="191">
        <f>IF(N972="nulová",J972,0)</f>
        <v>0</v>
      </c>
      <c r="BJ972" s="17" t="s">
        <v>3562</v>
      </c>
      <c r="BK972" s="191">
        <f>ROUND(I972*H972,2)</f>
        <v>0</v>
      </c>
      <c r="BL972" s="17" t="s">
        <v>3699</v>
      </c>
      <c r="BM972" s="190" t="s">
        <v>3286</v>
      </c>
    </row>
    <row r="973" spans="2:51" s="12" customFormat="1" ht="12">
      <c r="B973" s="192"/>
      <c r="C973" s="193"/>
      <c r="D973" s="194" t="s">
        <v>3710</v>
      </c>
      <c r="E973" s="195" t="s">
        <v>3501</v>
      </c>
      <c r="F973" s="196" t="s">
        <v>3287</v>
      </c>
      <c r="G973" s="193"/>
      <c r="H973" s="197">
        <v>154.26</v>
      </c>
      <c r="I973" s="198"/>
      <c r="J973" s="193"/>
      <c r="K973" s="193"/>
      <c r="L973" s="199"/>
      <c r="M973" s="200"/>
      <c r="N973" s="201"/>
      <c r="O973" s="201"/>
      <c r="P973" s="201"/>
      <c r="Q973" s="201"/>
      <c r="R973" s="201"/>
      <c r="S973" s="201"/>
      <c r="T973" s="202"/>
      <c r="AT973" s="203" t="s">
        <v>3710</v>
      </c>
      <c r="AU973" s="203" t="s">
        <v>3565</v>
      </c>
      <c r="AV973" s="12" t="s">
        <v>3565</v>
      </c>
      <c r="AW973" s="12" t="s">
        <v>3515</v>
      </c>
      <c r="AX973" s="12" t="s">
        <v>3554</v>
      </c>
      <c r="AY973" s="203" t="s">
        <v>3691</v>
      </c>
    </row>
    <row r="974" spans="2:51" s="13" customFormat="1" ht="12">
      <c r="B974" s="204"/>
      <c r="C974" s="205"/>
      <c r="D974" s="194" t="s">
        <v>3710</v>
      </c>
      <c r="E974" s="206" t="s">
        <v>3501</v>
      </c>
      <c r="F974" s="207" t="s">
        <v>3712</v>
      </c>
      <c r="G974" s="205"/>
      <c r="H974" s="208">
        <v>154.26</v>
      </c>
      <c r="I974" s="209"/>
      <c r="J974" s="205"/>
      <c r="K974" s="205"/>
      <c r="L974" s="210"/>
      <c r="M974" s="211"/>
      <c r="N974" s="212"/>
      <c r="O974" s="212"/>
      <c r="P974" s="212"/>
      <c r="Q974" s="212"/>
      <c r="R974" s="212"/>
      <c r="S974" s="212"/>
      <c r="T974" s="213"/>
      <c r="AT974" s="214" t="s">
        <v>3710</v>
      </c>
      <c r="AU974" s="214" t="s">
        <v>3565</v>
      </c>
      <c r="AV974" s="13" t="s">
        <v>3699</v>
      </c>
      <c r="AW974" s="13" t="s">
        <v>3515</v>
      </c>
      <c r="AX974" s="13" t="s">
        <v>3562</v>
      </c>
      <c r="AY974" s="214" t="s">
        <v>3691</v>
      </c>
    </row>
    <row r="975" spans="2:65" s="1" customFormat="1" ht="24" customHeight="1">
      <c r="B975" s="34"/>
      <c r="C975" s="179" t="s">
        <v>3288</v>
      </c>
      <c r="D975" s="179" t="s">
        <v>3694</v>
      </c>
      <c r="E975" s="180" t="s">
        <v>4292</v>
      </c>
      <c r="F975" s="181" t="s">
        <v>4293</v>
      </c>
      <c r="G975" s="182" t="s">
        <v>3800</v>
      </c>
      <c r="H975" s="183">
        <v>154.26</v>
      </c>
      <c r="I975" s="184"/>
      <c r="J975" s="185">
        <f>ROUND(I975*H975,2)</f>
        <v>0</v>
      </c>
      <c r="K975" s="181" t="s">
        <v>3698</v>
      </c>
      <c r="L975" s="38"/>
      <c r="M975" s="186" t="s">
        <v>3501</v>
      </c>
      <c r="N975" s="187" t="s">
        <v>3525</v>
      </c>
      <c r="O975" s="63"/>
      <c r="P975" s="188">
        <f>O975*H975</f>
        <v>0</v>
      </c>
      <c r="Q975" s="188">
        <v>0.00014</v>
      </c>
      <c r="R975" s="188">
        <f>Q975*H975</f>
        <v>0.021596399999999998</v>
      </c>
      <c r="S975" s="188">
        <v>0</v>
      </c>
      <c r="T975" s="189">
        <f>S975*H975</f>
        <v>0</v>
      </c>
      <c r="AR975" s="190" t="s">
        <v>3699</v>
      </c>
      <c r="AT975" s="190" t="s">
        <v>3694</v>
      </c>
      <c r="AU975" s="190" t="s">
        <v>3565</v>
      </c>
      <c r="AY975" s="17" t="s">
        <v>3691</v>
      </c>
      <c r="BE975" s="191">
        <f>IF(N975="základní",J975,0)</f>
        <v>0</v>
      </c>
      <c r="BF975" s="191">
        <f>IF(N975="snížená",J975,0)</f>
        <v>0</v>
      </c>
      <c r="BG975" s="191">
        <f>IF(N975="zákl. přenesená",J975,0)</f>
        <v>0</v>
      </c>
      <c r="BH975" s="191">
        <f>IF(N975="sníž. přenesená",J975,0)</f>
        <v>0</v>
      </c>
      <c r="BI975" s="191">
        <f>IF(N975="nulová",J975,0)</f>
        <v>0</v>
      </c>
      <c r="BJ975" s="17" t="s">
        <v>3562</v>
      </c>
      <c r="BK975" s="191">
        <f>ROUND(I975*H975,2)</f>
        <v>0</v>
      </c>
      <c r="BL975" s="17" t="s">
        <v>3699</v>
      </c>
      <c r="BM975" s="190" t="s">
        <v>3289</v>
      </c>
    </row>
    <row r="976" spans="2:51" s="12" customFormat="1" ht="12">
      <c r="B976" s="192"/>
      <c r="C976" s="193"/>
      <c r="D976" s="194" t="s">
        <v>3710</v>
      </c>
      <c r="E976" s="195" t="s">
        <v>3501</v>
      </c>
      <c r="F976" s="196" t="s">
        <v>3287</v>
      </c>
      <c r="G976" s="193"/>
      <c r="H976" s="197">
        <v>154.26</v>
      </c>
      <c r="I976" s="198"/>
      <c r="J976" s="193"/>
      <c r="K976" s="193"/>
      <c r="L976" s="199"/>
      <c r="M976" s="200"/>
      <c r="N976" s="201"/>
      <c r="O976" s="201"/>
      <c r="P976" s="201"/>
      <c r="Q976" s="201"/>
      <c r="R976" s="201"/>
      <c r="S976" s="201"/>
      <c r="T976" s="202"/>
      <c r="AT976" s="203" t="s">
        <v>3710</v>
      </c>
      <c r="AU976" s="203" t="s">
        <v>3565</v>
      </c>
      <c r="AV976" s="12" t="s">
        <v>3565</v>
      </c>
      <c r="AW976" s="12" t="s">
        <v>3515</v>
      </c>
      <c r="AX976" s="12" t="s">
        <v>3554</v>
      </c>
      <c r="AY976" s="203" t="s">
        <v>3691</v>
      </c>
    </row>
    <row r="977" spans="2:51" s="13" customFormat="1" ht="12">
      <c r="B977" s="204"/>
      <c r="C977" s="205"/>
      <c r="D977" s="194" t="s">
        <v>3710</v>
      </c>
      <c r="E977" s="206" t="s">
        <v>3501</v>
      </c>
      <c r="F977" s="207" t="s">
        <v>3712</v>
      </c>
      <c r="G977" s="205"/>
      <c r="H977" s="208">
        <v>154.26</v>
      </c>
      <c r="I977" s="209"/>
      <c r="J977" s="205"/>
      <c r="K977" s="205"/>
      <c r="L977" s="210"/>
      <c r="M977" s="211"/>
      <c r="N977" s="212"/>
      <c r="O977" s="212"/>
      <c r="P977" s="212"/>
      <c r="Q977" s="212"/>
      <c r="R977" s="212"/>
      <c r="S977" s="212"/>
      <c r="T977" s="213"/>
      <c r="AT977" s="214" t="s">
        <v>3710</v>
      </c>
      <c r="AU977" s="214" t="s">
        <v>3565</v>
      </c>
      <c r="AV977" s="13" t="s">
        <v>3699</v>
      </c>
      <c r="AW977" s="13" t="s">
        <v>3515</v>
      </c>
      <c r="AX977" s="13" t="s">
        <v>3562</v>
      </c>
      <c r="AY977" s="214" t="s">
        <v>3691</v>
      </c>
    </row>
    <row r="978" spans="2:65" s="1" customFormat="1" ht="16.5" customHeight="1">
      <c r="B978" s="34"/>
      <c r="C978" s="179" t="s">
        <v>3290</v>
      </c>
      <c r="D978" s="179" t="s">
        <v>3694</v>
      </c>
      <c r="E978" s="180" t="s">
        <v>4296</v>
      </c>
      <c r="F978" s="181" t="s">
        <v>4297</v>
      </c>
      <c r="G978" s="182" t="s">
        <v>3800</v>
      </c>
      <c r="H978" s="183">
        <v>154.26</v>
      </c>
      <c r="I978" s="184"/>
      <c r="J978" s="185">
        <f>ROUND(I978*H978,2)</f>
        <v>0</v>
      </c>
      <c r="K978" s="181" t="s">
        <v>3698</v>
      </c>
      <c r="L978" s="38"/>
      <c r="M978" s="186" t="s">
        <v>3501</v>
      </c>
      <c r="N978" s="187" t="s">
        <v>3525</v>
      </c>
      <c r="O978" s="63"/>
      <c r="P978" s="188">
        <f>O978*H978</f>
        <v>0</v>
      </c>
      <c r="Q978" s="188">
        <v>0.00098</v>
      </c>
      <c r="R978" s="188">
        <f>Q978*H978</f>
        <v>0.1511748</v>
      </c>
      <c r="S978" s="188">
        <v>0</v>
      </c>
      <c r="T978" s="189">
        <f>S978*H978</f>
        <v>0</v>
      </c>
      <c r="AR978" s="190" t="s">
        <v>3699</v>
      </c>
      <c r="AT978" s="190" t="s">
        <v>3694</v>
      </c>
      <c r="AU978" s="190" t="s">
        <v>3565</v>
      </c>
      <c r="AY978" s="17" t="s">
        <v>3691</v>
      </c>
      <c r="BE978" s="191">
        <f>IF(N978="základní",J978,0)</f>
        <v>0</v>
      </c>
      <c r="BF978" s="191">
        <f>IF(N978="snížená",J978,0)</f>
        <v>0</v>
      </c>
      <c r="BG978" s="191">
        <f>IF(N978="zákl. přenesená",J978,0)</f>
        <v>0</v>
      </c>
      <c r="BH978" s="191">
        <f>IF(N978="sníž. přenesená",J978,0)</f>
        <v>0</v>
      </c>
      <c r="BI978" s="191">
        <f>IF(N978="nulová",J978,0)</f>
        <v>0</v>
      </c>
      <c r="BJ978" s="17" t="s">
        <v>3562</v>
      </c>
      <c r="BK978" s="191">
        <f>ROUND(I978*H978,2)</f>
        <v>0</v>
      </c>
      <c r="BL978" s="17" t="s">
        <v>3699</v>
      </c>
      <c r="BM978" s="190" t="s">
        <v>3291</v>
      </c>
    </row>
    <row r="979" spans="2:51" s="12" customFormat="1" ht="12">
      <c r="B979" s="192"/>
      <c r="C979" s="193"/>
      <c r="D979" s="194" t="s">
        <v>3710</v>
      </c>
      <c r="E979" s="195" t="s">
        <v>3501</v>
      </c>
      <c r="F979" s="196" t="s">
        <v>3287</v>
      </c>
      <c r="G979" s="193"/>
      <c r="H979" s="197">
        <v>154.26</v>
      </c>
      <c r="I979" s="198"/>
      <c r="J979" s="193"/>
      <c r="K979" s="193"/>
      <c r="L979" s="199"/>
      <c r="M979" s="200"/>
      <c r="N979" s="201"/>
      <c r="O979" s="201"/>
      <c r="P979" s="201"/>
      <c r="Q979" s="201"/>
      <c r="R979" s="201"/>
      <c r="S979" s="201"/>
      <c r="T979" s="202"/>
      <c r="AT979" s="203" t="s">
        <v>3710</v>
      </c>
      <c r="AU979" s="203" t="s">
        <v>3565</v>
      </c>
      <c r="AV979" s="12" t="s">
        <v>3565</v>
      </c>
      <c r="AW979" s="12" t="s">
        <v>3515</v>
      </c>
      <c r="AX979" s="12" t="s">
        <v>3554</v>
      </c>
      <c r="AY979" s="203" t="s">
        <v>3691</v>
      </c>
    </row>
    <row r="980" spans="2:51" s="13" customFormat="1" ht="12">
      <c r="B980" s="204"/>
      <c r="C980" s="205"/>
      <c r="D980" s="194" t="s">
        <v>3710</v>
      </c>
      <c r="E980" s="206" t="s">
        <v>3501</v>
      </c>
      <c r="F980" s="207" t="s">
        <v>3712</v>
      </c>
      <c r="G980" s="205"/>
      <c r="H980" s="208">
        <v>154.26</v>
      </c>
      <c r="I980" s="209"/>
      <c r="J980" s="205"/>
      <c r="K980" s="205"/>
      <c r="L980" s="210"/>
      <c r="M980" s="211"/>
      <c r="N980" s="212"/>
      <c r="O980" s="212"/>
      <c r="P980" s="212"/>
      <c r="Q980" s="212"/>
      <c r="R980" s="212"/>
      <c r="S980" s="212"/>
      <c r="T980" s="213"/>
      <c r="AT980" s="214" t="s">
        <v>3710</v>
      </c>
      <c r="AU980" s="214" t="s">
        <v>3565</v>
      </c>
      <c r="AV980" s="13" t="s">
        <v>3699</v>
      </c>
      <c r="AW980" s="13" t="s">
        <v>3515</v>
      </c>
      <c r="AX980" s="13" t="s">
        <v>3562</v>
      </c>
      <c r="AY980" s="214" t="s">
        <v>3691</v>
      </c>
    </row>
    <row r="981" spans="2:63" s="11" customFormat="1" ht="22.9" customHeight="1">
      <c r="B981" s="163"/>
      <c r="C981" s="164"/>
      <c r="D981" s="165" t="s">
        <v>3553</v>
      </c>
      <c r="E981" s="177" t="s">
        <v>3961</v>
      </c>
      <c r="F981" s="177" t="s">
        <v>4317</v>
      </c>
      <c r="G981" s="164"/>
      <c r="H981" s="164"/>
      <c r="I981" s="167"/>
      <c r="J981" s="178">
        <f>BK981</f>
        <v>0</v>
      </c>
      <c r="K981" s="164"/>
      <c r="L981" s="169"/>
      <c r="M981" s="170"/>
      <c r="N981" s="171"/>
      <c r="O981" s="171"/>
      <c r="P981" s="172">
        <f>SUM(P982:P996)</f>
        <v>0</v>
      </c>
      <c r="Q981" s="171"/>
      <c r="R981" s="172">
        <f>SUM(R982:R996)</f>
        <v>17.503868019999995</v>
      </c>
      <c r="S981" s="171"/>
      <c r="T981" s="173">
        <f>SUM(T982:T996)</f>
        <v>0</v>
      </c>
      <c r="AR981" s="174" t="s">
        <v>3562</v>
      </c>
      <c r="AT981" s="175" t="s">
        <v>3553</v>
      </c>
      <c r="AU981" s="175" t="s">
        <v>3562</v>
      </c>
      <c r="AY981" s="174" t="s">
        <v>3691</v>
      </c>
      <c r="BK981" s="176">
        <f>SUM(BK982:BK996)</f>
        <v>0</v>
      </c>
    </row>
    <row r="982" spans="2:65" s="1" customFormat="1" ht="16.5" customHeight="1">
      <c r="B982" s="34"/>
      <c r="C982" s="179" t="s">
        <v>3292</v>
      </c>
      <c r="D982" s="179" t="s">
        <v>3694</v>
      </c>
      <c r="E982" s="180" t="s">
        <v>4319</v>
      </c>
      <c r="F982" s="181" t="s">
        <v>4320</v>
      </c>
      <c r="G982" s="182" t="s">
        <v>3697</v>
      </c>
      <c r="H982" s="183">
        <v>7.193</v>
      </c>
      <c r="I982" s="184"/>
      <c r="J982" s="185">
        <f>ROUND(I982*H982,2)</f>
        <v>0</v>
      </c>
      <c r="K982" s="181" t="s">
        <v>3698</v>
      </c>
      <c r="L982" s="38"/>
      <c r="M982" s="186" t="s">
        <v>3501</v>
      </c>
      <c r="N982" s="187" t="s">
        <v>3525</v>
      </c>
      <c r="O982" s="63"/>
      <c r="P982" s="188">
        <f>O982*H982</f>
        <v>0</v>
      </c>
      <c r="Q982" s="188">
        <v>2.25634</v>
      </c>
      <c r="R982" s="188">
        <f>Q982*H982</f>
        <v>16.229853619999997</v>
      </c>
      <c r="S982" s="188">
        <v>0</v>
      </c>
      <c r="T982" s="189">
        <f>S982*H982</f>
        <v>0</v>
      </c>
      <c r="AR982" s="190" t="s">
        <v>3699</v>
      </c>
      <c r="AT982" s="190" t="s">
        <v>3694</v>
      </c>
      <c r="AU982" s="190" t="s">
        <v>3565</v>
      </c>
      <c r="AY982" s="17" t="s">
        <v>3691</v>
      </c>
      <c r="BE982" s="191">
        <f>IF(N982="základní",J982,0)</f>
        <v>0</v>
      </c>
      <c r="BF982" s="191">
        <f>IF(N982="snížená",J982,0)</f>
        <v>0</v>
      </c>
      <c r="BG982" s="191">
        <f>IF(N982="zákl. přenesená",J982,0)</f>
        <v>0</v>
      </c>
      <c r="BH982" s="191">
        <f>IF(N982="sníž. přenesená",J982,0)</f>
        <v>0</v>
      </c>
      <c r="BI982" s="191">
        <f>IF(N982="nulová",J982,0)</f>
        <v>0</v>
      </c>
      <c r="BJ982" s="17" t="s">
        <v>3562</v>
      </c>
      <c r="BK982" s="191">
        <f>ROUND(I982*H982,2)</f>
        <v>0</v>
      </c>
      <c r="BL982" s="17" t="s">
        <v>3699</v>
      </c>
      <c r="BM982" s="190" t="s">
        <v>3293</v>
      </c>
    </row>
    <row r="983" spans="2:51" s="12" customFormat="1" ht="12">
      <c r="B983" s="192"/>
      <c r="C983" s="193"/>
      <c r="D983" s="194" t="s">
        <v>3710</v>
      </c>
      <c r="E983" s="195" t="s">
        <v>3501</v>
      </c>
      <c r="F983" s="196" t="s">
        <v>3294</v>
      </c>
      <c r="G983" s="193"/>
      <c r="H983" s="197">
        <v>7.193</v>
      </c>
      <c r="I983" s="198"/>
      <c r="J983" s="193"/>
      <c r="K983" s="193"/>
      <c r="L983" s="199"/>
      <c r="M983" s="200"/>
      <c r="N983" s="201"/>
      <c r="O983" s="201"/>
      <c r="P983" s="201"/>
      <c r="Q983" s="201"/>
      <c r="R983" s="201"/>
      <c r="S983" s="201"/>
      <c r="T983" s="202"/>
      <c r="AT983" s="203" t="s">
        <v>3710</v>
      </c>
      <c r="AU983" s="203" t="s">
        <v>3565</v>
      </c>
      <c r="AV983" s="12" t="s">
        <v>3565</v>
      </c>
      <c r="AW983" s="12" t="s">
        <v>3515</v>
      </c>
      <c r="AX983" s="12" t="s">
        <v>3554</v>
      </c>
      <c r="AY983" s="203" t="s">
        <v>3691</v>
      </c>
    </row>
    <row r="984" spans="2:51" s="13" customFormat="1" ht="12">
      <c r="B984" s="204"/>
      <c r="C984" s="205"/>
      <c r="D984" s="194" t="s">
        <v>3710</v>
      </c>
      <c r="E984" s="206" t="s">
        <v>3501</v>
      </c>
      <c r="F984" s="207" t="s">
        <v>3712</v>
      </c>
      <c r="G984" s="205"/>
      <c r="H984" s="208">
        <v>7.193</v>
      </c>
      <c r="I984" s="209"/>
      <c r="J984" s="205"/>
      <c r="K984" s="205"/>
      <c r="L984" s="210"/>
      <c r="M984" s="211"/>
      <c r="N984" s="212"/>
      <c r="O984" s="212"/>
      <c r="P984" s="212"/>
      <c r="Q984" s="212"/>
      <c r="R984" s="212"/>
      <c r="S984" s="212"/>
      <c r="T984" s="213"/>
      <c r="AT984" s="214" t="s">
        <v>3710</v>
      </c>
      <c r="AU984" s="214" t="s">
        <v>3565</v>
      </c>
      <c r="AV984" s="13" t="s">
        <v>3699</v>
      </c>
      <c r="AW984" s="13" t="s">
        <v>3515</v>
      </c>
      <c r="AX984" s="13" t="s">
        <v>3562</v>
      </c>
      <c r="AY984" s="214" t="s">
        <v>3691</v>
      </c>
    </row>
    <row r="985" spans="2:65" s="1" customFormat="1" ht="16.5" customHeight="1">
      <c r="B985" s="34"/>
      <c r="C985" s="179" t="s">
        <v>3295</v>
      </c>
      <c r="D985" s="179" t="s">
        <v>3694</v>
      </c>
      <c r="E985" s="180" t="s">
        <v>4328</v>
      </c>
      <c r="F985" s="181" t="s">
        <v>4329</v>
      </c>
      <c r="G985" s="182" t="s">
        <v>3800</v>
      </c>
      <c r="H985" s="183">
        <v>119.88</v>
      </c>
      <c r="I985" s="184"/>
      <c r="J985" s="185">
        <f>ROUND(I985*H985,2)</f>
        <v>0</v>
      </c>
      <c r="K985" s="181" t="s">
        <v>3698</v>
      </c>
      <c r="L985" s="38"/>
      <c r="M985" s="186" t="s">
        <v>3501</v>
      </c>
      <c r="N985" s="187" t="s">
        <v>3525</v>
      </c>
      <c r="O985" s="63"/>
      <c r="P985" s="188">
        <f>O985*H985</f>
        <v>0</v>
      </c>
      <c r="Q985" s="188">
        <v>0.00025</v>
      </c>
      <c r="R985" s="188">
        <f>Q985*H985</f>
        <v>0.02997</v>
      </c>
      <c r="S985" s="188">
        <v>0</v>
      </c>
      <c r="T985" s="189">
        <f>S985*H985</f>
        <v>0</v>
      </c>
      <c r="AR985" s="190" t="s">
        <v>3699</v>
      </c>
      <c r="AT985" s="190" t="s">
        <v>3694</v>
      </c>
      <c r="AU985" s="190" t="s">
        <v>3565</v>
      </c>
      <c r="AY985" s="17" t="s">
        <v>3691</v>
      </c>
      <c r="BE985" s="191">
        <f>IF(N985="základní",J985,0)</f>
        <v>0</v>
      </c>
      <c r="BF985" s="191">
        <f>IF(N985="snížená",J985,0)</f>
        <v>0</v>
      </c>
      <c r="BG985" s="191">
        <f>IF(N985="zákl. přenesená",J985,0)</f>
        <v>0</v>
      </c>
      <c r="BH985" s="191">
        <f>IF(N985="sníž. přenesená",J985,0)</f>
        <v>0</v>
      </c>
      <c r="BI985" s="191">
        <f>IF(N985="nulová",J985,0)</f>
        <v>0</v>
      </c>
      <c r="BJ985" s="17" t="s">
        <v>3562</v>
      </c>
      <c r="BK985" s="191">
        <f>ROUND(I985*H985,2)</f>
        <v>0</v>
      </c>
      <c r="BL985" s="17" t="s">
        <v>3699</v>
      </c>
      <c r="BM985" s="190" t="s">
        <v>3296</v>
      </c>
    </row>
    <row r="986" spans="2:51" s="12" customFormat="1" ht="12">
      <c r="B986" s="192"/>
      <c r="C986" s="193"/>
      <c r="D986" s="194" t="s">
        <v>3710</v>
      </c>
      <c r="E986" s="195" t="s">
        <v>3501</v>
      </c>
      <c r="F986" s="196" t="s">
        <v>3297</v>
      </c>
      <c r="G986" s="193"/>
      <c r="H986" s="197">
        <v>119.88</v>
      </c>
      <c r="I986" s="198"/>
      <c r="J986" s="193"/>
      <c r="K986" s="193"/>
      <c r="L986" s="199"/>
      <c r="M986" s="200"/>
      <c r="N986" s="201"/>
      <c r="O986" s="201"/>
      <c r="P986" s="201"/>
      <c r="Q986" s="201"/>
      <c r="R986" s="201"/>
      <c r="S986" s="201"/>
      <c r="T986" s="202"/>
      <c r="AT986" s="203" t="s">
        <v>3710</v>
      </c>
      <c r="AU986" s="203" t="s">
        <v>3565</v>
      </c>
      <c r="AV986" s="12" t="s">
        <v>3565</v>
      </c>
      <c r="AW986" s="12" t="s">
        <v>3515</v>
      </c>
      <c r="AX986" s="12" t="s">
        <v>3554</v>
      </c>
      <c r="AY986" s="203" t="s">
        <v>3691</v>
      </c>
    </row>
    <row r="987" spans="2:51" s="13" customFormat="1" ht="12">
      <c r="B987" s="204"/>
      <c r="C987" s="205"/>
      <c r="D987" s="194" t="s">
        <v>3710</v>
      </c>
      <c r="E987" s="206" t="s">
        <v>3501</v>
      </c>
      <c r="F987" s="207" t="s">
        <v>3712</v>
      </c>
      <c r="G987" s="205"/>
      <c r="H987" s="208">
        <v>119.88</v>
      </c>
      <c r="I987" s="209"/>
      <c r="J987" s="205"/>
      <c r="K987" s="205"/>
      <c r="L987" s="210"/>
      <c r="M987" s="211"/>
      <c r="N987" s="212"/>
      <c r="O987" s="212"/>
      <c r="P987" s="212"/>
      <c r="Q987" s="212"/>
      <c r="R987" s="212"/>
      <c r="S987" s="212"/>
      <c r="T987" s="213"/>
      <c r="AT987" s="214" t="s">
        <v>3710</v>
      </c>
      <c r="AU987" s="214" t="s">
        <v>3565</v>
      </c>
      <c r="AV987" s="13" t="s">
        <v>3699</v>
      </c>
      <c r="AW987" s="13" t="s">
        <v>3515</v>
      </c>
      <c r="AX987" s="13" t="s">
        <v>3562</v>
      </c>
      <c r="AY987" s="214" t="s">
        <v>3691</v>
      </c>
    </row>
    <row r="988" spans="2:65" s="1" customFormat="1" ht="16.5" customHeight="1">
      <c r="B988" s="34"/>
      <c r="C988" s="179" t="s">
        <v>3298</v>
      </c>
      <c r="D988" s="179" t="s">
        <v>3694</v>
      </c>
      <c r="E988" s="180" t="s">
        <v>3299</v>
      </c>
      <c r="F988" s="181" t="s">
        <v>4333</v>
      </c>
      <c r="G988" s="182" t="s">
        <v>3800</v>
      </c>
      <c r="H988" s="183">
        <v>119.88</v>
      </c>
      <c r="I988" s="184"/>
      <c r="J988" s="185">
        <f>ROUND(I988*H988,2)</f>
        <v>0</v>
      </c>
      <c r="K988" s="181" t="s">
        <v>3698</v>
      </c>
      <c r="L988" s="38"/>
      <c r="M988" s="186" t="s">
        <v>3501</v>
      </c>
      <c r="N988" s="187" t="s">
        <v>3525</v>
      </c>
      <c r="O988" s="63"/>
      <c r="P988" s="188">
        <f>O988*H988</f>
        <v>0</v>
      </c>
      <c r="Q988" s="188">
        <v>0.0077</v>
      </c>
      <c r="R988" s="188">
        <f>Q988*H988</f>
        <v>0.923076</v>
      </c>
      <c r="S988" s="188">
        <v>0</v>
      </c>
      <c r="T988" s="189">
        <f>S988*H988</f>
        <v>0</v>
      </c>
      <c r="AR988" s="190" t="s">
        <v>3699</v>
      </c>
      <c r="AT988" s="190" t="s">
        <v>3694</v>
      </c>
      <c r="AU988" s="190" t="s">
        <v>3565</v>
      </c>
      <c r="AY988" s="17" t="s">
        <v>3691</v>
      </c>
      <c r="BE988" s="191">
        <f>IF(N988="základní",J988,0)</f>
        <v>0</v>
      </c>
      <c r="BF988" s="191">
        <f>IF(N988="snížená",J988,0)</f>
        <v>0</v>
      </c>
      <c r="BG988" s="191">
        <f>IF(N988="zákl. přenesená",J988,0)</f>
        <v>0</v>
      </c>
      <c r="BH988" s="191">
        <f>IF(N988="sníž. přenesená",J988,0)</f>
        <v>0</v>
      </c>
      <c r="BI988" s="191">
        <f>IF(N988="nulová",J988,0)</f>
        <v>0</v>
      </c>
      <c r="BJ988" s="17" t="s">
        <v>3562</v>
      </c>
      <c r="BK988" s="191">
        <f>ROUND(I988*H988,2)</f>
        <v>0</v>
      </c>
      <c r="BL988" s="17" t="s">
        <v>3699</v>
      </c>
      <c r="BM988" s="190" t="s">
        <v>3300</v>
      </c>
    </row>
    <row r="989" spans="2:51" s="12" customFormat="1" ht="12">
      <c r="B989" s="192"/>
      <c r="C989" s="193"/>
      <c r="D989" s="194" t="s">
        <v>3710</v>
      </c>
      <c r="E989" s="195" t="s">
        <v>3501</v>
      </c>
      <c r="F989" s="196" t="s">
        <v>3301</v>
      </c>
      <c r="G989" s="193"/>
      <c r="H989" s="197">
        <v>119.88</v>
      </c>
      <c r="I989" s="198"/>
      <c r="J989" s="193"/>
      <c r="K989" s="193"/>
      <c r="L989" s="199"/>
      <c r="M989" s="200"/>
      <c r="N989" s="201"/>
      <c r="O989" s="201"/>
      <c r="P989" s="201"/>
      <c r="Q989" s="201"/>
      <c r="R989" s="201"/>
      <c r="S989" s="201"/>
      <c r="T989" s="202"/>
      <c r="AT989" s="203" t="s">
        <v>3710</v>
      </c>
      <c r="AU989" s="203" t="s">
        <v>3565</v>
      </c>
      <c r="AV989" s="12" t="s">
        <v>3565</v>
      </c>
      <c r="AW989" s="12" t="s">
        <v>3515</v>
      </c>
      <c r="AX989" s="12" t="s">
        <v>3554</v>
      </c>
      <c r="AY989" s="203" t="s">
        <v>3691</v>
      </c>
    </row>
    <row r="990" spans="2:51" s="13" customFormat="1" ht="12">
      <c r="B990" s="204"/>
      <c r="C990" s="205"/>
      <c r="D990" s="194" t="s">
        <v>3710</v>
      </c>
      <c r="E990" s="206" t="s">
        <v>3501</v>
      </c>
      <c r="F990" s="207" t="s">
        <v>3712</v>
      </c>
      <c r="G990" s="205"/>
      <c r="H990" s="208">
        <v>119.88</v>
      </c>
      <c r="I990" s="209"/>
      <c r="J990" s="205"/>
      <c r="K990" s="205"/>
      <c r="L990" s="210"/>
      <c r="M990" s="211"/>
      <c r="N990" s="212"/>
      <c r="O990" s="212"/>
      <c r="P990" s="212"/>
      <c r="Q990" s="212"/>
      <c r="R990" s="212"/>
      <c r="S990" s="212"/>
      <c r="T990" s="213"/>
      <c r="AT990" s="214" t="s">
        <v>3710</v>
      </c>
      <c r="AU990" s="214" t="s">
        <v>3565</v>
      </c>
      <c r="AV990" s="13" t="s">
        <v>3699</v>
      </c>
      <c r="AW990" s="13" t="s">
        <v>3515</v>
      </c>
      <c r="AX990" s="13" t="s">
        <v>3562</v>
      </c>
      <c r="AY990" s="214" t="s">
        <v>3691</v>
      </c>
    </row>
    <row r="991" spans="2:65" s="1" customFormat="1" ht="24" customHeight="1">
      <c r="B991" s="34"/>
      <c r="C991" s="179" t="s">
        <v>3302</v>
      </c>
      <c r="D991" s="179" t="s">
        <v>3694</v>
      </c>
      <c r="E991" s="180" t="s">
        <v>4336</v>
      </c>
      <c r="F991" s="181" t="s">
        <v>4337</v>
      </c>
      <c r="G991" s="182" t="s">
        <v>3800</v>
      </c>
      <c r="H991" s="183">
        <v>119.88</v>
      </c>
      <c r="I991" s="184"/>
      <c r="J991" s="185">
        <f>ROUND(I991*H991,2)</f>
        <v>0</v>
      </c>
      <c r="K991" s="181" t="s">
        <v>3698</v>
      </c>
      <c r="L991" s="38"/>
      <c r="M991" s="186" t="s">
        <v>3501</v>
      </c>
      <c r="N991" s="187" t="s">
        <v>3525</v>
      </c>
      <c r="O991" s="63"/>
      <c r="P991" s="188">
        <f>O991*H991</f>
        <v>0</v>
      </c>
      <c r="Q991" s="188">
        <v>0.00193</v>
      </c>
      <c r="R991" s="188">
        <f>Q991*H991</f>
        <v>0.2313684</v>
      </c>
      <c r="S991" s="188">
        <v>0</v>
      </c>
      <c r="T991" s="189">
        <f>S991*H991</f>
        <v>0</v>
      </c>
      <c r="AR991" s="190" t="s">
        <v>3699</v>
      </c>
      <c r="AT991" s="190" t="s">
        <v>3694</v>
      </c>
      <c r="AU991" s="190" t="s">
        <v>3565</v>
      </c>
      <c r="AY991" s="17" t="s">
        <v>3691</v>
      </c>
      <c r="BE991" s="191">
        <f>IF(N991="základní",J991,0)</f>
        <v>0</v>
      </c>
      <c r="BF991" s="191">
        <f>IF(N991="snížená",J991,0)</f>
        <v>0</v>
      </c>
      <c r="BG991" s="191">
        <f>IF(N991="zákl. přenesená",J991,0)</f>
        <v>0</v>
      </c>
      <c r="BH991" s="191">
        <f>IF(N991="sníž. přenesená",J991,0)</f>
        <v>0</v>
      </c>
      <c r="BI991" s="191">
        <f>IF(N991="nulová",J991,0)</f>
        <v>0</v>
      </c>
      <c r="BJ991" s="17" t="s">
        <v>3562</v>
      </c>
      <c r="BK991" s="191">
        <f>ROUND(I991*H991,2)</f>
        <v>0</v>
      </c>
      <c r="BL991" s="17" t="s">
        <v>3699</v>
      </c>
      <c r="BM991" s="190" t="s">
        <v>3303</v>
      </c>
    </row>
    <row r="992" spans="2:51" s="12" customFormat="1" ht="12">
      <c r="B992" s="192"/>
      <c r="C992" s="193"/>
      <c r="D992" s="194" t="s">
        <v>3710</v>
      </c>
      <c r="E992" s="195" t="s">
        <v>3501</v>
      </c>
      <c r="F992" s="196" t="s">
        <v>3301</v>
      </c>
      <c r="G992" s="193"/>
      <c r="H992" s="197">
        <v>119.88</v>
      </c>
      <c r="I992" s="198"/>
      <c r="J992" s="193"/>
      <c r="K992" s="193"/>
      <c r="L992" s="199"/>
      <c r="M992" s="200"/>
      <c r="N992" s="201"/>
      <c r="O992" s="201"/>
      <c r="P992" s="201"/>
      <c r="Q992" s="201"/>
      <c r="R992" s="201"/>
      <c r="S992" s="201"/>
      <c r="T992" s="202"/>
      <c r="AT992" s="203" t="s">
        <v>3710</v>
      </c>
      <c r="AU992" s="203" t="s">
        <v>3565</v>
      </c>
      <c r="AV992" s="12" t="s">
        <v>3565</v>
      </c>
      <c r="AW992" s="12" t="s">
        <v>3515</v>
      </c>
      <c r="AX992" s="12" t="s">
        <v>3554</v>
      </c>
      <c r="AY992" s="203" t="s">
        <v>3691</v>
      </c>
    </row>
    <row r="993" spans="2:51" s="13" customFormat="1" ht="12">
      <c r="B993" s="204"/>
      <c r="C993" s="205"/>
      <c r="D993" s="194" t="s">
        <v>3710</v>
      </c>
      <c r="E993" s="206" t="s">
        <v>3501</v>
      </c>
      <c r="F993" s="207" t="s">
        <v>3712</v>
      </c>
      <c r="G993" s="205"/>
      <c r="H993" s="208">
        <v>119.88</v>
      </c>
      <c r="I993" s="209"/>
      <c r="J993" s="205"/>
      <c r="K993" s="205"/>
      <c r="L993" s="210"/>
      <c r="M993" s="211"/>
      <c r="N993" s="212"/>
      <c r="O993" s="212"/>
      <c r="P993" s="212"/>
      <c r="Q993" s="212"/>
      <c r="R993" s="212"/>
      <c r="S993" s="212"/>
      <c r="T993" s="213"/>
      <c r="AT993" s="214" t="s">
        <v>3710</v>
      </c>
      <c r="AU993" s="214" t="s">
        <v>3565</v>
      </c>
      <c r="AV993" s="13" t="s">
        <v>3699</v>
      </c>
      <c r="AW993" s="13" t="s">
        <v>3515</v>
      </c>
      <c r="AX993" s="13" t="s">
        <v>3562</v>
      </c>
      <c r="AY993" s="214" t="s">
        <v>3691</v>
      </c>
    </row>
    <row r="994" spans="2:65" s="1" customFormat="1" ht="16.5" customHeight="1">
      <c r="B994" s="34"/>
      <c r="C994" s="179" t="s">
        <v>3304</v>
      </c>
      <c r="D994" s="179" t="s">
        <v>3694</v>
      </c>
      <c r="E994" s="180" t="s">
        <v>3305</v>
      </c>
      <c r="F994" s="181" t="s">
        <v>3306</v>
      </c>
      <c r="G994" s="182" t="s">
        <v>3800</v>
      </c>
      <c r="H994" s="183">
        <v>12.8</v>
      </c>
      <c r="I994" s="184"/>
      <c r="J994" s="185">
        <f>ROUND(I994*H994,2)</f>
        <v>0</v>
      </c>
      <c r="K994" s="181" t="s">
        <v>3501</v>
      </c>
      <c r="L994" s="38"/>
      <c r="M994" s="186" t="s">
        <v>3501</v>
      </c>
      <c r="N994" s="187" t="s">
        <v>3525</v>
      </c>
      <c r="O994" s="63"/>
      <c r="P994" s="188">
        <f>O994*H994</f>
        <v>0</v>
      </c>
      <c r="Q994" s="188">
        <v>0.007</v>
      </c>
      <c r="R994" s="188">
        <f>Q994*H994</f>
        <v>0.08960000000000001</v>
      </c>
      <c r="S994" s="188">
        <v>0</v>
      </c>
      <c r="T994" s="189">
        <f>S994*H994</f>
        <v>0</v>
      </c>
      <c r="AR994" s="190" t="s">
        <v>3699</v>
      </c>
      <c r="AT994" s="190" t="s">
        <v>3694</v>
      </c>
      <c r="AU994" s="190" t="s">
        <v>3565</v>
      </c>
      <c r="AY994" s="17" t="s">
        <v>3691</v>
      </c>
      <c r="BE994" s="191">
        <f>IF(N994="základní",J994,0)</f>
        <v>0</v>
      </c>
      <c r="BF994" s="191">
        <f>IF(N994="snížená",J994,0)</f>
        <v>0</v>
      </c>
      <c r="BG994" s="191">
        <f>IF(N994="zákl. přenesená",J994,0)</f>
        <v>0</v>
      </c>
      <c r="BH994" s="191">
        <f>IF(N994="sníž. přenesená",J994,0)</f>
        <v>0</v>
      </c>
      <c r="BI994" s="191">
        <f>IF(N994="nulová",J994,0)</f>
        <v>0</v>
      </c>
      <c r="BJ994" s="17" t="s">
        <v>3562</v>
      </c>
      <c r="BK994" s="191">
        <f>ROUND(I994*H994,2)</f>
        <v>0</v>
      </c>
      <c r="BL994" s="17" t="s">
        <v>3699</v>
      </c>
      <c r="BM994" s="190" t="s">
        <v>3307</v>
      </c>
    </row>
    <row r="995" spans="2:51" s="12" customFormat="1" ht="12">
      <c r="B995" s="192"/>
      <c r="C995" s="193"/>
      <c r="D995" s="194" t="s">
        <v>3710</v>
      </c>
      <c r="E995" s="195" t="s">
        <v>3501</v>
      </c>
      <c r="F995" s="196" t="s">
        <v>3308</v>
      </c>
      <c r="G995" s="193"/>
      <c r="H995" s="197">
        <v>12.8</v>
      </c>
      <c r="I995" s="198"/>
      <c r="J995" s="193"/>
      <c r="K995" s="193"/>
      <c r="L995" s="199"/>
      <c r="M995" s="200"/>
      <c r="N995" s="201"/>
      <c r="O995" s="201"/>
      <c r="P995" s="201"/>
      <c r="Q995" s="201"/>
      <c r="R995" s="201"/>
      <c r="S995" s="201"/>
      <c r="T995" s="202"/>
      <c r="AT995" s="203" t="s">
        <v>3710</v>
      </c>
      <c r="AU995" s="203" t="s">
        <v>3565</v>
      </c>
      <c r="AV995" s="12" t="s">
        <v>3565</v>
      </c>
      <c r="AW995" s="12" t="s">
        <v>3515</v>
      </c>
      <c r="AX995" s="12" t="s">
        <v>3554</v>
      </c>
      <c r="AY995" s="203" t="s">
        <v>3691</v>
      </c>
    </row>
    <row r="996" spans="2:51" s="13" customFormat="1" ht="12">
      <c r="B996" s="204"/>
      <c r="C996" s="205"/>
      <c r="D996" s="194" t="s">
        <v>3710</v>
      </c>
      <c r="E996" s="206" t="s">
        <v>3501</v>
      </c>
      <c r="F996" s="207" t="s">
        <v>3712</v>
      </c>
      <c r="G996" s="205"/>
      <c r="H996" s="208">
        <v>12.8</v>
      </c>
      <c r="I996" s="209"/>
      <c r="J996" s="205"/>
      <c r="K996" s="205"/>
      <c r="L996" s="210"/>
      <c r="M996" s="211"/>
      <c r="N996" s="212"/>
      <c r="O996" s="212"/>
      <c r="P996" s="212"/>
      <c r="Q996" s="212"/>
      <c r="R996" s="212"/>
      <c r="S996" s="212"/>
      <c r="T996" s="213"/>
      <c r="AT996" s="214" t="s">
        <v>3710</v>
      </c>
      <c r="AU996" s="214" t="s">
        <v>3565</v>
      </c>
      <c r="AV996" s="13" t="s">
        <v>3699</v>
      </c>
      <c r="AW996" s="13" t="s">
        <v>3515</v>
      </c>
      <c r="AX996" s="13" t="s">
        <v>3562</v>
      </c>
      <c r="AY996" s="214" t="s">
        <v>3691</v>
      </c>
    </row>
    <row r="997" spans="2:63" s="11" customFormat="1" ht="22.9" customHeight="1">
      <c r="B997" s="163"/>
      <c r="C997" s="164"/>
      <c r="D997" s="165" t="s">
        <v>3553</v>
      </c>
      <c r="E997" s="177" t="s">
        <v>3965</v>
      </c>
      <c r="F997" s="177" t="s">
        <v>4369</v>
      </c>
      <c r="G997" s="164"/>
      <c r="H997" s="164"/>
      <c r="I997" s="167"/>
      <c r="J997" s="178">
        <f>BK997</f>
        <v>0</v>
      </c>
      <c r="K997" s="164"/>
      <c r="L997" s="169"/>
      <c r="M997" s="170"/>
      <c r="N997" s="171"/>
      <c r="O997" s="171"/>
      <c r="P997" s="172">
        <f>SUM(P998:P1004)</f>
        <v>0</v>
      </c>
      <c r="Q997" s="171"/>
      <c r="R997" s="172">
        <f>SUM(R998:R1004)</f>
        <v>0.24696</v>
      </c>
      <c r="S997" s="171"/>
      <c r="T997" s="173">
        <f>SUM(T998:T1004)</f>
        <v>0</v>
      </c>
      <c r="AR997" s="174" t="s">
        <v>3562</v>
      </c>
      <c r="AT997" s="175" t="s">
        <v>3553</v>
      </c>
      <c r="AU997" s="175" t="s">
        <v>3562</v>
      </c>
      <c r="AY997" s="174" t="s">
        <v>3691</v>
      </c>
      <c r="BK997" s="176">
        <f>SUM(BK998:BK1004)</f>
        <v>0</v>
      </c>
    </row>
    <row r="998" spans="2:65" s="1" customFormat="1" ht="24" customHeight="1">
      <c r="B998" s="34"/>
      <c r="C998" s="179" t="s">
        <v>3309</v>
      </c>
      <c r="D998" s="179" t="s">
        <v>3694</v>
      </c>
      <c r="E998" s="180" t="s">
        <v>4371</v>
      </c>
      <c r="F998" s="181" t="s">
        <v>4372</v>
      </c>
      <c r="G998" s="182" t="s">
        <v>3834</v>
      </c>
      <c r="H998" s="183">
        <v>7</v>
      </c>
      <c r="I998" s="184"/>
      <c r="J998" s="185">
        <f>ROUND(I998*H998,2)</f>
        <v>0</v>
      </c>
      <c r="K998" s="181" t="s">
        <v>3698</v>
      </c>
      <c r="L998" s="38"/>
      <c r="M998" s="186" t="s">
        <v>3501</v>
      </c>
      <c r="N998" s="187" t="s">
        <v>3525</v>
      </c>
      <c r="O998" s="63"/>
      <c r="P998" s="188">
        <f>O998*H998</f>
        <v>0</v>
      </c>
      <c r="Q998" s="188">
        <v>0.01698</v>
      </c>
      <c r="R998" s="188">
        <f>Q998*H998</f>
        <v>0.11886</v>
      </c>
      <c r="S998" s="188">
        <v>0</v>
      </c>
      <c r="T998" s="189">
        <f>S998*H998</f>
        <v>0</v>
      </c>
      <c r="AR998" s="190" t="s">
        <v>3699</v>
      </c>
      <c r="AT998" s="190" t="s">
        <v>3694</v>
      </c>
      <c r="AU998" s="190" t="s">
        <v>3565</v>
      </c>
      <c r="AY998" s="17" t="s">
        <v>3691</v>
      </c>
      <c r="BE998" s="191">
        <f>IF(N998="základní",J998,0)</f>
        <v>0</v>
      </c>
      <c r="BF998" s="191">
        <f>IF(N998="snížená",J998,0)</f>
        <v>0</v>
      </c>
      <c r="BG998" s="191">
        <f>IF(N998="zákl. přenesená",J998,0)</f>
        <v>0</v>
      </c>
      <c r="BH998" s="191">
        <f>IF(N998="sníž. přenesená",J998,0)</f>
        <v>0</v>
      </c>
      <c r="BI998" s="191">
        <f>IF(N998="nulová",J998,0)</f>
        <v>0</v>
      </c>
      <c r="BJ998" s="17" t="s">
        <v>3562</v>
      </c>
      <c r="BK998" s="191">
        <f>ROUND(I998*H998,2)</f>
        <v>0</v>
      </c>
      <c r="BL998" s="17" t="s">
        <v>3699</v>
      </c>
      <c r="BM998" s="190" t="s">
        <v>3310</v>
      </c>
    </row>
    <row r="999" spans="2:51" s="12" customFormat="1" ht="12">
      <c r="B999" s="192"/>
      <c r="C999" s="193"/>
      <c r="D999" s="194" t="s">
        <v>3710</v>
      </c>
      <c r="E999" s="195" t="s">
        <v>3501</v>
      </c>
      <c r="F999" s="196" t="s">
        <v>3836</v>
      </c>
      <c r="G999" s="193"/>
      <c r="H999" s="197">
        <v>7</v>
      </c>
      <c r="I999" s="198"/>
      <c r="J999" s="193"/>
      <c r="K999" s="193"/>
      <c r="L999" s="199"/>
      <c r="M999" s="200"/>
      <c r="N999" s="201"/>
      <c r="O999" s="201"/>
      <c r="P999" s="201"/>
      <c r="Q999" s="201"/>
      <c r="R999" s="201"/>
      <c r="S999" s="201"/>
      <c r="T999" s="202"/>
      <c r="AT999" s="203" t="s">
        <v>3710</v>
      </c>
      <c r="AU999" s="203" t="s">
        <v>3565</v>
      </c>
      <c r="AV999" s="12" t="s">
        <v>3565</v>
      </c>
      <c r="AW999" s="12" t="s">
        <v>3515</v>
      </c>
      <c r="AX999" s="12" t="s">
        <v>3554</v>
      </c>
      <c r="AY999" s="203" t="s">
        <v>3691</v>
      </c>
    </row>
    <row r="1000" spans="2:51" s="13" customFormat="1" ht="12">
      <c r="B1000" s="204"/>
      <c r="C1000" s="205"/>
      <c r="D1000" s="194" t="s">
        <v>3710</v>
      </c>
      <c r="E1000" s="206" t="s">
        <v>3501</v>
      </c>
      <c r="F1000" s="207" t="s">
        <v>3712</v>
      </c>
      <c r="G1000" s="205"/>
      <c r="H1000" s="208">
        <v>7</v>
      </c>
      <c r="I1000" s="209"/>
      <c r="J1000" s="205"/>
      <c r="K1000" s="205"/>
      <c r="L1000" s="210"/>
      <c r="M1000" s="211"/>
      <c r="N1000" s="212"/>
      <c r="O1000" s="212"/>
      <c r="P1000" s="212"/>
      <c r="Q1000" s="212"/>
      <c r="R1000" s="212"/>
      <c r="S1000" s="212"/>
      <c r="T1000" s="213"/>
      <c r="AT1000" s="214" t="s">
        <v>3710</v>
      </c>
      <c r="AU1000" s="214" t="s">
        <v>3565</v>
      </c>
      <c r="AV1000" s="13" t="s">
        <v>3699</v>
      </c>
      <c r="AW1000" s="13" t="s">
        <v>3515</v>
      </c>
      <c r="AX1000" s="13" t="s">
        <v>3562</v>
      </c>
      <c r="AY1000" s="214" t="s">
        <v>3691</v>
      </c>
    </row>
    <row r="1001" spans="2:65" s="1" customFormat="1" ht="16.5" customHeight="1">
      <c r="B1001" s="34"/>
      <c r="C1001" s="225" t="s">
        <v>3311</v>
      </c>
      <c r="D1001" s="225" t="s">
        <v>3806</v>
      </c>
      <c r="E1001" s="226" t="s">
        <v>3312</v>
      </c>
      <c r="F1001" s="227" t="s">
        <v>3313</v>
      </c>
      <c r="G1001" s="228" t="s">
        <v>3834</v>
      </c>
      <c r="H1001" s="229">
        <v>2</v>
      </c>
      <c r="I1001" s="230"/>
      <c r="J1001" s="231">
        <f>ROUND(I1001*H1001,2)</f>
        <v>0</v>
      </c>
      <c r="K1001" s="227" t="s">
        <v>3501</v>
      </c>
      <c r="L1001" s="232"/>
      <c r="M1001" s="233" t="s">
        <v>3501</v>
      </c>
      <c r="N1001" s="234" t="s">
        <v>3525</v>
      </c>
      <c r="O1001" s="63"/>
      <c r="P1001" s="188">
        <f>O1001*H1001</f>
        <v>0</v>
      </c>
      <c r="Q1001" s="188">
        <v>0.0183</v>
      </c>
      <c r="R1001" s="188">
        <f>Q1001*H1001</f>
        <v>0.0366</v>
      </c>
      <c r="S1001" s="188">
        <v>0</v>
      </c>
      <c r="T1001" s="189">
        <f>S1001*H1001</f>
        <v>0</v>
      </c>
      <c r="AR1001" s="190" t="s">
        <v>3732</v>
      </c>
      <c r="AT1001" s="190" t="s">
        <v>3806</v>
      </c>
      <c r="AU1001" s="190" t="s">
        <v>3565</v>
      </c>
      <c r="AY1001" s="17" t="s">
        <v>3691</v>
      </c>
      <c r="BE1001" s="191">
        <f>IF(N1001="základní",J1001,0)</f>
        <v>0</v>
      </c>
      <c r="BF1001" s="191">
        <f>IF(N1001="snížená",J1001,0)</f>
        <v>0</v>
      </c>
      <c r="BG1001" s="191">
        <f>IF(N1001="zákl. přenesená",J1001,0)</f>
        <v>0</v>
      </c>
      <c r="BH1001" s="191">
        <f>IF(N1001="sníž. přenesená",J1001,0)</f>
        <v>0</v>
      </c>
      <c r="BI1001" s="191">
        <f>IF(N1001="nulová",J1001,0)</f>
        <v>0</v>
      </c>
      <c r="BJ1001" s="17" t="s">
        <v>3562</v>
      </c>
      <c r="BK1001" s="191">
        <f>ROUND(I1001*H1001,2)</f>
        <v>0</v>
      </c>
      <c r="BL1001" s="17" t="s">
        <v>3699</v>
      </c>
      <c r="BM1001" s="190" t="s">
        <v>3314</v>
      </c>
    </row>
    <row r="1002" spans="2:65" s="1" customFormat="1" ht="16.5" customHeight="1">
      <c r="B1002" s="34"/>
      <c r="C1002" s="225" t="s">
        <v>3315</v>
      </c>
      <c r="D1002" s="225" t="s">
        <v>3806</v>
      </c>
      <c r="E1002" s="226" t="s">
        <v>4375</v>
      </c>
      <c r="F1002" s="227" t="s">
        <v>4376</v>
      </c>
      <c r="G1002" s="228" t="s">
        <v>3834</v>
      </c>
      <c r="H1002" s="229">
        <v>1</v>
      </c>
      <c r="I1002" s="230"/>
      <c r="J1002" s="231">
        <f>ROUND(I1002*H1002,2)</f>
        <v>0</v>
      </c>
      <c r="K1002" s="227" t="s">
        <v>3501</v>
      </c>
      <c r="L1002" s="232"/>
      <c r="M1002" s="233" t="s">
        <v>3501</v>
      </c>
      <c r="N1002" s="234" t="s">
        <v>3525</v>
      </c>
      <c r="O1002" s="63"/>
      <c r="P1002" s="188">
        <f>O1002*H1002</f>
        <v>0</v>
      </c>
      <c r="Q1002" s="188">
        <v>0.0183</v>
      </c>
      <c r="R1002" s="188">
        <f>Q1002*H1002</f>
        <v>0.0183</v>
      </c>
      <c r="S1002" s="188">
        <v>0</v>
      </c>
      <c r="T1002" s="189">
        <f>S1002*H1002</f>
        <v>0</v>
      </c>
      <c r="AR1002" s="190" t="s">
        <v>3732</v>
      </c>
      <c r="AT1002" s="190" t="s">
        <v>3806</v>
      </c>
      <c r="AU1002" s="190" t="s">
        <v>3565</v>
      </c>
      <c r="AY1002" s="17" t="s">
        <v>3691</v>
      </c>
      <c r="BE1002" s="191">
        <f>IF(N1002="základní",J1002,0)</f>
        <v>0</v>
      </c>
      <c r="BF1002" s="191">
        <f>IF(N1002="snížená",J1002,0)</f>
        <v>0</v>
      </c>
      <c r="BG1002" s="191">
        <f>IF(N1002="zákl. přenesená",J1002,0)</f>
        <v>0</v>
      </c>
      <c r="BH1002" s="191">
        <f>IF(N1002="sníž. přenesená",J1002,0)</f>
        <v>0</v>
      </c>
      <c r="BI1002" s="191">
        <f>IF(N1002="nulová",J1002,0)</f>
        <v>0</v>
      </c>
      <c r="BJ1002" s="17" t="s">
        <v>3562</v>
      </c>
      <c r="BK1002" s="191">
        <f>ROUND(I1002*H1002,2)</f>
        <v>0</v>
      </c>
      <c r="BL1002" s="17" t="s">
        <v>3699</v>
      </c>
      <c r="BM1002" s="190" t="s">
        <v>3316</v>
      </c>
    </row>
    <row r="1003" spans="2:65" s="1" customFormat="1" ht="16.5" customHeight="1">
      <c r="B1003" s="34"/>
      <c r="C1003" s="225" t="s">
        <v>3317</v>
      </c>
      <c r="D1003" s="225" t="s">
        <v>3806</v>
      </c>
      <c r="E1003" s="226" t="s">
        <v>3318</v>
      </c>
      <c r="F1003" s="227" t="s">
        <v>3319</v>
      </c>
      <c r="G1003" s="228" t="s">
        <v>3834</v>
      </c>
      <c r="H1003" s="229">
        <v>1</v>
      </c>
      <c r="I1003" s="230"/>
      <c r="J1003" s="231">
        <f>ROUND(I1003*H1003,2)</f>
        <v>0</v>
      </c>
      <c r="K1003" s="227" t="s">
        <v>3501</v>
      </c>
      <c r="L1003" s="232"/>
      <c r="M1003" s="233" t="s">
        <v>3501</v>
      </c>
      <c r="N1003" s="234" t="s">
        <v>3525</v>
      </c>
      <c r="O1003" s="63"/>
      <c r="P1003" s="188">
        <f>O1003*H1003</f>
        <v>0</v>
      </c>
      <c r="Q1003" s="188">
        <v>0.0183</v>
      </c>
      <c r="R1003" s="188">
        <f>Q1003*H1003</f>
        <v>0.0183</v>
      </c>
      <c r="S1003" s="188">
        <v>0</v>
      </c>
      <c r="T1003" s="189">
        <f>S1003*H1003</f>
        <v>0</v>
      </c>
      <c r="AR1003" s="190" t="s">
        <v>3732</v>
      </c>
      <c r="AT1003" s="190" t="s">
        <v>3806</v>
      </c>
      <c r="AU1003" s="190" t="s">
        <v>3565</v>
      </c>
      <c r="AY1003" s="17" t="s">
        <v>3691</v>
      </c>
      <c r="BE1003" s="191">
        <f>IF(N1003="základní",J1003,0)</f>
        <v>0</v>
      </c>
      <c r="BF1003" s="191">
        <f>IF(N1003="snížená",J1003,0)</f>
        <v>0</v>
      </c>
      <c r="BG1003" s="191">
        <f>IF(N1003="zákl. přenesená",J1003,0)</f>
        <v>0</v>
      </c>
      <c r="BH1003" s="191">
        <f>IF(N1003="sníž. přenesená",J1003,0)</f>
        <v>0</v>
      </c>
      <c r="BI1003" s="191">
        <f>IF(N1003="nulová",J1003,0)</f>
        <v>0</v>
      </c>
      <c r="BJ1003" s="17" t="s">
        <v>3562</v>
      </c>
      <c r="BK1003" s="191">
        <f>ROUND(I1003*H1003,2)</f>
        <v>0</v>
      </c>
      <c r="BL1003" s="17" t="s">
        <v>3699</v>
      </c>
      <c r="BM1003" s="190" t="s">
        <v>3320</v>
      </c>
    </row>
    <row r="1004" spans="2:65" s="1" customFormat="1" ht="16.5" customHeight="1">
      <c r="B1004" s="34"/>
      <c r="C1004" s="225" t="s">
        <v>3321</v>
      </c>
      <c r="D1004" s="225" t="s">
        <v>3806</v>
      </c>
      <c r="E1004" s="226" t="s">
        <v>4379</v>
      </c>
      <c r="F1004" s="227" t="s">
        <v>4380</v>
      </c>
      <c r="G1004" s="228" t="s">
        <v>3834</v>
      </c>
      <c r="H1004" s="229">
        <v>3</v>
      </c>
      <c r="I1004" s="230"/>
      <c r="J1004" s="231">
        <f>ROUND(I1004*H1004,2)</f>
        <v>0</v>
      </c>
      <c r="K1004" s="227" t="s">
        <v>3501</v>
      </c>
      <c r="L1004" s="232"/>
      <c r="M1004" s="233" t="s">
        <v>3501</v>
      </c>
      <c r="N1004" s="234" t="s">
        <v>3525</v>
      </c>
      <c r="O1004" s="63"/>
      <c r="P1004" s="188">
        <f>O1004*H1004</f>
        <v>0</v>
      </c>
      <c r="Q1004" s="188">
        <v>0.0183</v>
      </c>
      <c r="R1004" s="188">
        <f>Q1004*H1004</f>
        <v>0.054900000000000004</v>
      </c>
      <c r="S1004" s="188">
        <v>0</v>
      </c>
      <c r="T1004" s="189">
        <f>S1004*H1004</f>
        <v>0</v>
      </c>
      <c r="AR1004" s="190" t="s">
        <v>3732</v>
      </c>
      <c r="AT1004" s="190" t="s">
        <v>3806</v>
      </c>
      <c r="AU1004" s="190" t="s">
        <v>3565</v>
      </c>
      <c r="AY1004" s="17" t="s">
        <v>3691</v>
      </c>
      <c r="BE1004" s="191">
        <f>IF(N1004="základní",J1004,0)</f>
        <v>0</v>
      </c>
      <c r="BF1004" s="191">
        <f>IF(N1004="snížená",J1004,0)</f>
        <v>0</v>
      </c>
      <c r="BG1004" s="191">
        <f>IF(N1004="zákl. přenesená",J1004,0)</f>
        <v>0</v>
      </c>
      <c r="BH1004" s="191">
        <f>IF(N1004="sníž. přenesená",J1004,0)</f>
        <v>0</v>
      </c>
      <c r="BI1004" s="191">
        <f>IF(N1004="nulová",J1004,0)</f>
        <v>0</v>
      </c>
      <c r="BJ1004" s="17" t="s">
        <v>3562</v>
      </c>
      <c r="BK1004" s="191">
        <f>ROUND(I1004*H1004,2)</f>
        <v>0</v>
      </c>
      <c r="BL1004" s="17" t="s">
        <v>3699</v>
      </c>
      <c r="BM1004" s="190" t="s">
        <v>3322</v>
      </c>
    </row>
    <row r="1005" spans="2:63" s="11" customFormat="1" ht="22.9" customHeight="1">
      <c r="B1005" s="163"/>
      <c r="C1005" s="164"/>
      <c r="D1005" s="165" t="s">
        <v>3553</v>
      </c>
      <c r="E1005" s="177" t="s">
        <v>4394</v>
      </c>
      <c r="F1005" s="177" t="s">
        <v>4395</v>
      </c>
      <c r="G1005" s="164"/>
      <c r="H1005" s="164"/>
      <c r="I1005" s="167"/>
      <c r="J1005" s="178">
        <f>BK1005</f>
        <v>0</v>
      </c>
      <c r="K1005" s="164"/>
      <c r="L1005" s="169"/>
      <c r="M1005" s="170"/>
      <c r="N1005" s="171"/>
      <c r="O1005" s="171"/>
      <c r="P1005" s="172">
        <f>SUM(P1006:P1026)</f>
        <v>0</v>
      </c>
      <c r="Q1005" s="171"/>
      <c r="R1005" s="172">
        <f>SUM(R1006:R1026)</f>
        <v>0.7424518000000001</v>
      </c>
      <c r="S1005" s="171"/>
      <c r="T1005" s="173">
        <f>SUM(T1006:T1026)</f>
        <v>0</v>
      </c>
      <c r="AR1005" s="174" t="s">
        <v>3565</v>
      </c>
      <c r="AT1005" s="175" t="s">
        <v>3553</v>
      </c>
      <c r="AU1005" s="175" t="s">
        <v>3562</v>
      </c>
      <c r="AY1005" s="174" t="s">
        <v>3691</v>
      </c>
      <c r="BK1005" s="176">
        <f>SUM(BK1006:BK1026)</f>
        <v>0</v>
      </c>
    </row>
    <row r="1006" spans="2:65" s="1" customFormat="1" ht="16.5" customHeight="1">
      <c r="B1006" s="34"/>
      <c r="C1006" s="179" t="s">
        <v>3323</v>
      </c>
      <c r="D1006" s="179" t="s">
        <v>3694</v>
      </c>
      <c r="E1006" s="180" t="s">
        <v>4397</v>
      </c>
      <c r="F1006" s="181" t="s">
        <v>4398</v>
      </c>
      <c r="G1006" s="182" t="s">
        <v>3800</v>
      </c>
      <c r="H1006" s="183">
        <v>142.76</v>
      </c>
      <c r="I1006" s="184"/>
      <c r="J1006" s="185">
        <f>ROUND(I1006*H1006,2)</f>
        <v>0</v>
      </c>
      <c r="K1006" s="181" t="s">
        <v>3501</v>
      </c>
      <c r="L1006" s="38"/>
      <c r="M1006" s="186" t="s">
        <v>3501</v>
      </c>
      <c r="N1006" s="187" t="s">
        <v>3525</v>
      </c>
      <c r="O1006" s="63"/>
      <c r="P1006" s="188">
        <f>O1006*H1006</f>
        <v>0</v>
      </c>
      <c r="Q1006" s="188">
        <v>0</v>
      </c>
      <c r="R1006" s="188">
        <f>Q1006*H1006</f>
        <v>0</v>
      </c>
      <c r="S1006" s="188">
        <v>0</v>
      </c>
      <c r="T1006" s="189">
        <f>S1006*H1006</f>
        <v>0</v>
      </c>
      <c r="AR1006" s="190" t="s">
        <v>3761</v>
      </c>
      <c r="AT1006" s="190" t="s">
        <v>3694</v>
      </c>
      <c r="AU1006" s="190" t="s">
        <v>3565</v>
      </c>
      <c r="AY1006" s="17" t="s">
        <v>3691</v>
      </c>
      <c r="BE1006" s="191">
        <f>IF(N1006="základní",J1006,0)</f>
        <v>0</v>
      </c>
      <c r="BF1006" s="191">
        <f>IF(N1006="snížená",J1006,0)</f>
        <v>0</v>
      </c>
      <c r="BG1006" s="191">
        <f>IF(N1006="zákl. přenesená",J1006,0)</f>
        <v>0</v>
      </c>
      <c r="BH1006" s="191">
        <f>IF(N1006="sníž. přenesená",J1006,0)</f>
        <v>0</v>
      </c>
      <c r="BI1006" s="191">
        <f>IF(N1006="nulová",J1006,0)</f>
        <v>0</v>
      </c>
      <c r="BJ1006" s="17" t="s">
        <v>3562</v>
      </c>
      <c r="BK1006" s="191">
        <f>ROUND(I1006*H1006,2)</f>
        <v>0</v>
      </c>
      <c r="BL1006" s="17" t="s">
        <v>3761</v>
      </c>
      <c r="BM1006" s="190" t="s">
        <v>3324</v>
      </c>
    </row>
    <row r="1007" spans="2:65" s="1" customFormat="1" ht="16.5" customHeight="1">
      <c r="B1007" s="34"/>
      <c r="C1007" s="179" t="s">
        <v>3325</v>
      </c>
      <c r="D1007" s="179" t="s">
        <v>3694</v>
      </c>
      <c r="E1007" s="180" t="s">
        <v>4401</v>
      </c>
      <c r="F1007" s="181" t="s">
        <v>4402</v>
      </c>
      <c r="G1007" s="182" t="s">
        <v>3800</v>
      </c>
      <c r="H1007" s="183">
        <v>41.81</v>
      </c>
      <c r="I1007" s="184"/>
      <c r="J1007" s="185">
        <f>ROUND(I1007*H1007,2)</f>
        <v>0</v>
      </c>
      <c r="K1007" s="181" t="s">
        <v>3698</v>
      </c>
      <c r="L1007" s="38"/>
      <c r="M1007" s="186" t="s">
        <v>3501</v>
      </c>
      <c r="N1007" s="187" t="s">
        <v>3525</v>
      </c>
      <c r="O1007" s="63"/>
      <c r="P1007" s="188">
        <f>O1007*H1007</f>
        <v>0</v>
      </c>
      <c r="Q1007" s="188">
        <v>0</v>
      </c>
      <c r="R1007" s="188">
        <f>Q1007*H1007</f>
        <v>0</v>
      </c>
      <c r="S1007" s="188">
        <v>0</v>
      </c>
      <c r="T1007" s="189">
        <f>S1007*H1007</f>
        <v>0</v>
      </c>
      <c r="AR1007" s="190" t="s">
        <v>3761</v>
      </c>
      <c r="AT1007" s="190" t="s">
        <v>3694</v>
      </c>
      <c r="AU1007" s="190" t="s">
        <v>3565</v>
      </c>
      <c r="AY1007" s="17" t="s">
        <v>3691</v>
      </c>
      <c r="BE1007" s="191">
        <f>IF(N1007="základní",J1007,0)</f>
        <v>0</v>
      </c>
      <c r="BF1007" s="191">
        <f>IF(N1007="snížená",J1007,0)</f>
        <v>0</v>
      </c>
      <c r="BG1007" s="191">
        <f>IF(N1007="zákl. přenesená",J1007,0)</f>
        <v>0</v>
      </c>
      <c r="BH1007" s="191">
        <f>IF(N1007="sníž. přenesená",J1007,0)</f>
        <v>0</v>
      </c>
      <c r="BI1007" s="191">
        <f>IF(N1007="nulová",J1007,0)</f>
        <v>0</v>
      </c>
      <c r="BJ1007" s="17" t="s">
        <v>3562</v>
      </c>
      <c r="BK1007" s="191">
        <f>ROUND(I1007*H1007,2)</f>
        <v>0</v>
      </c>
      <c r="BL1007" s="17" t="s">
        <v>3761</v>
      </c>
      <c r="BM1007" s="190" t="s">
        <v>3326</v>
      </c>
    </row>
    <row r="1008" spans="2:65" s="1" customFormat="1" ht="16.5" customHeight="1">
      <c r="B1008" s="34"/>
      <c r="C1008" s="225" t="s">
        <v>3327</v>
      </c>
      <c r="D1008" s="225" t="s">
        <v>3806</v>
      </c>
      <c r="E1008" s="226" t="s">
        <v>4405</v>
      </c>
      <c r="F1008" s="227" t="s">
        <v>4406</v>
      </c>
      <c r="G1008" s="228" t="s">
        <v>3792</v>
      </c>
      <c r="H1008" s="229">
        <v>0.07</v>
      </c>
      <c r="I1008" s="230"/>
      <c r="J1008" s="231">
        <f>ROUND(I1008*H1008,2)</f>
        <v>0</v>
      </c>
      <c r="K1008" s="227" t="s">
        <v>3698</v>
      </c>
      <c r="L1008" s="232"/>
      <c r="M1008" s="233" t="s">
        <v>3501</v>
      </c>
      <c r="N1008" s="234" t="s">
        <v>3525</v>
      </c>
      <c r="O1008" s="63"/>
      <c r="P1008" s="188">
        <f>O1008*H1008</f>
        <v>0</v>
      </c>
      <c r="Q1008" s="188">
        <v>1</v>
      </c>
      <c r="R1008" s="188">
        <f>Q1008*H1008</f>
        <v>0.07</v>
      </c>
      <c r="S1008" s="188">
        <v>0</v>
      </c>
      <c r="T1008" s="189">
        <f>S1008*H1008</f>
        <v>0</v>
      </c>
      <c r="AR1008" s="190" t="s">
        <v>3842</v>
      </c>
      <c r="AT1008" s="190" t="s">
        <v>3806</v>
      </c>
      <c r="AU1008" s="190" t="s">
        <v>3565</v>
      </c>
      <c r="AY1008" s="17" t="s">
        <v>3691</v>
      </c>
      <c r="BE1008" s="191">
        <f>IF(N1008="základní",J1008,0)</f>
        <v>0</v>
      </c>
      <c r="BF1008" s="191">
        <f>IF(N1008="snížená",J1008,0)</f>
        <v>0</v>
      </c>
      <c r="BG1008" s="191">
        <f>IF(N1008="zákl. přenesená",J1008,0)</f>
        <v>0</v>
      </c>
      <c r="BH1008" s="191">
        <f>IF(N1008="sníž. přenesená",J1008,0)</f>
        <v>0</v>
      </c>
      <c r="BI1008" s="191">
        <f>IF(N1008="nulová",J1008,0)</f>
        <v>0</v>
      </c>
      <c r="BJ1008" s="17" t="s">
        <v>3562</v>
      </c>
      <c r="BK1008" s="191">
        <f>ROUND(I1008*H1008,2)</f>
        <v>0</v>
      </c>
      <c r="BL1008" s="17" t="s">
        <v>3761</v>
      </c>
      <c r="BM1008" s="190" t="s">
        <v>3328</v>
      </c>
    </row>
    <row r="1009" spans="2:47" s="1" customFormat="1" ht="19.5">
      <c r="B1009" s="34"/>
      <c r="C1009" s="35"/>
      <c r="D1009" s="194" t="s">
        <v>4408</v>
      </c>
      <c r="E1009" s="35"/>
      <c r="F1009" s="235" t="s">
        <v>4409</v>
      </c>
      <c r="G1009" s="35"/>
      <c r="H1009" s="35"/>
      <c r="I1009" s="106"/>
      <c r="J1009" s="35"/>
      <c r="K1009" s="35"/>
      <c r="L1009" s="38"/>
      <c r="M1009" s="236"/>
      <c r="N1009" s="63"/>
      <c r="O1009" s="63"/>
      <c r="P1009" s="63"/>
      <c r="Q1009" s="63"/>
      <c r="R1009" s="63"/>
      <c r="S1009" s="63"/>
      <c r="T1009" s="64"/>
      <c r="AT1009" s="17" t="s">
        <v>4408</v>
      </c>
      <c r="AU1009" s="17" t="s">
        <v>3565</v>
      </c>
    </row>
    <row r="1010" spans="2:65" s="1" customFormat="1" ht="16.5" customHeight="1">
      <c r="B1010" s="34"/>
      <c r="C1010" s="179" t="s">
        <v>3329</v>
      </c>
      <c r="D1010" s="179" t="s">
        <v>3694</v>
      </c>
      <c r="E1010" s="180" t="s">
        <v>4412</v>
      </c>
      <c r="F1010" s="181" t="s">
        <v>4413</v>
      </c>
      <c r="G1010" s="182" t="s">
        <v>3800</v>
      </c>
      <c r="H1010" s="183">
        <v>142.76</v>
      </c>
      <c r="I1010" s="184"/>
      <c r="J1010" s="185">
        <f>ROUND(I1010*H1010,2)</f>
        <v>0</v>
      </c>
      <c r="K1010" s="181" t="s">
        <v>3501</v>
      </c>
      <c r="L1010" s="38"/>
      <c r="M1010" s="186" t="s">
        <v>3501</v>
      </c>
      <c r="N1010" s="187" t="s">
        <v>3525</v>
      </c>
      <c r="O1010" s="63"/>
      <c r="P1010" s="188">
        <f>O1010*H1010</f>
        <v>0</v>
      </c>
      <c r="Q1010" s="188">
        <v>0.00041</v>
      </c>
      <c r="R1010" s="188">
        <f>Q1010*H1010</f>
        <v>0.058531599999999996</v>
      </c>
      <c r="S1010" s="188">
        <v>0</v>
      </c>
      <c r="T1010" s="189">
        <f>S1010*H1010</f>
        <v>0</v>
      </c>
      <c r="AR1010" s="190" t="s">
        <v>3761</v>
      </c>
      <c r="AT1010" s="190" t="s">
        <v>3694</v>
      </c>
      <c r="AU1010" s="190" t="s">
        <v>3565</v>
      </c>
      <c r="AY1010" s="17" t="s">
        <v>3691</v>
      </c>
      <c r="BE1010" s="191">
        <f>IF(N1010="základní",J1010,0)</f>
        <v>0</v>
      </c>
      <c r="BF1010" s="191">
        <f>IF(N1010="snížená",J1010,0)</f>
        <v>0</v>
      </c>
      <c r="BG1010" s="191">
        <f>IF(N1010="zákl. přenesená",J1010,0)</f>
        <v>0</v>
      </c>
      <c r="BH1010" s="191">
        <f>IF(N1010="sníž. přenesená",J1010,0)</f>
        <v>0</v>
      </c>
      <c r="BI1010" s="191">
        <f>IF(N1010="nulová",J1010,0)</f>
        <v>0</v>
      </c>
      <c r="BJ1010" s="17" t="s">
        <v>3562</v>
      </c>
      <c r="BK1010" s="191">
        <f>ROUND(I1010*H1010,2)</f>
        <v>0</v>
      </c>
      <c r="BL1010" s="17" t="s">
        <v>3761</v>
      </c>
      <c r="BM1010" s="190" t="s">
        <v>3330</v>
      </c>
    </row>
    <row r="1011" spans="2:65" s="1" customFormat="1" ht="16.5" customHeight="1">
      <c r="B1011" s="34"/>
      <c r="C1011" s="179" t="s">
        <v>3331</v>
      </c>
      <c r="D1011" s="179" t="s">
        <v>3694</v>
      </c>
      <c r="E1011" s="180" t="s">
        <v>4416</v>
      </c>
      <c r="F1011" s="181" t="s">
        <v>4417</v>
      </c>
      <c r="G1011" s="182" t="s">
        <v>3800</v>
      </c>
      <c r="H1011" s="183">
        <v>41.81</v>
      </c>
      <c r="I1011" s="184"/>
      <c r="J1011" s="185">
        <f>ROUND(I1011*H1011,2)</f>
        <v>0</v>
      </c>
      <c r="K1011" s="181" t="s">
        <v>3698</v>
      </c>
      <c r="L1011" s="38"/>
      <c r="M1011" s="186" t="s">
        <v>3501</v>
      </c>
      <c r="N1011" s="187" t="s">
        <v>3525</v>
      </c>
      <c r="O1011" s="63"/>
      <c r="P1011" s="188">
        <f>O1011*H1011</f>
        <v>0</v>
      </c>
      <c r="Q1011" s="188">
        <v>0.0004</v>
      </c>
      <c r="R1011" s="188">
        <f>Q1011*H1011</f>
        <v>0.016724000000000003</v>
      </c>
      <c r="S1011" s="188">
        <v>0</v>
      </c>
      <c r="T1011" s="189">
        <f>S1011*H1011</f>
        <v>0</v>
      </c>
      <c r="AR1011" s="190" t="s">
        <v>3761</v>
      </c>
      <c r="AT1011" s="190" t="s">
        <v>3694</v>
      </c>
      <c r="AU1011" s="190" t="s">
        <v>3565</v>
      </c>
      <c r="AY1011" s="17" t="s">
        <v>3691</v>
      </c>
      <c r="BE1011" s="191">
        <f>IF(N1011="základní",J1011,0)</f>
        <v>0</v>
      </c>
      <c r="BF1011" s="191">
        <f>IF(N1011="snížená",J1011,0)</f>
        <v>0</v>
      </c>
      <c r="BG1011" s="191">
        <f>IF(N1011="zákl. přenesená",J1011,0)</f>
        <v>0</v>
      </c>
      <c r="BH1011" s="191">
        <f>IF(N1011="sníž. přenesená",J1011,0)</f>
        <v>0</v>
      </c>
      <c r="BI1011" s="191">
        <f>IF(N1011="nulová",J1011,0)</f>
        <v>0</v>
      </c>
      <c r="BJ1011" s="17" t="s">
        <v>3562</v>
      </c>
      <c r="BK1011" s="191">
        <f>ROUND(I1011*H1011,2)</f>
        <v>0</v>
      </c>
      <c r="BL1011" s="17" t="s">
        <v>3761</v>
      </c>
      <c r="BM1011" s="190" t="s">
        <v>3332</v>
      </c>
    </row>
    <row r="1012" spans="2:65" s="1" customFormat="1" ht="16.5" customHeight="1">
      <c r="B1012" s="34"/>
      <c r="C1012" s="225" t="s">
        <v>3333</v>
      </c>
      <c r="D1012" s="225" t="s">
        <v>3806</v>
      </c>
      <c r="E1012" s="226" t="s">
        <v>2460</v>
      </c>
      <c r="F1012" s="227" t="s">
        <v>2461</v>
      </c>
      <c r="G1012" s="228" t="s">
        <v>3800</v>
      </c>
      <c r="H1012" s="229">
        <v>149.898</v>
      </c>
      <c r="I1012" s="230"/>
      <c r="J1012" s="231">
        <f>ROUND(I1012*H1012,2)</f>
        <v>0</v>
      </c>
      <c r="K1012" s="227" t="s">
        <v>3698</v>
      </c>
      <c r="L1012" s="232"/>
      <c r="M1012" s="233" t="s">
        <v>3501</v>
      </c>
      <c r="N1012" s="234" t="s">
        <v>3525</v>
      </c>
      <c r="O1012" s="63"/>
      <c r="P1012" s="188">
        <f>O1012*H1012</f>
        <v>0</v>
      </c>
      <c r="Q1012" s="188">
        <v>0.0035</v>
      </c>
      <c r="R1012" s="188">
        <f>Q1012*H1012</f>
        <v>0.524643</v>
      </c>
      <c r="S1012" s="188">
        <v>0</v>
      </c>
      <c r="T1012" s="189">
        <f>S1012*H1012</f>
        <v>0</v>
      </c>
      <c r="AR1012" s="190" t="s">
        <v>3842</v>
      </c>
      <c r="AT1012" s="190" t="s">
        <v>3806</v>
      </c>
      <c r="AU1012" s="190" t="s">
        <v>3565</v>
      </c>
      <c r="AY1012" s="17" t="s">
        <v>3691</v>
      </c>
      <c r="BE1012" s="191">
        <f>IF(N1012="základní",J1012,0)</f>
        <v>0</v>
      </c>
      <c r="BF1012" s="191">
        <f>IF(N1012="snížená",J1012,0)</f>
        <v>0</v>
      </c>
      <c r="BG1012" s="191">
        <f>IF(N1012="zákl. přenesená",J1012,0)</f>
        <v>0</v>
      </c>
      <c r="BH1012" s="191">
        <f>IF(N1012="sníž. přenesená",J1012,0)</f>
        <v>0</v>
      </c>
      <c r="BI1012" s="191">
        <f>IF(N1012="nulová",J1012,0)</f>
        <v>0</v>
      </c>
      <c r="BJ1012" s="17" t="s">
        <v>3562</v>
      </c>
      <c r="BK1012" s="191">
        <f>ROUND(I1012*H1012,2)</f>
        <v>0</v>
      </c>
      <c r="BL1012" s="17" t="s">
        <v>3761</v>
      </c>
      <c r="BM1012" s="190" t="s">
        <v>3334</v>
      </c>
    </row>
    <row r="1013" spans="2:51" s="14" customFormat="1" ht="12">
      <c r="B1013" s="215"/>
      <c r="C1013" s="216"/>
      <c r="D1013" s="194" t="s">
        <v>3710</v>
      </c>
      <c r="E1013" s="217" t="s">
        <v>3501</v>
      </c>
      <c r="F1013" s="218" t="s">
        <v>3335</v>
      </c>
      <c r="G1013" s="216"/>
      <c r="H1013" s="217" t="s">
        <v>3501</v>
      </c>
      <c r="I1013" s="219"/>
      <c r="J1013" s="216"/>
      <c r="K1013" s="216"/>
      <c r="L1013" s="220"/>
      <c r="M1013" s="221"/>
      <c r="N1013" s="222"/>
      <c r="O1013" s="222"/>
      <c r="P1013" s="222"/>
      <c r="Q1013" s="222"/>
      <c r="R1013" s="222"/>
      <c r="S1013" s="222"/>
      <c r="T1013" s="223"/>
      <c r="AT1013" s="224" t="s">
        <v>3710</v>
      </c>
      <c r="AU1013" s="224" t="s">
        <v>3565</v>
      </c>
      <c r="AV1013" s="14" t="s">
        <v>3562</v>
      </c>
      <c r="AW1013" s="14" t="s">
        <v>3515</v>
      </c>
      <c r="AX1013" s="14" t="s">
        <v>3554</v>
      </c>
      <c r="AY1013" s="224" t="s">
        <v>3691</v>
      </c>
    </row>
    <row r="1014" spans="2:51" s="12" customFormat="1" ht="12">
      <c r="B1014" s="192"/>
      <c r="C1014" s="193"/>
      <c r="D1014" s="194" t="s">
        <v>3710</v>
      </c>
      <c r="E1014" s="195" t="s">
        <v>3501</v>
      </c>
      <c r="F1014" s="196" t="s">
        <v>3336</v>
      </c>
      <c r="G1014" s="193"/>
      <c r="H1014" s="197">
        <v>149.898</v>
      </c>
      <c r="I1014" s="198"/>
      <c r="J1014" s="193"/>
      <c r="K1014" s="193"/>
      <c r="L1014" s="199"/>
      <c r="M1014" s="200"/>
      <c r="N1014" s="201"/>
      <c r="O1014" s="201"/>
      <c r="P1014" s="201"/>
      <c r="Q1014" s="201"/>
      <c r="R1014" s="201"/>
      <c r="S1014" s="201"/>
      <c r="T1014" s="202"/>
      <c r="AT1014" s="203" t="s">
        <v>3710</v>
      </c>
      <c r="AU1014" s="203" t="s">
        <v>3565</v>
      </c>
      <c r="AV1014" s="12" t="s">
        <v>3565</v>
      </c>
      <c r="AW1014" s="12" t="s">
        <v>3515</v>
      </c>
      <c r="AX1014" s="12" t="s">
        <v>3554</v>
      </c>
      <c r="AY1014" s="203" t="s">
        <v>3691</v>
      </c>
    </row>
    <row r="1015" spans="2:51" s="13" customFormat="1" ht="12">
      <c r="B1015" s="204"/>
      <c r="C1015" s="205"/>
      <c r="D1015" s="194" t="s">
        <v>3710</v>
      </c>
      <c r="E1015" s="206" t="s">
        <v>3501</v>
      </c>
      <c r="F1015" s="207" t="s">
        <v>3712</v>
      </c>
      <c r="G1015" s="205"/>
      <c r="H1015" s="208">
        <v>149.898</v>
      </c>
      <c r="I1015" s="209"/>
      <c r="J1015" s="205"/>
      <c r="K1015" s="205"/>
      <c r="L1015" s="210"/>
      <c r="M1015" s="211"/>
      <c r="N1015" s="212"/>
      <c r="O1015" s="212"/>
      <c r="P1015" s="212"/>
      <c r="Q1015" s="212"/>
      <c r="R1015" s="212"/>
      <c r="S1015" s="212"/>
      <c r="T1015" s="213"/>
      <c r="AT1015" s="214" t="s">
        <v>3710</v>
      </c>
      <c r="AU1015" s="214" t="s">
        <v>3565</v>
      </c>
      <c r="AV1015" s="13" t="s">
        <v>3699</v>
      </c>
      <c r="AW1015" s="13" t="s">
        <v>3515</v>
      </c>
      <c r="AX1015" s="13" t="s">
        <v>3562</v>
      </c>
      <c r="AY1015" s="214" t="s">
        <v>3691</v>
      </c>
    </row>
    <row r="1016" spans="2:65" s="1" customFormat="1" ht="24" customHeight="1">
      <c r="B1016" s="34"/>
      <c r="C1016" s="179" t="s">
        <v>3337</v>
      </c>
      <c r="D1016" s="179" t="s">
        <v>3694</v>
      </c>
      <c r="E1016" s="180" t="s">
        <v>4420</v>
      </c>
      <c r="F1016" s="181" t="s">
        <v>2449</v>
      </c>
      <c r="G1016" s="182" t="s">
        <v>3800</v>
      </c>
      <c r="H1016" s="183">
        <v>149.898</v>
      </c>
      <c r="I1016" s="184"/>
      <c r="J1016" s="185">
        <f>ROUND(I1016*H1016,2)</f>
        <v>0</v>
      </c>
      <c r="K1016" s="181" t="s">
        <v>3698</v>
      </c>
      <c r="L1016" s="38"/>
      <c r="M1016" s="186" t="s">
        <v>3501</v>
      </c>
      <c r="N1016" s="187" t="s">
        <v>3525</v>
      </c>
      <c r="O1016" s="63"/>
      <c r="P1016" s="188">
        <f>O1016*H1016</f>
        <v>0</v>
      </c>
      <c r="Q1016" s="188">
        <v>0</v>
      </c>
      <c r="R1016" s="188">
        <f>Q1016*H1016</f>
        <v>0</v>
      </c>
      <c r="S1016" s="188">
        <v>0</v>
      </c>
      <c r="T1016" s="189">
        <f>S1016*H1016</f>
        <v>0</v>
      </c>
      <c r="AR1016" s="190" t="s">
        <v>3761</v>
      </c>
      <c r="AT1016" s="190" t="s">
        <v>3694</v>
      </c>
      <c r="AU1016" s="190" t="s">
        <v>3565</v>
      </c>
      <c r="AY1016" s="17" t="s">
        <v>3691</v>
      </c>
      <c r="BE1016" s="191">
        <f>IF(N1016="základní",J1016,0)</f>
        <v>0</v>
      </c>
      <c r="BF1016" s="191">
        <f>IF(N1016="snížená",J1016,0)</f>
        <v>0</v>
      </c>
      <c r="BG1016" s="191">
        <f>IF(N1016="zákl. přenesená",J1016,0)</f>
        <v>0</v>
      </c>
      <c r="BH1016" s="191">
        <f>IF(N1016="sníž. přenesená",J1016,0)</f>
        <v>0</v>
      </c>
      <c r="BI1016" s="191">
        <f>IF(N1016="nulová",J1016,0)</f>
        <v>0</v>
      </c>
      <c r="BJ1016" s="17" t="s">
        <v>3562</v>
      </c>
      <c r="BK1016" s="191">
        <f>ROUND(I1016*H1016,2)</f>
        <v>0</v>
      </c>
      <c r="BL1016" s="17" t="s">
        <v>3761</v>
      </c>
      <c r="BM1016" s="190" t="s">
        <v>3338</v>
      </c>
    </row>
    <row r="1017" spans="2:51" s="12" customFormat="1" ht="12">
      <c r="B1017" s="192"/>
      <c r="C1017" s="193"/>
      <c r="D1017" s="194" t="s">
        <v>3710</v>
      </c>
      <c r="E1017" s="195" t="s">
        <v>3501</v>
      </c>
      <c r="F1017" s="196" t="s">
        <v>3339</v>
      </c>
      <c r="G1017" s="193"/>
      <c r="H1017" s="197">
        <v>149.898</v>
      </c>
      <c r="I1017" s="198"/>
      <c r="J1017" s="193"/>
      <c r="K1017" s="193"/>
      <c r="L1017" s="199"/>
      <c r="M1017" s="200"/>
      <c r="N1017" s="201"/>
      <c r="O1017" s="201"/>
      <c r="P1017" s="201"/>
      <c r="Q1017" s="201"/>
      <c r="R1017" s="201"/>
      <c r="S1017" s="201"/>
      <c r="T1017" s="202"/>
      <c r="AT1017" s="203" t="s">
        <v>3710</v>
      </c>
      <c r="AU1017" s="203" t="s">
        <v>3565</v>
      </c>
      <c r="AV1017" s="12" t="s">
        <v>3565</v>
      </c>
      <c r="AW1017" s="12" t="s">
        <v>3515</v>
      </c>
      <c r="AX1017" s="12" t="s">
        <v>3554</v>
      </c>
      <c r="AY1017" s="203" t="s">
        <v>3691</v>
      </c>
    </row>
    <row r="1018" spans="2:51" s="13" customFormat="1" ht="12">
      <c r="B1018" s="204"/>
      <c r="C1018" s="205"/>
      <c r="D1018" s="194" t="s">
        <v>3710</v>
      </c>
      <c r="E1018" s="206" t="s">
        <v>3501</v>
      </c>
      <c r="F1018" s="207" t="s">
        <v>3712</v>
      </c>
      <c r="G1018" s="205"/>
      <c r="H1018" s="208">
        <v>149.898</v>
      </c>
      <c r="I1018" s="209"/>
      <c r="J1018" s="205"/>
      <c r="K1018" s="205"/>
      <c r="L1018" s="210"/>
      <c r="M1018" s="211"/>
      <c r="N1018" s="212"/>
      <c r="O1018" s="212"/>
      <c r="P1018" s="212"/>
      <c r="Q1018" s="212"/>
      <c r="R1018" s="212"/>
      <c r="S1018" s="212"/>
      <c r="T1018" s="213"/>
      <c r="AT1018" s="214" t="s">
        <v>3710</v>
      </c>
      <c r="AU1018" s="214" t="s">
        <v>3565</v>
      </c>
      <c r="AV1018" s="13" t="s">
        <v>3699</v>
      </c>
      <c r="AW1018" s="13" t="s">
        <v>3515</v>
      </c>
      <c r="AX1018" s="13" t="s">
        <v>3562</v>
      </c>
      <c r="AY1018" s="214" t="s">
        <v>3691</v>
      </c>
    </row>
    <row r="1019" spans="2:65" s="1" customFormat="1" ht="16.5" customHeight="1">
      <c r="B1019" s="34"/>
      <c r="C1019" s="225" t="s">
        <v>3340</v>
      </c>
      <c r="D1019" s="225" t="s">
        <v>3806</v>
      </c>
      <c r="E1019" s="226" t="s">
        <v>2452</v>
      </c>
      <c r="F1019" s="227" t="s">
        <v>2453</v>
      </c>
      <c r="G1019" s="228" t="s">
        <v>3800</v>
      </c>
      <c r="H1019" s="229">
        <v>172.383</v>
      </c>
      <c r="I1019" s="230"/>
      <c r="J1019" s="231">
        <f>ROUND(I1019*H1019,2)</f>
        <v>0</v>
      </c>
      <c r="K1019" s="227" t="s">
        <v>3698</v>
      </c>
      <c r="L1019" s="232"/>
      <c r="M1019" s="233" t="s">
        <v>3501</v>
      </c>
      <c r="N1019" s="234" t="s">
        <v>3525</v>
      </c>
      <c r="O1019" s="63"/>
      <c r="P1019" s="188">
        <f>O1019*H1019</f>
        <v>0</v>
      </c>
      <c r="Q1019" s="188">
        <v>0.0004</v>
      </c>
      <c r="R1019" s="188">
        <f>Q1019*H1019</f>
        <v>0.0689532</v>
      </c>
      <c r="S1019" s="188">
        <v>0</v>
      </c>
      <c r="T1019" s="189">
        <f>S1019*H1019</f>
        <v>0</v>
      </c>
      <c r="AR1019" s="190" t="s">
        <v>3842</v>
      </c>
      <c r="AT1019" s="190" t="s">
        <v>3806</v>
      </c>
      <c r="AU1019" s="190" t="s">
        <v>3565</v>
      </c>
      <c r="AY1019" s="17" t="s">
        <v>3691</v>
      </c>
      <c r="BE1019" s="191">
        <f>IF(N1019="základní",J1019,0)</f>
        <v>0</v>
      </c>
      <c r="BF1019" s="191">
        <f>IF(N1019="snížená",J1019,0)</f>
        <v>0</v>
      </c>
      <c r="BG1019" s="191">
        <f>IF(N1019="zákl. přenesená",J1019,0)</f>
        <v>0</v>
      </c>
      <c r="BH1019" s="191">
        <f>IF(N1019="sníž. přenesená",J1019,0)</f>
        <v>0</v>
      </c>
      <c r="BI1019" s="191">
        <f>IF(N1019="nulová",J1019,0)</f>
        <v>0</v>
      </c>
      <c r="BJ1019" s="17" t="s">
        <v>3562</v>
      </c>
      <c r="BK1019" s="191">
        <f>ROUND(I1019*H1019,2)</f>
        <v>0</v>
      </c>
      <c r="BL1019" s="17" t="s">
        <v>3761</v>
      </c>
      <c r="BM1019" s="190" t="s">
        <v>3341</v>
      </c>
    </row>
    <row r="1020" spans="2:51" s="12" customFormat="1" ht="12">
      <c r="B1020" s="192"/>
      <c r="C1020" s="193"/>
      <c r="D1020" s="194" t="s">
        <v>3710</v>
      </c>
      <c r="E1020" s="195" t="s">
        <v>3501</v>
      </c>
      <c r="F1020" s="196" t="s">
        <v>3339</v>
      </c>
      <c r="G1020" s="193"/>
      <c r="H1020" s="197">
        <v>149.898</v>
      </c>
      <c r="I1020" s="198"/>
      <c r="J1020" s="193"/>
      <c r="K1020" s="193"/>
      <c r="L1020" s="199"/>
      <c r="M1020" s="200"/>
      <c r="N1020" s="201"/>
      <c r="O1020" s="201"/>
      <c r="P1020" s="201"/>
      <c r="Q1020" s="201"/>
      <c r="R1020" s="201"/>
      <c r="S1020" s="201"/>
      <c r="T1020" s="202"/>
      <c r="AT1020" s="203" t="s">
        <v>3710</v>
      </c>
      <c r="AU1020" s="203" t="s">
        <v>3565</v>
      </c>
      <c r="AV1020" s="12" t="s">
        <v>3565</v>
      </c>
      <c r="AW1020" s="12" t="s">
        <v>3515</v>
      </c>
      <c r="AX1020" s="12" t="s">
        <v>3554</v>
      </c>
      <c r="AY1020" s="203" t="s">
        <v>3691</v>
      </c>
    </row>
    <row r="1021" spans="2:51" s="13" customFormat="1" ht="12">
      <c r="B1021" s="204"/>
      <c r="C1021" s="205"/>
      <c r="D1021" s="194" t="s">
        <v>3710</v>
      </c>
      <c r="E1021" s="206" t="s">
        <v>3501</v>
      </c>
      <c r="F1021" s="207" t="s">
        <v>3712</v>
      </c>
      <c r="G1021" s="205"/>
      <c r="H1021" s="208">
        <v>149.898</v>
      </c>
      <c r="I1021" s="209"/>
      <c r="J1021" s="205"/>
      <c r="K1021" s="205"/>
      <c r="L1021" s="210"/>
      <c r="M1021" s="211"/>
      <c r="N1021" s="212"/>
      <c r="O1021" s="212"/>
      <c r="P1021" s="212"/>
      <c r="Q1021" s="212"/>
      <c r="R1021" s="212"/>
      <c r="S1021" s="212"/>
      <c r="T1021" s="213"/>
      <c r="AT1021" s="214" t="s">
        <v>3710</v>
      </c>
      <c r="AU1021" s="214" t="s">
        <v>3565</v>
      </c>
      <c r="AV1021" s="13" t="s">
        <v>3699</v>
      </c>
      <c r="AW1021" s="13" t="s">
        <v>3515</v>
      </c>
      <c r="AX1021" s="13" t="s">
        <v>3554</v>
      </c>
      <c r="AY1021" s="214" t="s">
        <v>3691</v>
      </c>
    </row>
    <row r="1022" spans="2:51" s="12" customFormat="1" ht="12">
      <c r="B1022" s="192"/>
      <c r="C1022" s="193"/>
      <c r="D1022" s="194" t="s">
        <v>3710</v>
      </c>
      <c r="E1022" s="195" t="s">
        <v>3501</v>
      </c>
      <c r="F1022" s="196" t="s">
        <v>3342</v>
      </c>
      <c r="G1022" s="193"/>
      <c r="H1022" s="197">
        <v>172.383</v>
      </c>
      <c r="I1022" s="198"/>
      <c r="J1022" s="193"/>
      <c r="K1022" s="193"/>
      <c r="L1022" s="199"/>
      <c r="M1022" s="200"/>
      <c r="N1022" s="201"/>
      <c r="O1022" s="201"/>
      <c r="P1022" s="201"/>
      <c r="Q1022" s="201"/>
      <c r="R1022" s="201"/>
      <c r="S1022" s="201"/>
      <c r="T1022" s="202"/>
      <c r="AT1022" s="203" t="s">
        <v>3710</v>
      </c>
      <c r="AU1022" s="203" t="s">
        <v>3565</v>
      </c>
      <c r="AV1022" s="12" t="s">
        <v>3565</v>
      </c>
      <c r="AW1022" s="12" t="s">
        <v>3515</v>
      </c>
      <c r="AX1022" s="12" t="s">
        <v>3562</v>
      </c>
      <c r="AY1022" s="203" t="s">
        <v>3691</v>
      </c>
    </row>
    <row r="1023" spans="2:65" s="1" customFormat="1" ht="16.5" customHeight="1">
      <c r="B1023" s="34"/>
      <c r="C1023" s="179" t="s">
        <v>3343</v>
      </c>
      <c r="D1023" s="179" t="s">
        <v>3694</v>
      </c>
      <c r="E1023" s="180" t="s">
        <v>3344</v>
      </c>
      <c r="F1023" s="181" t="s">
        <v>2466</v>
      </c>
      <c r="G1023" s="182" t="s">
        <v>3800</v>
      </c>
      <c r="H1023" s="183">
        <v>3</v>
      </c>
      <c r="I1023" s="184"/>
      <c r="J1023" s="185">
        <f>ROUND(I1023*H1023,2)</f>
        <v>0</v>
      </c>
      <c r="K1023" s="181" t="s">
        <v>3501</v>
      </c>
      <c r="L1023" s="38"/>
      <c r="M1023" s="186" t="s">
        <v>3501</v>
      </c>
      <c r="N1023" s="187" t="s">
        <v>3525</v>
      </c>
      <c r="O1023" s="63"/>
      <c r="P1023" s="188">
        <f>O1023*H1023</f>
        <v>0</v>
      </c>
      <c r="Q1023" s="188">
        <v>0.0012</v>
      </c>
      <c r="R1023" s="188">
        <f>Q1023*H1023</f>
        <v>0.0036</v>
      </c>
      <c r="S1023" s="188">
        <v>0</v>
      </c>
      <c r="T1023" s="189">
        <f>S1023*H1023</f>
        <v>0</v>
      </c>
      <c r="AR1023" s="190" t="s">
        <v>3761</v>
      </c>
      <c r="AT1023" s="190" t="s">
        <v>3694</v>
      </c>
      <c r="AU1023" s="190" t="s">
        <v>3565</v>
      </c>
      <c r="AY1023" s="17" t="s">
        <v>3691</v>
      </c>
      <c r="BE1023" s="191">
        <f>IF(N1023="základní",J1023,0)</f>
        <v>0</v>
      </c>
      <c r="BF1023" s="191">
        <f>IF(N1023="snížená",J1023,0)</f>
        <v>0</v>
      </c>
      <c r="BG1023" s="191">
        <f>IF(N1023="zákl. přenesená",J1023,0)</f>
        <v>0</v>
      </c>
      <c r="BH1023" s="191">
        <f>IF(N1023="sníž. přenesená",J1023,0)</f>
        <v>0</v>
      </c>
      <c r="BI1023" s="191">
        <f>IF(N1023="nulová",J1023,0)</f>
        <v>0</v>
      </c>
      <c r="BJ1023" s="17" t="s">
        <v>3562</v>
      </c>
      <c r="BK1023" s="191">
        <f>ROUND(I1023*H1023,2)</f>
        <v>0</v>
      </c>
      <c r="BL1023" s="17" t="s">
        <v>3761</v>
      </c>
      <c r="BM1023" s="190" t="s">
        <v>3345</v>
      </c>
    </row>
    <row r="1024" spans="2:51" s="12" customFormat="1" ht="12">
      <c r="B1024" s="192"/>
      <c r="C1024" s="193"/>
      <c r="D1024" s="194" t="s">
        <v>3710</v>
      </c>
      <c r="E1024" s="195" t="s">
        <v>3501</v>
      </c>
      <c r="F1024" s="196" t="s">
        <v>2847</v>
      </c>
      <c r="G1024" s="193"/>
      <c r="H1024" s="197">
        <v>3</v>
      </c>
      <c r="I1024" s="198"/>
      <c r="J1024" s="193"/>
      <c r="K1024" s="193"/>
      <c r="L1024" s="199"/>
      <c r="M1024" s="200"/>
      <c r="N1024" s="201"/>
      <c r="O1024" s="201"/>
      <c r="P1024" s="201"/>
      <c r="Q1024" s="201"/>
      <c r="R1024" s="201"/>
      <c r="S1024" s="201"/>
      <c r="T1024" s="202"/>
      <c r="AT1024" s="203" t="s">
        <v>3710</v>
      </c>
      <c r="AU1024" s="203" t="s">
        <v>3565</v>
      </c>
      <c r="AV1024" s="12" t="s">
        <v>3565</v>
      </c>
      <c r="AW1024" s="12" t="s">
        <v>3515</v>
      </c>
      <c r="AX1024" s="12" t="s">
        <v>3554</v>
      </c>
      <c r="AY1024" s="203" t="s">
        <v>3691</v>
      </c>
    </row>
    <row r="1025" spans="2:51" s="13" customFormat="1" ht="12">
      <c r="B1025" s="204"/>
      <c r="C1025" s="205"/>
      <c r="D1025" s="194" t="s">
        <v>3710</v>
      </c>
      <c r="E1025" s="206" t="s">
        <v>3501</v>
      </c>
      <c r="F1025" s="207" t="s">
        <v>3712</v>
      </c>
      <c r="G1025" s="205"/>
      <c r="H1025" s="208">
        <v>3</v>
      </c>
      <c r="I1025" s="209"/>
      <c r="J1025" s="205"/>
      <c r="K1025" s="205"/>
      <c r="L1025" s="210"/>
      <c r="M1025" s="211"/>
      <c r="N1025" s="212"/>
      <c r="O1025" s="212"/>
      <c r="P1025" s="212"/>
      <c r="Q1025" s="212"/>
      <c r="R1025" s="212"/>
      <c r="S1025" s="212"/>
      <c r="T1025" s="213"/>
      <c r="AT1025" s="214" t="s">
        <v>3710</v>
      </c>
      <c r="AU1025" s="214" t="s">
        <v>3565</v>
      </c>
      <c r="AV1025" s="13" t="s">
        <v>3699</v>
      </c>
      <c r="AW1025" s="13" t="s">
        <v>3515</v>
      </c>
      <c r="AX1025" s="13" t="s">
        <v>3562</v>
      </c>
      <c r="AY1025" s="214" t="s">
        <v>3691</v>
      </c>
    </row>
    <row r="1026" spans="2:65" s="1" customFormat="1" ht="24" customHeight="1">
      <c r="B1026" s="34"/>
      <c r="C1026" s="179" t="s">
        <v>3346</v>
      </c>
      <c r="D1026" s="179" t="s">
        <v>3694</v>
      </c>
      <c r="E1026" s="180" t="s">
        <v>2477</v>
      </c>
      <c r="F1026" s="181" t="s">
        <v>2478</v>
      </c>
      <c r="G1026" s="182" t="s">
        <v>3792</v>
      </c>
      <c r="H1026" s="183">
        <v>0.78</v>
      </c>
      <c r="I1026" s="184"/>
      <c r="J1026" s="185">
        <f>ROUND(I1026*H1026,2)</f>
        <v>0</v>
      </c>
      <c r="K1026" s="181" t="s">
        <v>3698</v>
      </c>
      <c r="L1026" s="38"/>
      <c r="M1026" s="186" t="s">
        <v>3501</v>
      </c>
      <c r="N1026" s="187" t="s">
        <v>3525</v>
      </c>
      <c r="O1026" s="63"/>
      <c r="P1026" s="188">
        <f>O1026*H1026</f>
        <v>0</v>
      </c>
      <c r="Q1026" s="188">
        <v>0</v>
      </c>
      <c r="R1026" s="188">
        <f>Q1026*H1026</f>
        <v>0</v>
      </c>
      <c r="S1026" s="188">
        <v>0</v>
      </c>
      <c r="T1026" s="189">
        <f>S1026*H1026</f>
        <v>0</v>
      </c>
      <c r="AR1026" s="190" t="s">
        <v>3761</v>
      </c>
      <c r="AT1026" s="190" t="s">
        <v>3694</v>
      </c>
      <c r="AU1026" s="190" t="s">
        <v>3565</v>
      </c>
      <c r="AY1026" s="17" t="s">
        <v>3691</v>
      </c>
      <c r="BE1026" s="191">
        <f>IF(N1026="základní",J1026,0)</f>
        <v>0</v>
      </c>
      <c r="BF1026" s="191">
        <f>IF(N1026="snížená",J1026,0)</f>
        <v>0</v>
      </c>
      <c r="BG1026" s="191">
        <f>IF(N1026="zákl. přenesená",J1026,0)</f>
        <v>0</v>
      </c>
      <c r="BH1026" s="191">
        <f>IF(N1026="sníž. přenesená",J1026,0)</f>
        <v>0</v>
      </c>
      <c r="BI1026" s="191">
        <f>IF(N1026="nulová",J1026,0)</f>
        <v>0</v>
      </c>
      <c r="BJ1026" s="17" t="s">
        <v>3562</v>
      </c>
      <c r="BK1026" s="191">
        <f>ROUND(I1026*H1026,2)</f>
        <v>0</v>
      </c>
      <c r="BL1026" s="17" t="s">
        <v>3761</v>
      </c>
      <c r="BM1026" s="190" t="s">
        <v>3347</v>
      </c>
    </row>
    <row r="1027" spans="2:63" s="11" customFormat="1" ht="22.9" customHeight="1">
      <c r="B1027" s="163"/>
      <c r="C1027" s="164"/>
      <c r="D1027" s="165" t="s">
        <v>3553</v>
      </c>
      <c r="E1027" s="177" t="s">
        <v>2481</v>
      </c>
      <c r="F1027" s="177" t="s">
        <v>2482</v>
      </c>
      <c r="G1027" s="164"/>
      <c r="H1027" s="164"/>
      <c r="I1027" s="167"/>
      <c r="J1027" s="178">
        <f>BK1027</f>
        <v>0</v>
      </c>
      <c r="K1027" s="164"/>
      <c r="L1027" s="169"/>
      <c r="M1027" s="170"/>
      <c r="N1027" s="171"/>
      <c r="O1027" s="171"/>
      <c r="P1027" s="172">
        <f>SUM(P1028:P1047)</f>
        <v>0</v>
      </c>
      <c r="Q1027" s="171"/>
      <c r="R1027" s="172">
        <f>SUM(R1028:R1047)</f>
        <v>0.9557209</v>
      </c>
      <c r="S1027" s="171"/>
      <c r="T1027" s="173">
        <f>SUM(T1028:T1047)</f>
        <v>0</v>
      </c>
      <c r="AR1027" s="174" t="s">
        <v>3565</v>
      </c>
      <c r="AT1027" s="175" t="s">
        <v>3553</v>
      </c>
      <c r="AU1027" s="175" t="s">
        <v>3562</v>
      </c>
      <c r="AY1027" s="174" t="s">
        <v>3691</v>
      </c>
      <c r="BK1027" s="176">
        <f>SUM(BK1028:BK1047)</f>
        <v>0</v>
      </c>
    </row>
    <row r="1028" spans="2:65" s="1" customFormat="1" ht="24" customHeight="1">
      <c r="B1028" s="34"/>
      <c r="C1028" s="179" t="s">
        <v>3348</v>
      </c>
      <c r="D1028" s="179" t="s">
        <v>3694</v>
      </c>
      <c r="E1028" s="180" t="s">
        <v>2484</v>
      </c>
      <c r="F1028" s="181" t="s">
        <v>2485</v>
      </c>
      <c r="G1028" s="182" t="s">
        <v>3800</v>
      </c>
      <c r="H1028" s="183">
        <v>134.95</v>
      </c>
      <c r="I1028" s="184"/>
      <c r="J1028" s="185">
        <f>ROUND(I1028*H1028,2)</f>
        <v>0</v>
      </c>
      <c r="K1028" s="181" t="s">
        <v>3501</v>
      </c>
      <c r="L1028" s="38"/>
      <c r="M1028" s="186" t="s">
        <v>3501</v>
      </c>
      <c r="N1028" s="187" t="s">
        <v>3525</v>
      </c>
      <c r="O1028" s="63"/>
      <c r="P1028" s="188">
        <f>O1028*H1028</f>
        <v>0</v>
      </c>
      <c r="Q1028" s="188">
        <v>0</v>
      </c>
      <c r="R1028" s="188">
        <f>Q1028*H1028</f>
        <v>0</v>
      </c>
      <c r="S1028" s="188">
        <v>0</v>
      </c>
      <c r="T1028" s="189">
        <f>S1028*H1028</f>
        <v>0</v>
      </c>
      <c r="AR1028" s="190" t="s">
        <v>3761</v>
      </c>
      <c r="AT1028" s="190" t="s">
        <v>3694</v>
      </c>
      <c r="AU1028" s="190" t="s">
        <v>3565</v>
      </c>
      <c r="AY1028" s="17" t="s">
        <v>3691</v>
      </c>
      <c r="BE1028" s="191">
        <f>IF(N1028="základní",J1028,0)</f>
        <v>0</v>
      </c>
      <c r="BF1028" s="191">
        <f>IF(N1028="snížená",J1028,0)</f>
        <v>0</v>
      </c>
      <c r="BG1028" s="191">
        <f>IF(N1028="zákl. přenesená",J1028,0)</f>
        <v>0</v>
      </c>
      <c r="BH1028" s="191">
        <f>IF(N1028="sníž. přenesená",J1028,0)</f>
        <v>0</v>
      </c>
      <c r="BI1028" s="191">
        <f>IF(N1028="nulová",J1028,0)</f>
        <v>0</v>
      </c>
      <c r="BJ1028" s="17" t="s">
        <v>3562</v>
      </c>
      <c r="BK1028" s="191">
        <f>ROUND(I1028*H1028,2)</f>
        <v>0</v>
      </c>
      <c r="BL1028" s="17" t="s">
        <v>3761</v>
      </c>
      <c r="BM1028" s="190" t="s">
        <v>3349</v>
      </c>
    </row>
    <row r="1029" spans="2:51" s="12" customFormat="1" ht="12">
      <c r="B1029" s="192"/>
      <c r="C1029" s="193"/>
      <c r="D1029" s="194" t="s">
        <v>3710</v>
      </c>
      <c r="E1029" s="195" t="s">
        <v>3501</v>
      </c>
      <c r="F1029" s="196" t="s">
        <v>3350</v>
      </c>
      <c r="G1029" s="193"/>
      <c r="H1029" s="197">
        <v>134.95</v>
      </c>
      <c r="I1029" s="198"/>
      <c r="J1029" s="193"/>
      <c r="K1029" s="193"/>
      <c r="L1029" s="199"/>
      <c r="M1029" s="200"/>
      <c r="N1029" s="201"/>
      <c r="O1029" s="201"/>
      <c r="P1029" s="201"/>
      <c r="Q1029" s="201"/>
      <c r="R1029" s="201"/>
      <c r="S1029" s="201"/>
      <c r="T1029" s="202"/>
      <c r="AT1029" s="203" t="s">
        <v>3710</v>
      </c>
      <c r="AU1029" s="203" t="s">
        <v>3565</v>
      </c>
      <c r="AV1029" s="12" t="s">
        <v>3565</v>
      </c>
      <c r="AW1029" s="12" t="s">
        <v>3515</v>
      </c>
      <c r="AX1029" s="12" t="s">
        <v>3554</v>
      </c>
      <c r="AY1029" s="203" t="s">
        <v>3691</v>
      </c>
    </row>
    <row r="1030" spans="2:51" s="13" customFormat="1" ht="12">
      <c r="B1030" s="204"/>
      <c r="C1030" s="205"/>
      <c r="D1030" s="194" t="s">
        <v>3710</v>
      </c>
      <c r="E1030" s="206" t="s">
        <v>3501</v>
      </c>
      <c r="F1030" s="207" t="s">
        <v>3712</v>
      </c>
      <c r="G1030" s="205"/>
      <c r="H1030" s="208">
        <v>134.95</v>
      </c>
      <c r="I1030" s="209"/>
      <c r="J1030" s="205"/>
      <c r="K1030" s="205"/>
      <c r="L1030" s="210"/>
      <c r="M1030" s="211"/>
      <c r="N1030" s="212"/>
      <c r="O1030" s="212"/>
      <c r="P1030" s="212"/>
      <c r="Q1030" s="212"/>
      <c r="R1030" s="212"/>
      <c r="S1030" s="212"/>
      <c r="T1030" s="213"/>
      <c r="AT1030" s="214" t="s">
        <v>3710</v>
      </c>
      <c r="AU1030" s="214" t="s">
        <v>3565</v>
      </c>
      <c r="AV1030" s="13" t="s">
        <v>3699</v>
      </c>
      <c r="AW1030" s="13" t="s">
        <v>3515</v>
      </c>
      <c r="AX1030" s="13" t="s">
        <v>3562</v>
      </c>
      <c r="AY1030" s="214" t="s">
        <v>3691</v>
      </c>
    </row>
    <row r="1031" spans="2:65" s="1" customFormat="1" ht="16.5" customHeight="1">
      <c r="B1031" s="34"/>
      <c r="C1031" s="225" t="s">
        <v>3351</v>
      </c>
      <c r="D1031" s="225" t="s">
        <v>3806</v>
      </c>
      <c r="E1031" s="226" t="s">
        <v>4405</v>
      </c>
      <c r="F1031" s="227" t="s">
        <v>4406</v>
      </c>
      <c r="G1031" s="228" t="s">
        <v>3792</v>
      </c>
      <c r="H1031" s="229">
        <v>0.06</v>
      </c>
      <c r="I1031" s="230"/>
      <c r="J1031" s="231">
        <f>ROUND(I1031*H1031,2)</f>
        <v>0</v>
      </c>
      <c r="K1031" s="227" t="s">
        <v>3698</v>
      </c>
      <c r="L1031" s="232"/>
      <c r="M1031" s="233" t="s">
        <v>3501</v>
      </c>
      <c r="N1031" s="234" t="s">
        <v>3525</v>
      </c>
      <c r="O1031" s="63"/>
      <c r="P1031" s="188">
        <f>O1031*H1031</f>
        <v>0</v>
      </c>
      <c r="Q1031" s="188">
        <v>1</v>
      </c>
      <c r="R1031" s="188">
        <f>Q1031*H1031</f>
        <v>0.06</v>
      </c>
      <c r="S1031" s="188">
        <v>0</v>
      </c>
      <c r="T1031" s="189">
        <f>S1031*H1031</f>
        <v>0</v>
      </c>
      <c r="AR1031" s="190" t="s">
        <v>3842</v>
      </c>
      <c r="AT1031" s="190" t="s">
        <v>3806</v>
      </c>
      <c r="AU1031" s="190" t="s">
        <v>3565</v>
      </c>
      <c r="AY1031" s="17" t="s">
        <v>3691</v>
      </c>
      <c r="BE1031" s="191">
        <f>IF(N1031="základní",J1031,0)</f>
        <v>0</v>
      </c>
      <c r="BF1031" s="191">
        <f>IF(N1031="snížená",J1031,0)</f>
        <v>0</v>
      </c>
      <c r="BG1031" s="191">
        <f>IF(N1031="zákl. přenesená",J1031,0)</f>
        <v>0</v>
      </c>
      <c r="BH1031" s="191">
        <f>IF(N1031="sníž. přenesená",J1031,0)</f>
        <v>0</v>
      </c>
      <c r="BI1031" s="191">
        <f>IF(N1031="nulová",J1031,0)</f>
        <v>0</v>
      </c>
      <c r="BJ1031" s="17" t="s">
        <v>3562</v>
      </c>
      <c r="BK1031" s="191">
        <f>ROUND(I1031*H1031,2)</f>
        <v>0</v>
      </c>
      <c r="BL1031" s="17" t="s">
        <v>3761</v>
      </c>
      <c r="BM1031" s="190" t="s">
        <v>3352</v>
      </c>
    </row>
    <row r="1032" spans="2:47" s="1" customFormat="1" ht="19.5">
      <c r="B1032" s="34"/>
      <c r="C1032" s="35"/>
      <c r="D1032" s="194" t="s">
        <v>4408</v>
      </c>
      <c r="E1032" s="35"/>
      <c r="F1032" s="235" t="s">
        <v>4409</v>
      </c>
      <c r="G1032" s="35"/>
      <c r="H1032" s="35"/>
      <c r="I1032" s="106"/>
      <c r="J1032" s="35"/>
      <c r="K1032" s="35"/>
      <c r="L1032" s="38"/>
      <c r="M1032" s="236"/>
      <c r="N1032" s="63"/>
      <c r="O1032" s="63"/>
      <c r="P1032" s="63"/>
      <c r="Q1032" s="63"/>
      <c r="R1032" s="63"/>
      <c r="S1032" s="63"/>
      <c r="T1032" s="64"/>
      <c r="AT1032" s="17" t="s">
        <v>4408</v>
      </c>
      <c r="AU1032" s="17" t="s">
        <v>3565</v>
      </c>
    </row>
    <row r="1033" spans="2:65" s="1" customFormat="1" ht="24" customHeight="1">
      <c r="B1033" s="34"/>
      <c r="C1033" s="179" t="s">
        <v>3353</v>
      </c>
      <c r="D1033" s="179" t="s">
        <v>3694</v>
      </c>
      <c r="E1033" s="180" t="s">
        <v>2490</v>
      </c>
      <c r="F1033" s="181" t="s">
        <v>2491</v>
      </c>
      <c r="G1033" s="182" t="s">
        <v>3800</v>
      </c>
      <c r="H1033" s="183">
        <v>134.95</v>
      </c>
      <c r="I1033" s="184"/>
      <c r="J1033" s="185">
        <f>ROUND(I1033*H1033,2)</f>
        <v>0</v>
      </c>
      <c r="K1033" s="181" t="s">
        <v>3501</v>
      </c>
      <c r="L1033" s="38"/>
      <c r="M1033" s="186" t="s">
        <v>3501</v>
      </c>
      <c r="N1033" s="187" t="s">
        <v>3525</v>
      </c>
      <c r="O1033" s="63"/>
      <c r="P1033" s="188">
        <f>O1033*H1033</f>
        <v>0</v>
      </c>
      <c r="Q1033" s="188">
        <v>0.00035</v>
      </c>
      <c r="R1033" s="188">
        <f>Q1033*H1033</f>
        <v>0.0472325</v>
      </c>
      <c r="S1033" s="188">
        <v>0</v>
      </c>
      <c r="T1033" s="189">
        <f>S1033*H1033</f>
        <v>0</v>
      </c>
      <c r="AR1033" s="190" t="s">
        <v>3761</v>
      </c>
      <c r="AT1033" s="190" t="s">
        <v>3694</v>
      </c>
      <c r="AU1033" s="190" t="s">
        <v>3565</v>
      </c>
      <c r="AY1033" s="17" t="s">
        <v>3691</v>
      </c>
      <c r="BE1033" s="191">
        <f>IF(N1033="základní",J1033,0)</f>
        <v>0</v>
      </c>
      <c r="BF1033" s="191">
        <f>IF(N1033="snížená",J1033,0)</f>
        <v>0</v>
      </c>
      <c r="BG1033" s="191">
        <f>IF(N1033="zákl. přenesená",J1033,0)</f>
        <v>0</v>
      </c>
      <c r="BH1033" s="191">
        <f>IF(N1033="sníž. přenesená",J1033,0)</f>
        <v>0</v>
      </c>
      <c r="BI1033" s="191">
        <f>IF(N1033="nulová",J1033,0)</f>
        <v>0</v>
      </c>
      <c r="BJ1033" s="17" t="s">
        <v>3562</v>
      </c>
      <c r="BK1033" s="191">
        <f>ROUND(I1033*H1033,2)</f>
        <v>0</v>
      </c>
      <c r="BL1033" s="17" t="s">
        <v>3761</v>
      </c>
      <c r="BM1033" s="190" t="s">
        <v>3354</v>
      </c>
    </row>
    <row r="1034" spans="2:51" s="12" customFormat="1" ht="12">
      <c r="B1034" s="192"/>
      <c r="C1034" s="193"/>
      <c r="D1034" s="194" t="s">
        <v>3710</v>
      </c>
      <c r="E1034" s="195" t="s">
        <v>3501</v>
      </c>
      <c r="F1034" s="196" t="s">
        <v>3355</v>
      </c>
      <c r="G1034" s="193"/>
      <c r="H1034" s="197">
        <v>134.95</v>
      </c>
      <c r="I1034" s="198"/>
      <c r="J1034" s="193"/>
      <c r="K1034" s="193"/>
      <c r="L1034" s="199"/>
      <c r="M1034" s="200"/>
      <c r="N1034" s="201"/>
      <c r="O1034" s="201"/>
      <c r="P1034" s="201"/>
      <c r="Q1034" s="201"/>
      <c r="R1034" s="201"/>
      <c r="S1034" s="201"/>
      <c r="T1034" s="202"/>
      <c r="AT1034" s="203" t="s">
        <v>3710</v>
      </c>
      <c r="AU1034" s="203" t="s">
        <v>3565</v>
      </c>
      <c r="AV1034" s="12" t="s">
        <v>3565</v>
      </c>
      <c r="AW1034" s="12" t="s">
        <v>3515</v>
      </c>
      <c r="AX1034" s="12" t="s">
        <v>3554</v>
      </c>
      <c r="AY1034" s="203" t="s">
        <v>3691</v>
      </c>
    </row>
    <row r="1035" spans="2:51" s="13" customFormat="1" ht="12">
      <c r="B1035" s="204"/>
      <c r="C1035" s="205"/>
      <c r="D1035" s="194" t="s">
        <v>3710</v>
      </c>
      <c r="E1035" s="206" t="s">
        <v>3501</v>
      </c>
      <c r="F1035" s="207" t="s">
        <v>3712</v>
      </c>
      <c r="G1035" s="205"/>
      <c r="H1035" s="208">
        <v>134.95</v>
      </c>
      <c r="I1035" s="209"/>
      <c r="J1035" s="205"/>
      <c r="K1035" s="205"/>
      <c r="L1035" s="210"/>
      <c r="M1035" s="211"/>
      <c r="N1035" s="212"/>
      <c r="O1035" s="212"/>
      <c r="P1035" s="212"/>
      <c r="Q1035" s="212"/>
      <c r="R1035" s="212"/>
      <c r="S1035" s="212"/>
      <c r="T1035" s="213"/>
      <c r="AT1035" s="214" t="s">
        <v>3710</v>
      </c>
      <c r="AU1035" s="214" t="s">
        <v>3565</v>
      </c>
      <c r="AV1035" s="13" t="s">
        <v>3699</v>
      </c>
      <c r="AW1035" s="13" t="s">
        <v>3515</v>
      </c>
      <c r="AX1035" s="13" t="s">
        <v>3562</v>
      </c>
      <c r="AY1035" s="214" t="s">
        <v>3691</v>
      </c>
    </row>
    <row r="1036" spans="2:65" s="1" customFormat="1" ht="16.5" customHeight="1">
      <c r="B1036" s="34"/>
      <c r="C1036" s="225" t="s">
        <v>3356</v>
      </c>
      <c r="D1036" s="225" t="s">
        <v>3806</v>
      </c>
      <c r="E1036" s="226" t="s">
        <v>2495</v>
      </c>
      <c r="F1036" s="227" t="s">
        <v>2496</v>
      </c>
      <c r="G1036" s="228" t="s">
        <v>3800</v>
      </c>
      <c r="H1036" s="229">
        <v>145.746</v>
      </c>
      <c r="I1036" s="230"/>
      <c r="J1036" s="231">
        <f>ROUND(I1036*H1036,2)</f>
        <v>0</v>
      </c>
      <c r="K1036" s="227" t="s">
        <v>3698</v>
      </c>
      <c r="L1036" s="232"/>
      <c r="M1036" s="233" t="s">
        <v>3501</v>
      </c>
      <c r="N1036" s="234" t="s">
        <v>3525</v>
      </c>
      <c r="O1036" s="63"/>
      <c r="P1036" s="188">
        <f>O1036*H1036</f>
        <v>0</v>
      </c>
      <c r="Q1036" s="188">
        <v>0.003</v>
      </c>
      <c r="R1036" s="188">
        <f>Q1036*H1036</f>
        <v>0.437238</v>
      </c>
      <c r="S1036" s="188">
        <v>0</v>
      </c>
      <c r="T1036" s="189">
        <f>S1036*H1036</f>
        <v>0</v>
      </c>
      <c r="AR1036" s="190" t="s">
        <v>3842</v>
      </c>
      <c r="AT1036" s="190" t="s">
        <v>3806</v>
      </c>
      <c r="AU1036" s="190" t="s">
        <v>3565</v>
      </c>
      <c r="AY1036" s="17" t="s">
        <v>3691</v>
      </c>
      <c r="BE1036" s="191">
        <f>IF(N1036="základní",J1036,0)</f>
        <v>0</v>
      </c>
      <c r="BF1036" s="191">
        <f>IF(N1036="snížená",J1036,0)</f>
        <v>0</v>
      </c>
      <c r="BG1036" s="191">
        <f>IF(N1036="zákl. přenesená",J1036,0)</f>
        <v>0</v>
      </c>
      <c r="BH1036" s="191">
        <f>IF(N1036="sníž. přenesená",J1036,0)</f>
        <v>0</v>
      </c>
      <c r="BI1036" s="191">
        <f>IF(N1036="nulová",J1036,0)</f>
        <v>0</v>
      </c>
      <c r="BJ1036" s="17" t="s">
        <v>3562</v>
      </c>
      <c r="BK1036" s="191">
        <f>ROUND(I1036*H1036,2)</f>
        <v>0</v>
      </c>
      <c r="BL1036" s="17" t="s">
        <v>3761</v>
      </c>
      <c r="BM1036" s="190" t="s">
        <v>3357</v>
      </c>
    </row>
    <row r="1037" spans="2:51" s="12" customFormat="1" ht="12">
      <c r="B1037" s="192"/>
      <c r="C1037" s="193"/>
      <c r="D1037" s="194" t="s">
        <v>3710</v>
      </c>
      <c r="E1037" s="195" t="s">
        <v>3501</v>
      </c>
      <c r="F1037" s="196" t="s">
        <v>3358</v>
      </c>
      <c r="G1037" s="193"/>
      <c r="H1037" s="197">
        <v>145.746</v>
      </c>
      <c r="I1037" s="198"/>
      <c r="J1037" s="193"/>
      <c r="K1037" s="193"/>
      <c r="L1037" s="199"/>
      <c r="M1037" s="200"/>
      <c r="N1037" s="201"/>
      <c r="O1037" s="201"/>
      <c r="P1037" s="201"/>
      <c r="Q1037" s="201"/>
      <c r="R1037" s="201"/>
      <c r="S1037" s="201"/>
      <c r="T1037" s="202"/>
      <c r="AT1037" s="203" t="s">
        <v>3710</v>
      </c>
      <c r="AU1037" s="203" t="s">
        <v>3565</v>
      </c>
      <c r="AV1037" s="12" t="s">
        <v>3565</v>
      </c>
      <c r="AW1037" s="12" t="s">
        <v>3515</v>
      </c>
      <c r="AX1037" s="12" t="s">
        <v>3554</v>
      </c>
      <c r="AY1037" s="203" t="s">
        <v>3691</v>
      </c>
    </row>
    <row r="1038" spans="2:51" s="13" customFormat="1" ht="12">
      <c r="B1038" s="204"/>
      <c r="C1038" s="205"/>
      <c r="D1038" s="194" t="s">
        <v>3710</v>
      </c>
      <c r="E1038" s="206" t="s">
        <v>3501</v>
      </c>
      <c r="F1038" s="207" t="s">
        <v>3712</v>
      </c>
      <c r="G1038" s="205"/>
      <c r="H1038" s="208">
        <v>145.746</v>
      </c>
      <c r="I1038" s="209"/>
      <c r="J1038" s="205"/>
      <c r="K1038" s="205"/>
      <c r="L1038" s="210"/>
      <c r="M1038" s="211"/>
      <c r="N1038" s="212"/>
      <c r="O1038" s="212"/>
      <c r="P1038" s="212"/>
      <c r="Q1038" s="212"/>
      <c r="R1038" s="212"/>
      <c r="S1038" s="212"/>
      <c r="T1038" s="213"/>
      <c r="AT1038" s="214" t="s">
        <v>3710</v>
      </c>
      <c r="AU1038" s="214" t="s">
        <v>3565</v>
      </c>
      <c r="AV1038" s="13" t="s">
        <v>3699</v>
      </c>
      <c r="AW1038" s="13" t="s">
        <v>3515</v>
      </c>
      <c r="AX1038" s="13" t="s">
        <v>3562</v>
      </c>
      <c r="AY1038" s="214" t="s">
        <v>3691</v>
      </c>
    </row>
    <row r="1039" spans="2:65" s="1" customFormat="1" ht="16.5" customHeight="1">
      <c r="B1039" s="34"/>
      <c r="C1039" s="179" t="s">
        <v>3359</v>
      </c>
      <c r="D1039" s="179" t="s">
        <v>3694</v>
      </c>
      <c r="E1039" s="180" t="s">
        <v>3360</v>
      </c>
      <c r="F1039" s="181" t="s">
        <v>3361</v>
      </c>
      <c r="G1039" s="182" t="s">
        <v>3800</v>
      </c>
      <c r="H1039" s="183">
        <v>158.85</v>
      </c>
      <c r="I1039" s="184"/>
      <c r="J1039" s="185">
        <f>ROUND(I1039*H1039,2)</f>
        <v>0</v>
      </c>
      <c r="K1039" s="181" t="s">
        <v>3698</v>
      </c>
      <c r="L1039" s="38"/>
      <c r="M1039" s="186" t="s">
        <v>3501</v>
      </c>
      <c r="N1039" s="187" t="s">
        <v>3525</v>
      </c>
      <c r="O1039" s="63"/>
      <c r="P1039" s="188">
        <f>O1039*H1039</f>
        <v>0</v>
      </c>
      <c r="Q1039" s="188">
        <v>0</v>
      </c>
      <c r="R1039" s="188">
        <f>Q1039*H1039</f>
        <v>0</v>
      </c>
      <c r="S1039" s="188">
        <v>0</v>
      </c>
      <c r="T1039" s="189">
        <f>S1039*H1039</f>
        <v>0</v>
      </c>
      <c r="AR1039" s="190" t="s">
        <v>3761</v>
      </c>
      <c r="AT1039" s="190" t="s">
        <v>3694</v>
      </c>
      <c r="AU1039" s="190" t="s">
        <v>3565</v>
      </c>
      <c r="AY1039" s="17" t="s">
        <v>3691</v>
      </c>
      <c r="BE1039" s="191">
        <f>IF(N1039="základní",J1039,0)</f>
        <v>0</v>
      </c>
      <c r="BF1039" s="191">
        <f>IF(N1039="snížená",J1039,0)</f>
        <v>0</v>
      </c>
      <c r="BG1039" s="191">
        <f>IF(N1039="zákl. přenesená",J1039,0)</f>
        <v>0</v>
      </c>
      <c r="BH1039" s="191">
        <f>IF(N1039="sníž. přenesená",J1039,0)</f>
        <v>0</v>
      </c>
      <c r="BI1039" s="191">
        <f>IF(N1039="nulová",J1039,0)</f>
        <v>0</v>
      </c>
      <c r="BJ1039" s="17" t="s">
        <v>3562</v>
      </c>
      <c r="BK1039" s="191">
        <f>ROUND(I1039*H1039,2)</f>
        <v>0</v>
      </c>
      <c r="BL1039" s="17" t="s">
        <v>3761</v>
      </c>
      <c r="BM1039" s="190" t="s">
        <v>3362</v>
      </c>
    </row>
    <row r="1040" spans="2:65" s="1" customFormat="1" ht="16.5" customHeight="1">
      <c r="B1040" s="34"/>
      <c r="C1040" s="225" t="s">
        <v>3363</v>
      </c>
      <c r="D1040" s="225" t="s">
        <v>3806</v>
      </c>
      <c r="E1040" s="226" t="s">
        <v>2510</v>
      </c>
      <c r="F1040" s="227" t="s">
        <v>2511</v>
      </c>
      <c r="G1040" s="228" t="s">
        <v>3800</v>
      </c>
      <c r="H1040" s="229">
        <v>171.558</v>
      </c>
      <c r="I1040" s="230"/>
      <c r="J1040" s="231">
        <f>ROUND(I1040*H1040,2)</f>
        <v>0</v>
      </c>
      <c r="K1040" s="227" t="s">
        <v>3698</v>
      </c>
      <c r="L1040" s="232"/>
      <c r="M1040" s="233" t="s">
        <v>3501</v>
      </c>
      <c r="N1040" s="234" t="s">
        <v>3525</v>
      </c>
      <c r="O1040" s="63"/>
      <c r="P1040" s="188">
        <f>O1040*H1040</f>
        <v>0</v>
      </c>
      <c r="Q1040" s="188">
        <v>0.0003</v>
      </c>
      <c r="R1040" s="188">
        <f>Q1040*H1040</f>
        <v>0.051467399999999996</v>
      </c>
      <c r="S1040" s="188">
        <v>0</v>
      </c>
      <c r="T1040" s="189">
        <f>S1040*H1040</f>
        <v>0</v>
      </c>
      <c r="AR1040" s="190" t="s">
        <v>3842</v>
      </c>
      <c r="AT1040" s="190" t="s">
        <v>3806</v>
      </c>
      <c r="AU1040" s="190" t="s">
        <v>3565</v>
      </c>
      <c r="AY1040" s="17" t="s">
        <v>3691</v>
      </c>
      <c r="BE1040" s="191">
        <f>IF(N1040="základní",J1040,0)</f>
        <v>0</v>
      </c>
      <c r="BF1040" s="191">
        <f>IF(N1040="snížená",J1040,0)</f>
        <v>0</v>
      </c>
      <c r="BG1040" s="191">
        <f>IF(N1040="zákl. přenesená",J1040,0)</f>
        <v>0</v>
      </c>
      <c r="BH1040" s="191">
        <f>IF(N1040="sníž. přenesená",J1040,0)</f>
        <v>0</v>
      </c>
      <c r="BI1040" s="191">
        <f>IF(N1040="nulová",J1040,0)</f>
        <v>0</v>
      </c>
      <c r="BJ1040" s="17" t="s">
        <v>3562</v>
      </c>
      <c r="BK1040" s="191">
        <f>ROUND(I1040*H1040,2)</f>
        <v>0</v>
      </c>
      <c r="BL1040" s="17" t="s">
        <v>3761</v>
      </c>
      <c r="BM1040" s="190" t="s">
        <v>3364</v>
      </c>
    </row>
    <row r="1041" spans="2:51" s="12" customFormat="1" ht="12">
      <c r="B1041" s="192"/>
      <c r="C1041" s="193"/>
      <c r="D1041" s="194" t="s">
        <v>3710</v>
      </c>
      <c r="E1041" s="195" t="s">
        <v>3501</v>
      </c>
      <c r="F1041" s="196" t="s">
        <v>3365</v>
      </c>
      <c r="G1041" s="193"/>
      <c r="H1041" s="197">
        <v>171.558</v>
      </c>
      <c r="I1041" s="198"/>
      <c r="J1041" s="193"/>
      <c r="K1041" s="193"/>
      <c r="L1041" s="199"/>
      <c r="M1041" s="200"/>
      <c r="N1041" s="201"/>
      <c r="O1041" s="201"/>
      <c r="P1041" s="201"/>
      <c r="Q1041" s="201"/>
      <c r="R1041" s="201"/>
      <c r="S1041" s="201"/>
      <c r="T1041" s="202"/>
      <c r="AT1041" s="203" t="s">
        <v>3710</v>
      </c>
      <c r="AU1041" s="203" t="s">
        <v>3565</v>
      </c>
      <c r="AV1041" s="12" t="s">
        <v>3565</v>
      </c>
      <c r="AW1041" s="12" t="s">
        <v>3515</v>
      </c>
      <c r="AX1041" s="12" t="s">
        <v>3554</v>
      </c>
      <c r="AY1041" s="203" t="s">
        <v>3691</v>
      </c>
    </row>
    <row r="1042" spans="2:51" s="13" customFormat="1" ht="12">
      <c r="B1042" s="204"/>
      <c r="C1042" s="205"/>
      <c r="D1042" s="194" t="s">
        <v>3710</v>
      </c>
      <c r="E1042" s="206" t="s">
        <v>3501</v>
      </c>
      <c r="F1042" s="207" t="s">
        <v>3712</v>
      </c>
      <c r="G1042" s="205"/>
      <c r="H1042" s="208">
        <v>171.558</v>
      </c>
      <c r="I1042" s="209"/>
      <c r="J1042" s="205"/>
      <c r="K1042" s="205"/>
      <c r="L1042" s="210"/>
      <c r="M1042" s="211"/>
      <c r="N1042" s="212"/>
      <c r="O1042" s="212"/>
      <c r="P1042" s="212"/>
      <c r="Q1042" s="212"/>
      <c r="R1042" s="212"/>
      <c r="S1042" s="212"/>
      <c r="T1042" s="213"/>
      <c r="AT1042" s="214" t="s">
        <v>3710</v>
      </c>
      <c r="AU1042" s="214" t="s">
        <v>3565</v>
      </c>
      <c r="AV1042" s="13" t="s">
        <v>3699</v>
      </c>
      <c r="AW1042" s="13" t="s">
        <v>3515</v>
      </c>
      <c r="AX1042" s="13" t="s">
        <v>3562</v>
      </c>
      <c r="AY1042" s="214" t="s">
        <v>3691</v>
      </c>
    </row>
    <row r="1043" spans="2:65" s="1" customFormat="1" ht="24" customHeight="1">
      <c r="B1043" s="34"/>
      <c r="C1043" s="179" t="s">
        <v>3366</v>
      </c>
      <c r="D1043" s="179" t="s">
        <v>3694</v>
      </c>
      <c r="E1043" s="180" t="s">
        <v>2499</v>
      </c>
      <c r="F1043" s="181" t="s">
        <v>2500</v>
      </c>
      <c r="G1043" s="182" t="s">
        <v>3800</v>
      </c>
      <c r="H1043" s="183">
        <v>146.9</v>
      </c>
      <c r="I1043" s="184"/>
      <c r="J1043" s="185">
        <f>ROUND(I1043*H1043,2)</f>
        <v>0</v>
      </c>
      <c r="K1043" s="181" t="s">
        <v>3501</v>
      </c>
      <c r="L1043" s="38"/>
      <c r="M1043" s="186" t="s">
        <v>3501</v>
      </c>
      <c r="N1043" s="187" t="s">
        <v>3525</v>
      </c>
      <c r="O1043" s="63"/>
      <c r="P1043" s="188">
        <f>O1043*H1043</f>
        <v>0</v>
      </c>
      <c r="Q1043" s="188">
        <v>3E-05</v>
      </c>
      <c r="R1043" s="188">
        <f>Q1043*H1043</f>
        <v>0.004407</v>
      </c>
      <c r="S1043" s="188">
        <v>0</v>
      </c>
      <c r="T1043" s="189">
        <f>S1043*H1043</f>
        <v>0</v>
      </c>
      <c r="AR1043" s="190" t="s">
        <v>3761</v>
      </c>
      <c r="AT1043" s="190" t="s">
        <v>3694</v>
      </c>
      <c r="AU1043" s="190" t="s">
        <v>3565</v>
      </c>
      <c r="AY1043" s="17" t="s">
        <v>3691</v>
      </c>
      <c r="BE1043" s="191">
        <f>IF(N1043="základní",J1043,0)</f>
        <v>0</v>
      </c>
      <c r="BF1043" s="191">
        <f>IF(N1043="snížená",J1043,0)</f>
        <v>0</v>
      </c>
      <c r="BG1043" s="191">
        <f>IF(N1043="zákl. přenesená",J1043,0)</f>
        <v>0</v>
      </c>
      <c r="BH1043" s="191">
        <f>IF(N1043="sníž. přenesená",J1043,0)</f>
        <v>0</v>
      </c>
      <c r="BI1043" s="191">
        <f>IF(N1043="nulová",J1043,0)</f>
        <v>0</v>
      </c>
      <c r="BJ1043" s="17" t="s">
        <v>3562</v>
      </c>
      <c r="BK1043" s="191">
        <f>ROUND(I1043*H1043,2)</f>
        <v>0</v>
      </c>
      <c r="BL1043" s="17" t="s">
        <v>3761</v>
      </c>
      <c r="BM1043" s="190" t="s">
        <v>3367</v>
      </c>
    </row>
    <row r="1044" spans="2:51" s="12" customFormat="1" ht="12">
      <c r="B1044" s="192"/>
      <c r="C1044" s="193"/>
      <c r="D1044" s="194" t="s">
        <v>3710</v>
      </c>
      <c r="E1044" s="195" t="s">
        <v>3501</v>
      </c>
      <c r="F1044" s="196" t="s">
        <v>3368</v>
      </c>
      <c r="G1044" s="193"/>
      <c r="H1044" s="197">
        <v>146.9</v>
      </c>
      <c r="I1044" s="198"/>
      <c r="J1044" s="193"/>
      <c r="K1044" s="193"/>
      <c r="L1044" s="199"/>
      <c r="M1044" s="200"/>
      <c r="N1044" s="201"/>
      <c r="O1044" s="201"/>
      <c r="P1044" s="201"/>
      <c r="Q1044" s="201"/>
      <c r="R1044" s="201"/>
      <c r="S1044" s="201"/>
      <c r="T1044" s="202"/>
      <c r="AT1044" s="203" t="s">
        <v>3710</v>
      </c>
      <c r="AU1044" s="203" t="s">
        <v>3565</v>
      </c>
      <c r="AV1044" s="12" t="s">
        <v>3565</v>
      </c>
      <c r="AW1044" s="12" t="s">
        <v>3515</v>
      </c>
      <c r="AX1044" s="12" t="s">
        <v>3554</v>
      </c>
      <c r="AY1044" s="203" t="s">
        <v>3691</v>
      </c>
    </row>
    <row r="1045" spans="2:51" s="13" customFormat="1" ht="12">
      <c r="B1045" s="204"/>
      <c r="C1045" s="205"/>
      <c r="D1045" s="194" t="s">
        <v>3710</v>
      </c>
      <c r="E1045" s="206" t="s">
        <v>3501</v>
      </c>
      <c r="F1045" s="207" t="s">
        <v>3712</v>
      </c>
      <c r="G1045" s="205"/>
      <c r="H1045" s="208">
        <v>146.9</v>
      </c>
      <c r="I1045" s="209"/>
      <c r="J1045" s="205"/>
      <c r="K1045" s="205"/>
      <c r="L1045" s="210"/>
      <c r="M1045" s="211"/>
      <c r="N1045" s="212"/>
      <c r="O1045" s="212"/>
      <c r="P1045" s="212"/>
      <c r="Q1045" s="212"/>
      <c r="R1045" s="212"/>
      <c r="S1045" s="212"/>
      <c r="T1045" s="213"/>
      <c r="AT1045" s="214" t="s">
        <v>3710</v>
      </c>
      <c r="AU1045" s="214" t="s">
        <v>3565</v>
      </c>
      <c r="AV1045" s="13" t="s">
        <v>3699</v>
      </c>
      <c r="AW1045" s="13" t="s">
        <v>3515</v>
      </c>
      <c r="AX1045" s="13" t="s">
        <v>3562</v>
      </c>
      <c r="AY1045" s="214" t="s">
        <v>3691</v>
      </c>
    </row>
    <row r="1046" spans="2:65" s="1" customFormat="1" ht="16.5" customHeight="1">
      <c r="B1046" s="34"/>
      <c r="C1046" s="225" t="s">
        <v>3369</v>
      </c>
      <c r="D1046" s="225" t="s">
        <v>3806</v>
      </c>
      <c r="E1046" s="226" t="s">
        <v>3370</v>
      </c>
      <c r="F1046" s="227" t="s">
        <v>3371</v>
      </c>
      <c r="G1046" s="228" t="s">
        <v>3800</v>
      </c>
      <c r="H1046" s="229">
        <v>158.65</v>
      </c>
      <c r="I1046" s="230"/>
      <c r="J1046" s="231">
        <f>ROUND(I1046*H1046,2)</f>
        <v>0</v>
      </c>
      <c r="K1046" s="227" t="s">
        <v>3501</v>
      </c>
      <c r="L1046" s="232"/>
      <c r="M1046" s="233" t="s">
        <v>3501</v>
      </c>
      <c r="N1046" s="234" t="s">
        <v>3525</v>
      </c>
      <c r="O1046" s="63"/>
      <c r="P1046" s="188">
        <f>O1046*H1046</f>
        <v>0</v>
      </c>
      <c r="Q1046" s="188">
        <v>0.00224</v>
      </c>
      <c r="R1046" s="188">
        <f>Q1046*H1046</f>
        <v>0.35537599999999997</v>
      </c>
      <c r="S1046" s="188">
        <v>0</v>
      </c>
      <c r="T1046" s="189">
        <f>S1046*H1046</f>
        <v>0</v>
      </c>
      <c r="AR1046" s="190" t="s">
        <v>3842</v>
      </c>
      <c r="AT1046" s="190" t="s">
        <v>3806</v>
      </c>
      <c r="AU1046" s="190" t="s">
        <v>3565</v>
      </c>
      <c r="AY1046" s="17" t="s">
        <v>3691</v>
      </c>
      <c r="BE1046" s="191">
        <f>IF(N1046="základní",J1046,0)</f>
        <v>0</v>
      </c>
      <c r="BF1046" s="191">
        <f>IF(N1046="snížená",J1046,0)</f>
        <v>0</v>
      </c>
      <c r="BG1046" s="191">
        <f>IF(N1046="zákl. přenesená",J1046,0)</f>
        <v>0</v>
      </c>
      <c r="BH1046" s="191">
        <f>IF(N1046="sníž. přenesená",J1046,0)</f>
        <v>0</v>
      </c>
      <c r="BI1046" s="191">
        <f>IF(N1046="nulová",J1046,0)</f>
        <v>0</v>
      </c>
      <c r="BJ1046" s="17" t="s">
        <v>3562</v>
      </c>
      <c r="BK1046" s="191">
        <f>ROUND(I1046*H1046,2)</f>
        <v>0</v>
      </c>
      <c r="BL1046" s="17" t="s">
        <v>3761</v>
      </c>
      <c r="BM1046" s="190" t="s">
        <v>3372</v>
      </c>
    </row>
    <row r="1047" spans="2:65" s="1" customFormat="1" ht="24" customHeight="1">
      <c r="B1047" s="34"/>
      <c r="C1047" s="179" t="s">
        <v>3373</v>
      </c>
      <c r="D1047" s="179" t="s">
        <v>3694</v>
      </c>
      <c r="E1047" s="180" t="s">
        <v>2514</v>
      </c>
      <c r="F1047" s="181" t="s">
        <v>2515</v>
      </c>
      <c r="G1047" s="182" t="s">
        <v>3792</v>
      </c>
      <c r="H1047" s="183">
        <v>1.29</v>
      </c>
      <c r="I1047" s="184"/>
      <c r="J1047" s="185">
        <f>ROUND(I1047*H1047,2)</f>
        <v>0</v>
      </c>
      <c r="K1047" s="181" t="s">
        <v>3698</v>
      </c>
      <c r="L1047" s="38"/>
      <c r="M1047" s="186" t="s">
        <v>3501</v>
      </c>
      <c r="N1047" s="187" t="s">
        <v>3525</v>
      </c>
      <c r="O1047" s="63"/>
      <c r="P1047" s="188">
        <f>O1047*H1047</f>
        <v>0</v>
      </c>
      <c r="Q1047" s="188">
        <v>0</v>
      </c>
      <c r="R1047" s="188">
        <f>Q1047*H1047</f>
        <v>0</v>
      </c>
      <c r="S1047" s="188">
        <v>0</v>
      </c>
      <c r="T1047" s="189">
        <f>S1047*H1047</f>
        <v>0</v>
      </c>
      <c r="AR1047" s="190" t="s">
        <v>3761</v>
      </c>
      <c r="AT1047" s="190" t="s">
        <v>3694</v>
      </c>
      <c r="AU1047" s="190" t="s">
        <v>3565</v>
      </c>
      <c r="AY1047" s="17" t="s">
        <v>3691</v>
      </c>
      <c r="BE1047" s="191">
        <f>IF(N1047="základní",J1047,0)</f>
        <v>0</v>
      </c>
      <c r="BF1047" s="191">
        <f>IF(N1047="snížená",J1047,0)</f>
        <v>0</v>
      </c>
      <c r="BG1047" s="191">
        <f>IF(N1047="zákl. přenesená",J1047,0)</f>
        <v>0</v>
      </c>
      <c r="BH1047" s="191">
        <f>IF(N1047="sníž. přenesená",J1047,0)</f>
        <v>0</v>
      </c>
      <c r="BI1047" s="191">
        <f>IF(N1047="nulová",J1047,0)</f>
        <v>0</v>
      </c>
      <c r="BJ1047" s="17" t="s">
        <v>3562</v>
      </c>
      <c r="BK1047" s="191">
        <f>ROUND(I1047*H1047,2)</f>
        <v>0</v>
      </c>
      <c r="BL1047" s="17" t="s">
        <v>3761</v>
      </c>
      <c r="BM1047" s="190" t="s">
        <v>3374</v>
      </c>
    </row>
    <row r="1048" spans="2:63" s="11" customFormat="1" ht="22.9" customHeight="1">
      <c r="B1048" s="163"/>
      <c r="C1048" s="164"/>
      <c r="D1048" s="165" t="s">
        <v>3553</v>
      </c>
      <c r="E1048" s="177" t="s">
        <v>2517</v>
      </c>
      <c r="F1048" s="177" t="s">
        <v>2518</v>
      </c>
      <c r="G1048" s="164"/>
      <c r="H1048" s="164"/>
      <c r="I1048" s="167"/>
      <c r="J1048" s="178">
        <f>BK1048</f>
        <v>0</v>
      </c>
      <c r="K1048" s="164"/>
      <c r="L1048" s="169"/>
      <c r="M1048" s="170"/>
      <c r="N1048" s="171"/>
      <c r="O1048" s="171"/>
      <c r="P1048" s="172">
        <f>SUM(P1049:P1074)</f>
        <v>0</v>
      </c>
      <c r="Q1048" s="171"/>
      <c r="R1048" s="172">
        <f>SUM(R1049:R1074)</f>
        <v>1.84208495</v>
      </c>
      <c r="S1048" s="171"/>
      <c r="T1048" s="173">
        <f>SUM(T1049:T1074)</f>
        <v>0</v>
      </c>
      <c r="AR1048" s="174" t="s">
        <v>3565</v>
      </c>
      <c r="AT1048" s="175" t="s">
        <v>3553</v>
      </c>
      <c r="AU1048" s="175" t="s">
        <v>3562</v>
      </c>
      <c r="AY1048" s="174" t="s">
        <v>3691</v>
      </c>
      <c r="BK1048" s="176">
        <f>SUM(BK1049:BK1074)</f>
        <v>0</v>
      </c>
    </row>
    <row r="1049" spans="2:65" s="1" customFormat="1" ht="16.5" customHeight="1">
      <c r="B1049" s="34"/>
      <c r="C1049" s="179" t="s">
        <v>3375</v>
      </c>
      <c r="D1049" s="179" t="s">
        <v>3694</v>
      </c>
      <c r="E1049" s="180" t="s">
        <v>2520</v>
      </c>
      <c r="F1049" s="181" t="s">
        <v>2521</v>
      </c>
      <c r="G1049" s="182" t="s">
        <v>3800</v>
      </c>
      <c r="H1049" s="183">
        <v>153.01</v>
      </c>
      <c r="I1049" s="184"/>
      <c r="J1049" s="185">
        <f>ROUND(I1049*H1049,2)</f>
        <v>0</v>
      </c>
      <c r="K1049" s="181" t="s">
        <v>3501</v>
      </c>
      <c r="L1049" s="38"/>
      <c r="M1049" s="186" t="s">
        <v>3501</v>
      </c>
      <c r="N1049" s="187" t="s">
        <v>3525</v>
      </c>
      <c r="O1049" s="63"/>
      <c r="P1049" s="188">
        <f>O1049*H1049</f>
        <v>0</v>
      </c>
      <c r="Q1049" s="188">
        <v>0</v>
      </c>
      <c r="R1049" s="188">
        <f>Q1049*H1049</f>
        <v>0</v>
      </c>
      <c r="S1049" s="188">
        <v>0</v>
      </c>
      <c r="T1049" s="189">
        <f>S1049*H1049</f>
        <v>0</v>
      </c>
      <c r="AR1049" s="190" t="s">
        <v>3761</v>
      </c>
      <c r="AT1049" s="190" t="s">
        <v>3694</v>
      </c>
      <c r="AU1049" s="190" t="s">
        <v>3565</v>
      </c>
      <c r="AY1049" s="17" t="s">
        <v>3691</v>
      </c>
      <c r="BE1049" s="191">
        <f>IF(N1049="základní",J1049,0)</f>
        <v>0</v>
      </c>
      <c r="BF1049" s="191">
        <f>IF(N1049="snížená",J1049,0)</f>
        <v>0</v>
      </c>
      <c r="BG1049" s="191">
        <f>IF(N1049="zákl. přenesená",J1049,0)</f>
        <v>0</v>
      </c>
      <c r="BH1049" s="191">
        <f>IF(N1049="sníž. přenesená",J1049,0)</f>
        <v>0</v>
      </c>
      <c r="BI1049" s="191">
        <f>IF(N1049="nulová",J1049,0)</f>
        <v>0</v>
      </c>
      <c r="BJ1049" s="17" t="s">
        <v>3562</v>
      </c>
      <c r="BK1049" s="191">
        <f>ROUND(I1049*H1049,2)</f>
        <v>0</v>
      </c>
      <c r="BL1049" s="17" t="s">
        <v>3761</v>
      </c>
      <c r="BM1049" s="190" t="s">
        <v>3376</v>
      </c>
    </row>
    <row r="1050" spans="2:65" s="1" customFormat="1" ht="16.5" customHeight="1">
      <c r="B1050" s="34"/>
      <c r="C1050" s="225" t="s">
        <v>3377</v>
      </c>
      <c r="D1050" s="225" t="s">
        <v>3806</v>
      </c>
      <c r="E1050" s="226" t="s">
        <v>2524</v>
      </c>
      <c r="F1050" s="227" t="s">
        <v>2525</v>
      </c>
      <c r="G1050" s="228" t="s">
        <v>3800</v>
      </c>
      <c r="H1050" s="229">
        <v>160.661</v>
      </c>
      <c r="I1050" s="230"/>
      <c r="J1050" s="231">
        <f>ROUND(I1050*H1050,2)</f>
        <v>0</v>
      </c>
      <c r="K1050" s="227" t="s">
        <v>3698</v>
      </c>
      <c r="L1050" s="232"/>
      <c r="M1050" s="233" t="s">
        <v>3501</v>
      </c>
      <c r="N1050" s="234" t="s">
        <v>3525</v>
      </c>
      <c r="O1050" s="63"/>
      <c r="P1050" s="188">
        <f>O1050*H1050</f>
        <v>0</v>
      </c>
      <c r="Q1050" s="188">
        <v>0.0028</v>
      </c>
      <c r="R1050" s="188">
        <f>Q1050*H1050</f>
        <v>0.4498508</v>
      </c>
      <c r="S1050" s="188">
        <v>0</v>
      </c>
      <c r="T1050" s="189">
        <f>S1050*H1050</f>
        <v>0</v>
      </c>
      <c r="AR1050" s="190" t="s">
        <v>3842</v>
      </c>
      <c r="AT1050" s="190" t="s">
        <v>3806</v>
      </c>
      <c r="AU1050" s="190" t="s">
        <v>3565</v>
      </c>
      <c r="AY1050" s="17" t="s">
        <v>3691</v>
      </c>
      <c r="BE1050" s="191">
        <f>IF(N1050="základní",J1050,0)</f>
        <v>0</v>
      </c>
      <c r="BF1050" s="191">
        <f>IF(N1050="snížená",J1050,0)</f>
        <v>0</v>
      </c>
      <c r="BG1050" s="191">
        <f>IF(N1050="zákl. přenesená",J1050,0)</f>
        <v>0</v>
      </c>
      <c r="BH1050" s="191">
        <f>IF(N1050="sníž. přenesená",J1050,0)</f>
        <v>0</v>
      </c>
      <c r="BI1050" s="191">
        <f>IF(N1050="nulová",J1050,0)</f>
        <v>0</v>
      </c>
      <c r="BJ1050" s="17" t="s">
        <v>3562</v>
      </c>
      <c r="BK1050" s="191">
        <f>ROUND(I1050*H1050,2)</f>
        <v>0</v>
      </c>
      <c r="BL1050" s="17" t="s">
        <v>3761</v>
      </c>
      <c r="BM1050" s="190" t="s">
        <v>3378</v>
      </c>
    </row>
    <row r="1051" spans="2:51" s="12" customFormat="1" ht="12">
      <c r="B1051" s="192"/>
      <c r="C1051" s="193"/>
      <c r="D1051" s="194" t="s">
        <v>3710</v>
      </c>
      <c r="E1051" s="195" t="s">
        <v>3501</v>
      </c>
      <c r="F1051" s="196" t="s">
        <v>3379</v>
      </c>
      <c r="G1051" s="193"/>
      <c r="H1051" s="197">
        <v>160.661</v>
      </c>
      <c r="I1051" s="198"/>
      <c r="J1051" s="193"/>
      <c r="K1051" s="193"/>
      <c r="L1051" s="199"/>
      <c r="M1051" s="200"/>
      <c r="N1051" s="201"/>
      <c r="O1051" s="201"/>
      <c r="P1051" s="201"/>
      <c r="Q1051" s="201"/>
      <c r="R1051" s="201"/>
      <c r="S1051" s="201"/>
      <c r="T1051" s="202"/>
      <c r="AT1051" s="203" t="s">
        <v>3710</v>
      </c>
      <c r="AU1051" s="203" t="s">
        <v>3565</v>
      </c>
      <c r="AV1051" s="12" t="s">
        <v>3565</v>
      </c>
      <c r="AW1051" s="12" t="s">
        <v>3515</v>
      </c>
      <c r="AX1051" s="12" t="s">
        <v>3554</v>
      </c>
      <c r="AY1051" s="203" t="s">
        <v>3691</v>
      </c>
    </row>
    <row r="1052" spans="2:51" s="13" customFormat="1" ht="12">
      <c r="B1052" s="204"/>
      <c r="C1052" s="205"/>
      <c r="D1052" s="194" t="s">
        <v>3710</v>
      </c>
      <c r="E1052" s="206" t="s">
        <v>3501</v>
      </c>
      <c r="F1052" s="207" t="s">
        <v>3712</v>
      </c>
      <c r="G1052" s="205"/>
      <c r="H1052" s="208">
        <v>160.661</v>
      </c>
      <c r="I1052" s="209"/>
      <c r="J1052" s="205"/>
      <c r="K1052" s="205"/>
      <c r="L1052" s="210"/>
      <c r="M1052" s="211"/>
      <c r="N1052" s="212"/>
      <c r="O1052" s="212"/>
      <c r="P1052" s="212"/>
      <c r="Q1052" s="212"/>
      <c r="R1052" s="212"/>
      <c r="S1052" s="212"/>
      <c r="T1052" s="213"/>
      <c r="AT1052" s="214" t="s">
        <v>3710</v>
      </c>
      <c r="AU1052" s="214" t="s">
        <v>3565</v>
      </c>
      <c r="AV1052" s="13" t="s">
        <v>3699</v>
      </c>
      <c r="AW1052" s="13" t="s">
        <v>3515</v>
      </c>
      <c r="AX1052" s="13" t="s">
        <v>3562</v>
      </c>
      <c r="AY1052" s="214" t="s">
        <v>3691</v>
      </c>
    </row>
    <row r="1053" spans="2:65" s="1" customFormat="1" ht="16.5" customHeight="1">
      <c r="B1053" s="34"/>
      <c r="C1053" s="225" t="s">
        <v>3380</v>
      </c>
      <c r="D1053" s="225" t="s">
        <v>3806</v>
      </c>
      <c r="E1053" s="226" t="s">
        <v>2529</v>
      </c>
      <c r="F1053" s="227" t="s">
        <v>2530</v>
      </c>
      <c r="G1053" s="228" t="s">
        <v>3800</v>
      </c>
      <c r="H1053" s="229">
        <v>160.661</v>
      </c>
      <c r="I1053" s="230"/>
      <c r="J1053" s="231">
        <f>ROUND(I1053*H1053,2)</f>
        <v>0</v>
      </c>
      <c r="K1053" s="227" t="s">
        <v>3698</v>
      </c>
      <c r="L1053" s="232"/>
      <c r="M1053" s="233" t="s">
        <v>3501</v>
      </c>
      <c r="N1053" s="234" t="s">
        <v>3525</v>
      </c>
      <c r="O1053" s="63"/>
      <c r="P1053" s="188">
        <f>O1053*H1053</f>
        <v>0</v>
      </c>
      <c r="Q1053" s="188">
        <v>0.00175</v>
      </c>
      <c r="R1053" s="188">
        <f>Q1053*H1053</f>
        <v>0.28115675</v>
      </c>
      <c r="S1053" s="188">
        <v>0</v>
      </c>
      <c r="T1053" s="189">
        <f>S1053*H1053</f>
        <v>0</v>
      </c>
      <c r="AR1053" s="190" t="s">
        <v>3842</v>
      </c>
      <c r="AT1053" s="190" t="s">
        <v>3806</v>
      </c>
      <c r="AU1053" s="190" t="s">
        <v>3565</v>
      </c>
      <c r="AY1053" s="17" t="s">
        <v>3691</v>
      </c>
      <c r="BE1053" s="191">
        <f>IF(N1053="základní",J1053,0)</f>
        <v>0</v>
      </c>
      <c r="BF1053" s="191">
        <f>IF(N1053="snížená",J1053,0)</f>
        <v>0</v>
      </c>
      <c r="BG1053" s="191">
        <f>IF(N1053="zákl. přenesená",J1053,0)</f>
        <v>0</v>
      </c>
      <c r="BH1053" s="191">
        <f>IF(N1053="sníž. přenesená",J1053,0)</f>
        <v>0</v>
      </c>
      <c r="BI1053" s="191">
        <f>IF(N1053="nulová",J1053,0)</f>
        <v>0</v>
      </c>
      <c r="BJ1053" s="17" t="s">
        <v>3562</v>
      </c>
      <c r="BK1053" s="191">
        <f>ROUND(I1053*H1053,2)</f>
        <v>0</v>
      </c>
      <c r="BL1053" s="17" t="s">
        <v>3761</v>
      </c>
      <c r="BM1053" s="190" t="s">
        <v>3381</v>
      </c>
    </row>
    <row r="1054" spans="2:51" s="12" customFormat="1" ht="12">
      <c r="B1054" s="192"/>
      <c r="C1054" s="193"/>
      <c r="D1054" s="194" t="s">
        <v>3710</v>
      </c>
      <c r="E1054" s="195" t="s">
        <v>3501</v>
      </c>
      <c r="F1054" s="196" t="s">
        <v>3382</v>
      </c>
      <c r="G1054" s="193"/>
      <c r="H1054" s="197">
        <v>160.661</v>
      </c>
      <c r="I1054" s="198"/>
      <c r="J1054" s="193"/>
      <c r="K1054" s="193"/>
      <c r="L1054" s="199"/>
      <c r="M1054" s="200"/>
      <c r="N1054" s="201"/>
      <c r="O1054" s="201"/>
      <c r="P1054" s="201"/>
      <c r="Q1054" s="201"/>
      <c r="R1054" s="201"/>
      <c r="S1054" s="201"/>
      <c r="T1054" s="202"/>
      <c r="AT1054" s="203" t="s">
        <v>3710</v>
      </c>
      <c r="AU1054" s="203" t="s">
        <v>3565</v>
      </c>
      <c r="AV1054" s="12" t="s">
        <v>3565</v>
      </c>
      <c r="AW1054" s="12" t="s">
        <v>3515</v>
      </c>
      <c r="AX1054" s="12" t="s">
        <v>3554</v>
      </c>
      <c r="AY1054" s="203" t="s">
        <v>3691</v>
      </c>
    </row>
    <row r="1055" spans="2:51" s="13" customFormat="1" ht="12">
      <c r="B1055" s="204"/>
      <c r="C1055" s="205"/>
      <c r="D1055" s="194" t="s">
        <v>3710</v>
      </c>
      <c r="E1055" s="206" t="s">
        <v>3501</v>
      </c>
      <c r="F1055" s="207" t="s">
        <v>3712</v>
      </c>
      <c r="G1055" s="205"/>
      <c r="H1055" s="208">
        <v>160.661</v>
      </c>
      <c r="I1055" s="209"/>
      <c r="J1055" s="205"/>
      <c r="K1055" s="205"/>
      <c r="L1055" s="210"/>
      <c r="M1055" s="211"/>
      <c r="N1055" s="212"/>
      <c r="O1055" s="212"/>
      <c r="P1055" s="212"/>
      <c r="Q1055" s="212"/>
      <c r="R1055" s="212"/>
      <c r="S1055" s="212"/>
      <c r="T1055" s="213"/>
      <c r="AT1055" s="214" t="s">
        <v>3710</v>
      </c>
      <c r="AU1055" s="214" t="s">
        <v>3565</v>
      </c>
      <c r="AV1055" s="13" t="s">
        <v>3699</v>
      </c>
      <c r="AW1055" s="13" t="s">
        <v>3515</v>
      </c>
      <c r="AX1055" s="13" t="s">
        <v>3562</v>
      </c>
      <c r="AY1055" s="214" t="s">
        <v>3691</v>
      </c>
    </row>
    <row r="1056" spans="2:65" s="1" customFormat="1" ht="24" customHeight="1">
      <c r="B1056" s="34"/>
      <c r="C1056" s="179" t="s">
        <v>3383</v>
      </c>
      <c r="D1056" s="179" t="s">
        <v>3694</v>
      </c>
      <c r="E1056" s="180" t="s">
        <v>4420</v>
      </c>
      <c r="F1056" s="181" t="s">
        <v>2449</v>
      </c>
      <c r="G1056" s="182" t="s">
        <v>3800</v>
      </c>
      <c r="H1056" s="183">
        <v>153.01</v>
      </c>
      <c r="I1056" s="184"/>
      <c r="J1056" s="185">
        <f>ROUND(I1056*H1056,2)</f>
        <v>0</v>
      </c>
      <c r="K1056" s="181" t="s">
        <v>3698</v>
      </c>
      <c r="L1056" s="38"/>
      <c r="M1056" s="186" t="s">
        <v>3501</v>
      </c>
      <c r="N1056" s="187" t="s">
        <v>3525</v>
      </c>
      <c r="O1056" s="63"/>
      <c r="P1056" s="188">
        <f>O1056*H1056</f>
        <v>0</v>
      </c>
      <c r="Q1056" s="188">
        <v>0</v>
      </c>
      <c r="R1056" s="188">
        <f>Q1056*H1056</f>
        <v>0</v>
      </c>
      <c r="S1056" s="188">
        <v>0</v>
      </c>
      <c r="T1056" s="189">
        <f>S1056*H1056</f>
        <v>0</v>
      </c>
      <c r="AR1056" s="190" t="s">
        <v>3761</v>
      </c>
      <c r="AT1056" s="190" t="s">
        <v>3694</v>
      </c>
      <c r="AU1056" s="190" t="s">
        <v>3565</v>
      </c>
      <c r="AY1056" s="17" t="s">
        <v>3691</v>
      </c>
      <c r="BE1056" s="191">
        <f>IF(N1056="základní",J1056,0)</f>
        <v>0</v>
      </c>
      <c r="BF1056" s="191">
        <f>IF(N1056="snížená",J1056,0)</f>
        <v>0</v>
      </c>
      <c r="BG1056" s="191">
        <f>IF(N1056="zákl. přenesená",J1056,0)</f>
        <v>0</v>
      </c>
      <c r="BH1056" s="191">
        <f>IF(N1056="sníž. přenesená",J1056,0)</f>
        <v>0</v>
      </c>
      <c r="BI1056" s="191">
        <f>IF(N1056="nulová",J1056,0)</f>
        <v>0</v>
      </c>
      <c r="BJ1056" s="17" t="s">
        <v>3562</v>
      </c>
      <c r="BK1056" s="191">
        <f>ROUND(I1056*H1056,2)</f>
        <v>0</v>
      </c>
      <c r="BL1056" s="17" t="s">
        <v>3761</v>
      </c>
      <c r="BM1056" s="190" t="s">
        <v>3384</v>
      </c>
    </row>
    <row r="1057" spans="2:51" s="12" customFormat="1" ht="12">
      <c r="B1057" s="192"/>
      <c r="C1057" s="193"/>
      <c r="D1057" s="194" t="s">
        <v>3710</v>
      </c>
      <c r="E1057" s="195" t="s">
        <v>3501</v>
      </c>
      <c r="F1057" s="196" t="s">
        <v>3385</v>
      </c>
      <c r="G1057" s="193"/>
      <c r="H1057" s="197">
        <v>153.01</v>
      </c>
      <c r="I1057" s="198"/>
      <c r="J1057" s="193"/>
      <c r="K1057" s="193"/>
      <c r="L1057" s="199"/>
      <c r="M1057" s="200"/>
      <c r="N1057" s="201"/>
      <c r="O1057" s="201"/>
      <c r="P1057" s="201"/>
      <c r="Q1057" s="201"/>
      <c r="R1057" s="201"/>
      <c r="S1057" s="201"/>
      <c r="T1057" s="202"/>
      <c r="AT1057" s="203" t="s">
        <v>3710</v>
      </c>
      <c r="AU1057" s="203" t="s">
        <v>3565</v>
      </c>
      <c r="AV1057" s="12" t="s">
        <v>3565</v>
      </c>
      <c r="AW1057" s="12" t="s">
        <v>3515</v>
      </c>
      <c r="AX1057" s="12" t="s">
        <v>3554</v>
      </c>
      <c r="AY1057" s="203" t="s">
        <v>3691</v>
      </c>
    </row>
    <row r="1058" spans="2:51" s="13" customFormat="1" ht="12">
      <c r="B1058" s="204"/>
      <c r="C1058" s="205"/>
      <c r="D1058" s="194" t="s">
        <v>3710</v>
      </c>
      <c r="E1058" s="206" t="s">
        <v>3501</v>
      </c>
      <c r="F1058" s="207" t="s">
        <v>3712</v>
      </c>
      <c r="G1058" s="205"/>
      <c r="H1058" s="208">
        <v>153.01</v>
      </c>
      <c r="I1058" s="209"/>
      <c r="J1058" s="205"/>
      <c r="K1058" s="205"/>
      <c r="L1058" s="210"/>
      <c r="M1058" s="211"/>
      <c r="N1058" s="212"/>
      <c r="O1058" s="212"/>
      <c r="P1058" s="212"/>
      <c r="Q1058" s="212"/>
      <c r="R1058" s="212"/>
      <c r="S1058" s="212"/>
      <c r="T1058" s="213"/>
      <c r="AT1058" s="214" t="s">
        <v>3710</v>
      </c>
      <c r="AU1058" s="214" t="s">
        <v>3565</v>
      </c>
      <c r="AV1058" s="13" t="s">
        <v>3699</v>
      </c>
      <c r="AW1058" s="13" t="s">
        <v>3515</v>
      </c>
      <c r="AX1058" s="13" t="s">
        <v>3562</v>
      </c>
      <c r="AY1058" s="214" t="s">
        <v>3691</v>
      </c>
    </row>
    <row r="1059" spans="2:65" s="1" customFormat="1" ht="16.5" customHeight="1">
      <c r="B1059" s="34"/>
      <c r="C1059" s="225" t="s">
        <v>3386</v>
      </c>
      <c r="D1059" s="225" t="s">
        <v>3806</v>
      </c>
      <c r="E1059" s="226" t="s">
        <v>2536</v>
      </c>
      <c r="F1059" s="227" t="s">
        <v>2453</v>
      </c>
      <c r="G1059" s="228" t="s">
        <v>3800</v>
      </c>
      <c r="H1059" s="229">
        <v>160.661</v>
      </c>
      <c r="I1059" s="230"/>
      <c r="J1059" s="231">
        <f>ROUND(I1059*H1059,2)</f>
        <v>0</v>
      </c>
      <c r="K1059" s="227" t="s">
        <v>3698</v>
      </c>
      <c r="L1059" s="232"/>
      <c r="M1059" s="233" t="s">
        <v>3501</v>
      </c>
      <c r="N1059" s="234" t="s">
        <v>3525</v>
      </c>
      <c r="O1059" s="63"/>
      <c r="P1059" s="188">
        <f>O1059*H1059</f>
        <v>0</v>
      </c>
      <c r="Q1059" s="188">
        <v>0.0004</v>
      </c>
      <c r="R1059" s="188">
        <f>Q1059*H1059</f>
        <v>0.0642644</v>
      </c>
      <c r="S1059" s="188">
        <v>0</v>
      </c>
      <c r="T1059" s="189">
        <f>S1059*H1059</f>
        <v>0</v>
      </c>
      <c r="AR1059" s="190" t="s">
        <v>3842</v>
      </c>
      <c r="AT1059" s="190" t="s">
        <v>3806</v>
      </c>
      <c r="AU1059" s="190" t="s">
        <v>3565</v>
      </c>
      <c r="AY1059" s="17" t="s">
        <v>3691</v>
      </c>
      <c r="BE1059" s="191">
        <f>IF(N1059="základní",J1059,0)</f>
        <v>0</v>
      </c>
      <c r="BF1059" s="191">
        <f>IF(N1059="snížená",J1059,0)</f>
        <v>0</v>
      </c>
      <c r="BG1059" s="191">
        <f>IF(N1059="zákl. přenesená",J1059,0)</f>
        <v>0</v>
      </c>
      <c r="BH1059" s="191">
        <f>IF(N1059="sníž. přenesená",J1059,0)</f>
        <v>0</v>
      </c>
      <c r="BI1059" s="191">
        <f>IF(N1059="nulová",J1059,0)</f>
        <v>0</v>
      </c>
      <c r="BJ1059" s="17" t="s">
        <v>3562</v>
      </c>
      <c r="BK1059" s="191">
        <f>ROUND(I1059*H1059,2)</f>
        <v>0</v>
      </c>
      <c r="BL1059" s="17" t="s">
        <v>3761</v>
      </c>
      <c r="BM1059" s="190" t="s">
        <v>3387</v>
      </c>
    </row>
    <row r="1060" spans="2:51" s="12" customFormat="1" ht="12">
      <c r="B1060" s="192"/>
      <c r="C1060" s="193"/>
      <c r="D1060" s="194" t="s">
        <v>3710</v>
      </c>
      <c r="E1060" s="195" t="s">
        <v>3501</v>
      </c>
      <c r="F1060" s="196" t="s">
        <v>3388</v>
      </c>
      <c r="G1060" s="193"/>
      <c r="H1060" s="197">
        <v>160.661</v>
      </c>
      <c r="I1060" s="198"/>
      <c r="J1060" s="193"/>
      <c r="K1060" s="193"/>
      <c r="L1060" s="199"/>
      <c r="M1060" s="200"/>
      <c r="N1060" s="201"/>
      <c r="O1060" s="201"/>
      <c r="P1060" s="201"/>
      <c r="Q1060" s="201"/>
      <c r="R1060" s="201"/>
      <c r="S1060" s="201"/>
      <c r="T1060" s="202"/>
      <c r="AT1060" s="203" t="s">
        <v>3710</v>
      </c>
      <c r="AU1060" s="203" t="s">
        <v>3565</v>
      </c>
      <c r="AV1060" s="12" t="s">
        <v>3565</v>
      </c>
      <c r="AW1060" s="12" t="s">
        <v>3515</v>
      </c>
      <c r="AX1060" s="12" t="s">
        <v>3554</v>
      </c>
      <c r="AY1060" s="203" t="s">
        <v>3691</v>
      </c>
    </row>
    <row r="1061" spans="2:51" s="13" customFormat="1" ht="12">
      <c r="B1061" s="204"/>
      <c r="C1061" s="205"/>
      <c r="D1061" s="194" t="s">
        <v>3710</v>
      </c>
      <c r="E1061" s="206" t="s">
        <v>3501</v>
      </c>
      <c r="F1061" s="207" t="s">
        <v>3712</v>
      </c>
      <c r="G1061" s="205"/>
      <c r="H1061" s="208">
        <v>160.661</v>
      </c>
      <c r="I1061" s="209"/>
      <c r="J1061" s="205"/>
      <c r="K1061" s="205"/>
      <c r="L1061" s="210"/>
      <c r="M1061" s="211"/>
      <c r="N1061" s="212"/>
      <c r="O1061" s="212"/>
      <c r="P1061" s="212"/>
      <c r="Q1061" s="212"/>
      <c r="R1061" s="212"/>
      <c r="S1061" s="212"/>
      <c r="T1061" s="213"/>
      <c r="AT1061" s="214" t="s">
        <v>3710</v>
      </c>
      <c r="AU1061" s="214" t="s">
        <v>3565</v>
      </c>
      <c r="AV1061" s="13" t="s">
        <v>3699</v>
      </c>
      <c r="AW1061" s="13" t="s">
        <v>3515</v>
      </c>
      <c r="AX1061" s="13" t="s">
        <v>3562</v>
      </c>
      <c r="AY1061" s="214" t="s">
        <v>3691</v>
      </c>
    </row>
    <row r="1062" spans="2:65" s="1" customFormat="1" ht="24" customHeight="1">
      <c r="B1062" s="34"/>
      <c r="C1062" s="179" t="s">
        <v>3389</v>
      </c>
      <c r="D1062" s="179" t="s">
        <v>3694</v>
      </c>
      <c r="E1062" s="180" t="s">
        <v>3390</v>
      </c>
      <c r="F1062" s="181" t="s">
        <v>2541</v>
      </c>
      <c r="G1062" s="182" t="s">
        <v>3800</v>
      </c>
      <c r="H1062" s="183">
        <v>246</v>
      </c>
      <c r="I1062" s="184"/>
      <c r="J1062" s="185">
        <f>ROUND(I1062*H1062,2)</f>
        <v>0</v>
      </c>
      <c r="K1062" s="181" t="s">
        <v>3698</v>
      </c>
      <c r="L1062" s="38"/>
      <c r="M1062" s="186" t="s">
        <v>3501</v>
      </c>
      <c r="N1062" s="187" t="s">
        <v>3525</v>
      </c>
      <c r="O1062" s="63"/>
      <c r="P1062" s="188">
        <f>O1062*H1062</f>
        <v>0</v>
      </c>
      <c r="Q1062" s="188">
        <v>0</v>
      </c>
      <c r="R1062" s="188">
        <f>Q1062*H1062</f>
        <v>0</v>
      </c>
      <c r="S1062" s="188">
        <v>0</v>
      </c>
      <c r="T1062" s="189">
        <f>S1062*H1062</f>
        <v>0</v>
      </c>
      <c r="AR1062" s="190" t="s">
        <v>3761</v>
      </c>
      <c r="AT1062" s="190" t="s">
        <v>3694</v>
      </c>
      <c r="AU1062" s="190" t="s">
        <v>3565</v>
      </c>
      <c r="AY1062" s="17" t="s">
        <v>3691</v>
      </c>
      <c r="BE1062" s="191">
        <f>IF(N1062="základní",J1062,0)</f>
        <v>0</v>
      </c>
      <c r="BF1062" s="191">
        <f>IF(N1062="snížená",J1062,0)</f>
        <v>0</v>
      </c>
      <c r="BG1062" s="191">
        <f>IF(N1062="zákl. přenesená",J1062,0)</f>
        <v>0</v>
      </c>
      <c r="BH1062" s="191">
        <f>IF(N1062="sníž. přenesená",J1062,0)</f>
        <v>0</v>
      </c>
      <c r="BI1062" s="191">
        <f>IF(N1062="nulová",J1062,0)</f>
        <v>0</v>
      </c>
      <c r="BJ1062" s="17" t="s">
        <v>3562</v>
      </c>
      <c r="BK1062" s="191">
        <f>ROUND(I1062*H1062,2)</f>
        <v>0</v>
      </c>
      <c r="BL1062" s="17" t="s">
        <v>3761</v>
      </c>
      <c r="BM1062" s="190" t="s">
        <v>3391</v>
      </c>
    </row>
    <row r="1063" spans="2:51" s="12" customFormat="1" ht="12">
      <c r="B1063" s="192"/>
      <c r="C1063" s="193"/>
      <c r="D1063" s="194" t="s">
        <v>3710</v>
      </c>
      <c r="E1063" s="195" t="s">
        <v>3501</v>
      </c>
      <c r="F1063" s="196" t="s">
        <v>3392</v>
      </c>
      <c r="G1063" s="193"/>
      <c r="H1063" s="197">
        <v>246</v>
      </c>
      <c r="I1063" s="198"/>
      <c r="J1063" s="193"/>
      <c r="K1063" s="193"/>
      <c r="L1063" s="199"/>
      <c r="M1063" s="200"/>
      <c r="N1063" s="201"/>
      <c r="O1063" s="201"/>
      <c r="P1063" s="201"/>
      <c r="Q1063" s="201"/>
      <c r="R1063" s="201"/>
      <c r="S1063" s="201"/>
      <c r="T1063" s="202"/>
      <c r="AT1063" s="203" t="s">
        <v>3710</v>
      </c>
      <c r="AU1063" s="203" t="s">
        <v>3565</v>
      </c>
      <c r="AV1063" s="12" t="s">
        <v>3565</v>
      </c>
      <c r="AW1063" s="12" t="s">
        <v>3515</v>
      </c>
      <c r="AX1063" s="12" t="s">
        <v>3554</v>
      </c>
      <c r="AY1063" s="203" t="s">
        <v>3691</v>
      </c>
    </row>
    <row r="1064" spans="2:51" s="13" customFormat="1" ht="12">
      <c r="B1064" s="204"/>
      <c r="C1064" s="205"/>
      <c r="D1064" s="194" t="s">
        <v>3710</v>
      </c>
      <c r="E1064" s="206" t="s">
        <v>3501</v>
      </c>
      <c r="F1064" s="207" t="s">
        <v>3712</v>
      </c>
      <c r="G1064" s="205"/>
      <c r="H1064" s="208">
        <v>246</v>
      </c>
      <c r="I1064" s="209"/>
      <c r="J1064" s="205"/>
      <c r="K1064" s="205"/>
      <c r="L1064" s="210"/>
      <c r="M1064" s="211"/>
      <c r="N1064" s="212"/>
      <c r="O1064" s="212"/>
      <c r="P1064" s="212"/>
      <c r="Q1064" s="212"/>
      <c r="R1064" s="212"/>
      <c r="S1064" s="212"/>
      <c r="T1064" s="213"/>
      <c r="AT1064" s="214" t="s">
        <v>3710</v>
      </c>
      <c r="AU1064" s="214" t="s">
        <v>3565</v>
      </c>
      <c r="AV1064" s="13" t="s">
        <v>3699</v>
      </c>
      <c r="AW1064" s="13" t="s">
        <v>3515</v>
      </c>
      <c r="AX1064" s="13" t="s">
        <v>3562</v>
      </c>
      <c r="AY1064" s="214" t="s">
        <v>3691</v>
      </c>
    </row>
    <row r="1065" spans="2:65" s="1" customFormat="1" ht="24" customHeight="1">
      <c r="B1065" s="34"/>
      <c r="C1065" s="225" t="s">
        <v>3393</v>
      </c>
      <c r="D1065" s="225" t="s">
        <v>3806</v>
      </c>
      <c r="E1065" s="226" t="s">
        <v>3394</v>
      </c>
      <c r="F1065" s="227" t="s">
        <v>3395</v>
      </c>
      <c r="G1065" s="228" t="s">
        <v>3697</v>
      </c>
      <c r="H1065" s="229">
        <v>32.15</v>
      </c>
      <c r="I1065" s="230"/>
      <c r="J1065" s="231">
        <f>ROUND(I1065*H1065,2)</f>
        <v>0</v>
      </c>
      <c r="K1065" s="227" t="s">
        <v>3501</v>
      </c>
      <c r="L1065" s="232"/>
      <c r="M1065" s="233" t="s">
        <v>3501</v>
      </c>
      <c r="N1065" s="234" t="s">
        <v>3525</v>
      </c>
      <c r="O1065" s="63"/>
      <c r="P1065" s="188">
        <f>O1065*H1065</f>
        <v>0</v>
      </c>
      <c r="Q1065" s="188">
        <v>0.025</v>
      </c>
      <c r="R1065" s="188">
        <f>Q1065*H1065</f>
        <v>0.80375</v>
      </c>
      <c r="S1065" s="188">
        <v>0</v>
      </c>
      <c r="T1065" s="189">
        <f>S1065*H1065</f>
        <v>0</v>
      </c>
      <c r="AR1065" s="190" t="s">
        <v>3842</v>
      </c>
      <c r="AT1065" s="190" t="s">
        <v>3806</v>
      </c>
      <c r="AU1065" s="190" t="s">
        <v>3565</v>
      </c>
      <c r="AY1065" s="17" t="s">
        <v>3691</v>
      </c>
      <c r="BE1065" s="191">
        <f>IF(N1065="základní",J1065,0)</f>
        <v>0</v>
      </c>
      <c r="BF1065" s="191">
        <f>IF(N1065="snížená",J1065,0)</f>
        <v>0</v>
      </c>
      <c r="BG1065" s="191">
        <f>IF(N1065="zákl. přenesená",J1065,0)</f>
        <v>0</v>
      </c>
      <c r="BH1065" s="191">
        <f>IF(N1065="sníž. přenesená",J1065,0)</f>
        <v>0</v>
      </c>
      <c r="BI1065" s="191">
        <f>IF(N1065="nulová",J1065,0)</f>
        <v>0</v>
      </c>
      <c r="BJ1065" s="17" t="s">
        <v>3562</v>
      </c>
      <c r="BK1065" s="191">
        <f>ROUND(I1065*H1065,2)</f>
        <v>0</v>
      </c>
      <c r="BL1065" s="17" t="s">
        <v>3761</v>
      </c>
      <c r="BM1065" s="190" t="s">
        <v>3396</v>
      </c>
    </row>
    <row r="1066" spans="2:65" s="1" customFormat="1" ht="24" customHeight="1">
      <c r="B1066" s="34"/>
      <c r="C1066" s="179" t="s">
        <v>3397</v>
      </c>
      <c r="D1066" s="179" t="s">
        <v>3694</v>
      </c>
      <c r="E1066" s="180" t="s">
        <v>3398</v>
      </c>
      <c r="F1066" s="181" t="s">
        <v>4255</v>
      </c>
      <c r="G1066" s="182" t="s">
        <v>3800</v>
      </c>
      <c r="H1066" s="183">
        <v>35.85</v>
      </c>
      <c r="I1066" s="184"/>
      <c r="J1066" s="185">
        <f>ROUND(I1066*H1066,2)</f>
        <v>0</v>
      </c>
      <c r="K1066" s="181" t="s">
        <v>3698</v>
      </c>
      <c r="L1066" s="38"/>
      <c r="M1066" s="186" t="s">
        <v>3501</v>
      </c>
      <c r="N1066" s="187" t="s">
        <v>3525</v>
      </c>
      <c r="O1066" s="63"/>
      <c r="P1066" s="188">
        <f>O1066*H1066</f>
        <v>0</v>
      </c>
      <c r="Q1066" s="188">
        <v>0.003</v>
      </c>
      <c r="R1066" s="188">
        <f>Q1066*H1066</f>
        <v>0.10755</v>
      </c>
      <c r="S1066" s="188">
        <v>0</v>
      </c>
      <c r="T1066" s="189">
        <f>S1066*H1066</f>
        <v>0</v>
      </c>
      <c r="AR1066" s="190" t="s">
        <v>3761</v>
      </c>
      <c r="AT1066" s="190" t="s">
        <v>3694</v>
      </c>
      <c r="AU1066" s="190" t="s">
        <v>3565</v>
      </c>
      <c r="AY1066" s="17" t="s">
        <v>3691</v>
      </c>
      <c r="BE1066" s="191">
        <f>IF(N1066="základní",J1066,0)</f>
        <v>0</v>
      </c>
      <c r="BF1066" s="191">
        <f>IF(N1066="snížená",J1066,0)</f>
        <v>0</v>
      </c>
      <c r="BG1066" s="191">
        <f>IF(N1066="zákl. přenesená",J1066,0)</f>
        <v>0</v>
      </c>
      <c r="BH1066" s="191">
        <f>IF(N1066="sníž. přenesená",J1066,0)</f>
        <v>0</v>
      </c>
      <c r="BI1066" s="191">
        <f>IF(N1066="nulová",J1066,0)</f>
        <v>0</v>
      </c>
      <c r="BJ1066" s="17" t="s">
        <v>3562</v>
      </c>
      <c r="BK1066" s="191">
        <f>ROUND(I1066*H1066,2)</f>
        <v>0</v>
      </c>
      <c r="BL1066" s="17" t="s">
        <v>3761</v>
      </c>
      <c r="BM1066" s="190" t="s">
        <v>3399</v>
      </c>
    </row>
    <row r="1067" spans="2:51" s="12" customFormat="1" ht="12">
      <c r="B1067" s="192"/>
      <c r="C1067" s="193"/>
      <c r="D1067" s="194" t="s">
        <v>3710</v>
      </c>
      <c r="E1067" s="195" t="s">
        <v>3501</v>
      </c>
      <c r="F1067" s="196" t="s">
        <v>3400</v>
      </c>
      <c r="G1067" s="193"/>
      <c r="H1067" s="197">
        <v>35.85</v>
      </c>
      <c r="I1067" s="198"/>
      <c r="J1067" s="193"/>
      <c r="K1067" s="193"/>
      <c r="L1067" s="199"/>
      <c r="M1067" s="200"/>
      <c r="N1067" s="201"/>
      <c r="O1067" s="201"/>
      <c r="P1067" s="201"/>
      <c r="Q1067" s="201"/>
      <c r="R1067" s="201"/>
      <c r="S1067" s="201"/>
      <c r="T1067" s="202"/>
      <c r="AT1067" s="203" t="s">
        <v>3710</v>
      </c>
      <c r="AU1067" s="203" t="s">
        <v>3565</v>
      </c>
      <c r="AV1067" s="12" t="s">
        <v>3565</v>
      </c>
      <c r="AW1067" s="12" t="s">
        <v>3515</v>
      </c>
      <c r="AX1067" s="12" t="s">
        <v>3554</v>
      </c>
      <c r="AY1067" s="203" t="s">
        <v>3691</v>
      </c>
    </row>
    <row r="1068" spans="2:51" s="13" customFormat="1" ht="12">
      <c r="B1068" s="204"/>
      <c r="C1068" s="205"/>
      <c r="D1068" s="194" t="s">
        <v>3710</v>
      </c>
      <c r="E1068" s="206" t="s">
        <v>3501</v>
      </c>
      <c r="F1068" s="207" t="s">
        <v>3712</v>
      </c>
      <c r="G1068" s="205"/>
      <c r="H1068" s="208">
        <v>35.85</v>
      </c>
      <c r="I1068" s="209"/>
      <c r="J1068" s="205"/>
      <c r="K1068" s="205"/>
      <c r="L1068" s="210"/>
      <c r="M1068" s="211"/>
      <c r="N1068" s="212"/>
      <c r="O1068" s="212"/>
      <c r="P1068" s="212"/>
      <c r="Q1068" s="212"/>
      <c r="R1068" s="212"/>
      <c r="S1068" s="212"/>
      <c r="T1068" s="213"/>
      <c r="AT1068" s="214" t="s">
        <v>3710</v>
      </c>
      <c r="AU1068" s="214" t="s">
        <v>3565</v>
      </c>
      <c r="AV1068" s="13" t="s">
        <v>3699</v>
      </c>
      <c r="AW1068" s="13" t="s">
        <v>3515</v>
      </c>
      <c r="AX1068" s="13" t="s">
        <v>3562</v>
      </c>
      <c r="AY1068" s="214" t="s">
        <v>3691</v>
      </c>
    </row>
    <row r="1069" spans="2:65" s="1" customFormat="1" ht="16.5" customHeight="1">
      <c r="B1069" s="34"/>
      <c r="C1069" s="225" t="s">
        <v>3401</v>
      </c>
      <c r="D1069" s="225" t="s">
        <v>3806</v>
      </c>
      <c r="E1069" s="226" t="s">
        <v>3402</v>
      </c>
      <c r="F1069" s="227" t="s">
        <v>3403</v>
      </c>
      <c r="G1069" s="228" t="s">
        <v>3800</v>
      </c>
      <c r="H1069" s="229">
        <v>38.718</v>
      </c>
      <c r="I1069" s="230"/>
      <c r="J1069" s="231">
        <f>ROUND(I1069*H1069,2)</f>
        <v>0</v>
      </c>
      <c r="K1069" s="227" t="s">
        <v>3698</v>
      </c>
      <c r="L1069" s="232"/>
      <c r="M1069" s="233" t="s">
        <v>3501</v>
      </c>
      <c r="N1069" s="234" t="s">
        <v>3525</v>
      </c>
      <c r="O1069" s="63"/>
      <c r="P1069" s="188">
        <f>O1069*H1069</f>
        <v>0</v>
      </c>
      <c r="Q1069" s="188">
        <v>0.0035</v>
      </c>
      <c r="R1069" s="188">
        <f>Q1069*H1069</f>
        <v>0.13551300000000002</v>
      </c>
      <c r="S1069" s="188">
        <v>0</v>
      </c>
      <c r="T1069" s="189">
        <f>S1069*H1069</f>
        <v>0</v>
      </c>
      <c r="AR1069" s="190" t="s">
        <v>3842</v>
      </c>
      <c r="AT1069" s="190" t="s">
        <v>3806</v>
      </c>
      <c r="AU1069" s="190" t="s">
        <v>3565</v>
      </c>
      <c r="AY1069" s="17" t="s">
        <v>3691</v>
      </c>
      <c r="BE1069" s="191">
        <f>IF(N1069="základní",J1069,0)</f>
        <v>0</v>
      </c>
      <c r="BF1069" s="191">
        <f>IF(N1069="snížená",J1069,0)</f>
        <v>0</v>
      </c>
      <c r="BG1069" s="191">
        <f>IF(N1069="zákl. přenesená",J1069,0)</f>
        <v>0</v>
      </c>
      <c r="BH1069" s="191">
        <f>IF(N1069="sníž. přenesená",J1069,0)</f>
        <v>0</v>
      </c>
      <c r="BI1069" s="191">
        <f>IF(N1069="nulová",J1069,0)</f>
        <v>0</v>
      </c>
      <c r="BJ1069" s="17" t="s">
        <v>3562</v>
      </c>
      <c r="BK1069" s="191">
        <f>ROUND(I1069*H1069,2)</f>
        <v>0</v>
      </c>
      <c r="BL1069" s="17" t="s">
        <v>3761</v>
      </c>
      <c r="BM1069" s="190" t="s">
        <v>3404</v>
      </c>
    </row>
    <row r="1070" spans="2:51" s="12" customFormat="1" ht="12">
      <c r="B1070" s="192"/>
      <c r="C1070" s="193"/>
      <c r="D1070" s="194" t="s">
        <v>3710</v>
      </c>
      <c r="E1070" s="195" t="s">
        <v>3501</v>
      </c>
      <c r="F1070" s="196" t="s">
        <v>3405</v>
      </c>
      <c r="G1070" s="193"/>
      <c r="H1070" s="197">
        <v>38.718</v>
      </c>
      <c r="I1070" s="198"/>
      <c r="J1070" s="193"/>
      <c r="K1070" s="193"/>
      <c r="L1070" s="199"/>
      <c r="M1070" s="200"/>
      <c r="N1070" s="201"/>
      <c r="O1070" s="201"/>
      <c r="P1070" s="201"/>
      <c r="Q1070" s="201"/>
      <c r="R1070" s="201"/>
      <c r="S1070" s="201"/>
      <c r="T1070" s="202"/>
      <c r="AT1070" s="203" t="s">
        <v>3710</v>
      </c>
      <c r="AU1070" s="203" t="s">
        <v>3565</v>
      </c>
      <c r="AV1070" s="12" t="s">
        <v>3565</v>
      </c>
      <c r="AW1070" s="12" t="s">
        <v>3515</v>
      </c>
      <c r="AX1070" s="12" t="s">
        <v>3554</v>
      </c>
      <c r="AY1070" s="203" t="s">
        <v>3691</v>
      </c>
    </row>
    <row r="1071" spans="2:51" s="13" customFormat="1" ht="12">
      <c r="B1071" s="204"/>
      <c r="C1071" s="205"/>
      <c r="D1071" s="194" t="s">
        <v>3710</v>
      </c>
      <c r="E1071" s="206" t="s">
        <v>3501</v>
      </c>
      <c r="F1071" s="207" t="s">
        <v>3712</v>
      </c>
      <c r="G1071" s="205"/>
      <c r="H1071" s="208">
        <v>38.718</v>
      </c>
      <c r="I1071" s="209"/>
      <c r="J1071" s="205"/>
      <c r="K1071" s="205"/>
      <c r="L1071" s="210"/>
      <c r="M1071" s="211"/>
      <c r="N1071" s="212"/>
      <c r="O1071" s="212"/>
      <c r="P1071" s="212"/>
      <c r="Q1071" s="212"/>
      <c r="R1071" s="212"/>
      <c r="S1071" s="212"/>
      <c r="T1071" s="213"/>
      <c r="AT1071" s="214" t="s">
        <v>3710</v>
      </c>
      <c r="AU1071" s="214" t="s">
        <v>3565</v>
      </c>
      <c r="AV1071" s="13" t="s">
        <v>3699</v>
      </c>
      <c r="AW1071" s="13" t="s">
        <v>3515</v>
      </c>
      <c r="AX1071" s="13" t="s">
        <v>3562</v>
      </c>
      <c r="AY1071" s="214" t="s">
        <v>3691</v>
      </c>
    </row>
    <row r="1072" spans="2:65" s="1" customFormat="1" ht="24" customHeight="1">
      <c r="B1072" s="34"/>
      <c r="C1072" s="179" t="s">
        <v>3406</v>
      </c>
      <c r="D1072" s="179" t="s">
        <v>3694</v>
      </c>
      <c r="E1072" s="180" t="s">
        <v>2555</v>
      </c>
      <c r="F1072" s="181" t="s">
        <v>2556</v>
      </c>
      <c r="G1072" s="182" t="s">
        <v>3792</v>
      </c>
      <c r="H1072" s="183">
        <v>1.51</v>
      </c>
      <c r="I1072" s="184"/>
      <c r="J1072" s="185">
        <f>ROUND(I1072*H1072,2)</f>
        <v>0</v>
      </c>
      <c r="K1072" s="181" t="s">
        <v>3698</v>
      </c>
      <c r="L1072" s="38"/>
      <c r="M1072" s="186" t="s">
        <v>3501</v>
      </c>
      <c r="N1072" s="187" t="s">
        <v>3525</v>
      </c>
      <c r="O1072" s="63"/>
      <c r="P1072" s="188">
        <f>O1072*H1072</f>
        <v>0</v>
      </c>
      <c r="Q1072" s="188">
        <v>0</v>
      </c>
      <c r="R1072" s="188">
        <f>Q1072*H1072</f>
        <v>0</v>
      </c>
      <c r="S1072" s="188">
        <v>0</v>
      </c>
      <c r="T1072" s="189">
        <f>S1072*H1072</f>
        <v>0</v>
      </c>
      <c r="AR1072" s="190" t="s">
        <v>3761</v>
      </c>
      <c r="AT1072" s="190" t="s">
        <v>3694</v>
      </c>
      <c r="AU1072" s="190" t="s">
        <v>3565</v>
      </c>
      <c r="AY1072" s="17" t="s">
        <v>3691</v>
      </c>
      <c r="BE1072" s="191">
        <f>IF(N1072="základní",J1072,0)</f>
        <v>0</v>
      </c>
      <c r="BF1072" s="191">
        <f>IF(N1072="snížená",J1072,0)</f>
        <v>0</v>
      </c>
      <c r="BG1072" s="191">
        <f>IF(N1072="zákl. přenesená",J1072,0)</f>
        <v>0</v>
      </c>
      <c r="BH1072" s="191">
        <f>IF(N1072="sníž. přenesená",J1072,0)</f>
        <v>0</v>
      </c>
      <c r="BI1072" s="191">
        <f>IF(N1072="nulová",J1072,0)</f>
        <v>0</v>
      </c>
      <c r="BJ1072" s="17" t="s">
        <v>3562</v>
      </c>
      <c r="BK1072" s="191">
        <f>ROUND(I1072*H1072,2)</f>
        <v>0</v>
      </c>
      <c r="BL1072" s="17" t="s">
        <v>3761</v>
      </c>
      <c r="BM1072" s="190" t="s">
        <v>3407</v>
      </c>
    </row>
    <row r="1073" spans="2:51" s="12" customFormat="1" ht="12">
      <c r="B1073" s="192"/>
      <c r="C1073" s="193"/>
      <c r="D1073" s="194" t="s">
        <v>3710</v>
      </c>
      <c r="E1073" s="195" t="s">
        <v>3501</v>
      </c>
      <c r="F1073" s="196" t="s">
        <v>3408</v>
      </c>
      <c r="G1073" s="193"/>
      <c r="H1073" s="197">
        <v>1.51</v>
      </c>
      <c r="I1073" s="198"/>
      <c r="J1073" s="193"/>
      <c r="K1073" s="193"/>
      <c r="L1073" s="199"/>
      <c r="M1073" s="200"/>
      <c r="N1073" s="201"/>
      <c r="O1073" s="201"/>
      <c r="P1073" s="201"/>
      <c r="Q1073" s="201"/>
      <c r="R1073" s="201"/>
      <c r="S1073" s="201"/>
      <c r="T1073" s="202"/>
      <c r="AT1073" s="203" t="s">
        <v>3710</v>
      </c>
      <c r="AU1073" s="203" t="s">
        <v>3565</v>
      </c>
      <c r="AV1073" s="12" t="s">
        <v>3565</v>
      </c>
      <c r="AW1073" s="12" t="s">
        <v>3515</v>
      </c>
      <c r="AX1073" s="12" t="s">
        <v>3554</v>
      </c>
      <c r="AY1073" s="203" t="s">
        <v>3691</v>
      </c>
    </row>
    <row r="1074" spans="2:51" s="13" customFormat="1" ht="12">
      <c r="B1074" s="204"/>
      <c r="C1074" s="205"/>
      <c r="D1074" s="194" t="s">
        <v>3710</v>
      </c>
      <c r="E1074" s="206" t="s">
        <v>3501</v>
      </c>
      <c r="F1074" s="207" t="s">
        <v>3712</v>
      </c>
      <c r="G1074" s="205"/>
      <c r="H1074" s="208">
        <v>1.51</v>
      </c>
      <c r="I1074" s="209"/>
      <c r="J1074" s="205"/>
      <c r="K1074" s="205"/>
      <c r="L1074" s="210"/>
      <c r="M1074" s="211"/>
      <c r="N1074" s="212"/>
      <c r="O1074" s="212"/>
      <c r="P1074" s="212"/>
      <c r="Q1074" s="212"/>
      <c r="R1074" s="212"/>
      <c r="S1074" s="212"/>
      <c r="T1074" s="213"/>
      <c r="AT1074" s="214" t="s">
        <v>3710</v>
      </c>
      <c r="AU1074" s="214" t="s">
        <v>3565</v>
      </c>
      <c r="AV1074" s="13" t="s">
        <v>3699</v>
      </c>
      <c r="AW1074" s="13" t="s">
        <v>3515</v>
      </c>
      <c r="AX1074" s="13" t="s">
        <v>3562</v>
      </c>
      <c r="AY1074" s="214" t="s">
        <v>3691</v>
      </c>
    </row>
    <row r="1075" spans="2:63" s="11" customFormat="1" ht="22.9" customHeight="1">
      <c r="B1075" s="163"/>
      <c r="C1075" s="164"/>
      <c r="D1075" s="165" t="s">
        <v>3553</v>
      </c>
      <c r="E1075" s="177" t="s">
        <v>2714</v>
      </c>
      <c r="F1075" s="177" t="s">
        <v>2715</v>
      </c>
      <c r="G1075" s="164"/>
      <c r="H1075" s="164"/>
      <c r="I1075" s="167"/>
      <c r="J1075" s="178">
        <f>BK1075</f>
        <v>0</v>
      </c>
      <c r="K1075" s="164"/>
      <c r="L1075" s="169"/>
      <c r="M1075" s="170"/>
      <c r="N1075" s="171"/>
      <c r="O1075" s="171"/>
      <c r="P1075" s="172">
        <f>SUM(P1076:P1088)</f>
        <v>0</v>
      </c>
      <c r="Q1075" s="171"/>
      <c r="R1075" s="172">
        <f>SUM(R1076:R1088)</f>
        <v>0.2323308</v>
      </c>
      <c r="S1075" s="171"/>
      <c r="T1075" s="173">
        <f>SUM(T1076:T1088)</f>
        <v>0</v>
      </c>
      <c r="AR1075" s="174" t="s">
        <v>3565</v>
      </c>
      <c r="AT1075" s="175" t="s">
        <v>3553</v>
      </c>
      <c r="AU1075" s="175" t="s">
        <v>3562</v>
      </c>
      <c r="AY1075" s="174" t="s">
        <v>3691</v>
      </c>
      <c r="BK1075" s="176">
        <f>SUM(BK1076:BK1088)</f>
        <v>0</v>
      </c>
    </row>
    <row r="1076" spans="2:65" s="1" customFormat="1" ht="16.5" customHeight="1">
      <c r="B1076" s="34"/>
      <c r="C1076" s="179" t="s">
        <v>3409</v>
      </c>
      <c r="D1076" s="179" t="s">
        <v>3694</v>
      </c>
      <c r="E1076" s="180" t="s">
        <v>3410</v>
      </c>
      <c r="F1076" s="181" t="s">
        <v>2718</v>
      </c>
      <c r="G1076" s="182" t="s">
        <v>4097</v>
      </c>
      <c r="H1076" s="183">
        <v>49.8</v>
      </c>
      <c r="I1076" s="184"/>
      <c r="J1076" s="185">
        <f>ROUND(I1076*H1076,2)</f>
        <v>0</v>
      </c>
      <c r="K1076" s="181" t="s">
        <v>3698</v>
      </c>
      <c r="L1076" s="38"/>
      <c r="M1076" s="186" t="s">
        <v>3501</v>
      </c>
      <c r="N1076" s="187" t="s">
        <v>3525</v>
      </c>
      <c r="O1076" s="63"/>
      <c r="P1076" s="188">
        <f>O1076*H1076</f>
        <v>0</v>
      </c>
      <c r="Q1076" s="188">
        <v>0.00365</v>
      </c>
      <c r="R1076" s="188">
        <f>Q1076*H1076</f>
        <v>0.18177</v>
      </c>
      <c r="S1076" s="188">
        <v>0</v>
      </c>
      <c r="T1076" s="189">
        <f>S1076*H1076</f>
        <v>0</v>
      </c>
      <c r="AR1076" s="190" t="s">
        <v>3761</v>
      </c>
      <c r="AT1076" s="190" t="s">
        <v>3694</v>
      </c>
      <c r="AU1076" s="190" t="s">
        <v>3565</v>
      </c>
      <c r="AY1076" s="17" t="s">
        <v>3691</v>
      </c>
      <c r="BE1076" s="191">
        <f>IF(N1076="základní",J1076,0)</f>
        <v>0</v>
      </c>
      <c r="BF1076" s="191">
        <f>IF(N1076="snížená",J1076,0)</f>
        <v>0</v>
      </c>
      <c r="BG1076" s="191">
        <f>IF(N1076="zákl. přenesená",J1076,0)</f>
        <v>0</v>
      </c>
      <c r="BH1076" s="191">
        <f>IF(N1076="sníž. přenesená",J1076,0)</f>
        <v>0</v>
      </c>
      <c r="BI1076" s="191">
        <f>IF(N1076="nulová",J1076,0)</f>
        <v>0</v>
      </c>
      <c r="BJ1076" s="17" t="s">
        <v>3562</v>
      </c>
      <c r="BK1076" s="191">
        <f>ROUND(I1076*H1076,2)</f>
        <v>0</v>
      </c>
      <c r="BL1076" s="17" t="s">
        <v>3761</v>
      </c>
      <c r="BM1076" s="190" t="s">
        <v>3411</v>
      </c>
    </row>
    <row r="1077" spans="2:51" s="12" customFormat="1" ht="12">
      <c r="B1077" s="192"/>
      <c r="C1077" s="193"/>
      <c r="D1077" s="194" t="s">
        <v>3710</v>
      </c>
      <c r="E1077" s="195" t="s">
        <v>3501</v>
      </c>
      <c r="F1077" s="196" t="s">
        <v>3412</v>
      </c>
      <c r="G1077" s="193"/>
      <c r="H1077" s="197">
        <v>49.8</v>
      </c>
      <c r="I1077" s="198"/>
      <c r="J1077" s="193"/>
      <c r="K1077" s="193"/>
      <c r="L1077" s="199"/>
      <c r="M1077" s="200"/>
      <c r="N1077" s="201"/>
      <c r="O1077" s="201"/>
      <c r="P1077" s="201"/>
      <c r="Q1077" s="201"/>
      <c r="R1077" s="201"/>
      <c r="S1077" s="201"/>
      <c r="T1077" s="202"/>
      <c r="AT1077" s="203" t="s">
        <v>3710</v>
      </c>
      <c r="AU1077" s="203" t="s">
        <v>3565</v>
      </c>
      <c r="AV1077" s="12" t="s">
        <v>3565</v>
      </c>
      <c r="AW1077" s="12" t="s">
        <v>3515</v>
      </c>
      <c r="AX1077" s="12" t="s">
        <v>3554</v>
      </c>
      <c r="AY1077" s="203" t="s">
        <v>3691</v>
      </c>
    </row>
    <row r="1078" spans="2:51" s="13" customFormat="1" ht="12">
      <c r="B1078" s="204"/>
      <c r="C1078" s="205"/>
      <c r="D1078" s="194" t="s">
        <v>3710</v>
      </c>
      <c r="E1078" s="206" t="s">
        <v>3501</v>
      </c>
      <c r="F1078" s="207" t="s">
        <v>3712</v>
      </c>
      <c r="G1078" s="205"/>
      <c r="H1078" s="208">
        <v>49.8</v>
      </c>
      <c r="I1078" s="209"/>
      <c r="J1078" s="205"/>
      <c r="K1078" s="205"/>
      <c r="L1078" s="210"/>
      <c r="M1078" s="211"/>
      <c r="N1078" s="212"/>
      <c r="O1078" s="212"/>
      <c r="P1078" s="212"/>
      <c r="Q1078" s="212"/>
      <c r="R1078" s="212"/>
      <c r="S1078" s="212"/>
      <c r="T1078" s="213"/>
      <c r="AT1078" s="214" t="s">
        <v>3710</v>
      </c>
      <c r="AU1078" s="214" t="s">
        <v>3565</v>
      </c>
      <c r="AV1078" s="13" t="s">
        <v>3699</v>
      </c>
      <c r="AW1078" s="13" t="s">
        <v>3515</v>
      </c>
      <c r="AX1078" s="13" t="s">
        <v>3562</v>
      </c>
      <c r="AY1078" s="214" t="s">
        <v>3691</v>
      </c>
    </row>
    <row r="1079" spans="2:65" s="1" customFormat="1" ht="24" customHeight="1">
      <c r="B1079" s="34"/>
      <c r="C1079" s="179" t="s">
        <v>3413</v>
      </c>
      <c r="D1079" s="179" t="s">
        <v>3694</v>
      </c>
      <c r="E1079" s="180" t="s">
        <v>2723</v>
      </c>
      <c r="F1079" s="181" t="s">
        <v>2724</v>
      </c>
      <c r="G1079" s="182" t="s">
        <v>3834</v>
      </c>
      <c r="H1079" s="183">
        <v>6</v>
      </c>
      <c r="I1079" s="184"/>
      <c r="J1079" s="185">
        <f>ROUND(I1079*H1079,2)</f>
        <v>0</v>
      </c>
      <c r="K1079" s="181" t="s">
        <v>3698</v>
      </c>
      <c r="L1079" s="38"/>
      <c r="M1079" s="186" t="s">
        <v>3501</v>
      </c>
      <c r="N1079" s="187" t="s">
        <v>3525</v>
      </c>
      <c r="O1079" s="63"/>
      <c r="P1079" s="188">
        <f>O1079*H1079</f>
        <v>0</v>
      </c>
      <c r="Q1079" s="188">
        <v>0</v>
      </c>
      <c r="R1079" s="188">
        <f>Q1079*H1079</f>
        <v>0</v>
      </c>
      <c r="S1079" s="188">
        <v>0</v>
      </c>
      <c r="T1079" s="189">
        <f>S1079*H1079</f>
        <v>0</v>
      </c>
      <c r="AR1079" s="190" t="s">
        <v>3761</v>
      </c>
      <c r="AT1079" s="190" t="s">
        <v>3694</v>
      </c>
      <c r="AU1079" s="190" t="s">
        <v>3565</v>
      </c>
      <c r="AY1079" s="17" t="s">
        <v>3691</v>
      </c>
      <c r="BE1079" s="191">
        <f>IF(N1079="základní",J1079,0)</f>
        <v>0</v>
      </c>
      <c r="BF1079" s="191">
        <f>IF(N1079="snížená",J1079,0)</f>
        <v>0</v>
      </c>
      <c r="BG1079" s="191">
        <f>IF(N1079="zákl. přenesená",J1079,0)</f>
        <v>0</v>
      </c>
      <c r="BH1079" s="191">
        <f>IF(N1079="sníž. přenesená",J1079,0)</f>
        <v>0</v>
      </c>
      <c r="BI1079" s="191">
        <f>IF(N1079="nulová",J1079,0)</f>
        <v>0</v>
      </c>
      <c r="BJ1079" s="17" t="s">
        <v>3562</v>
      </c>
      <c r="BK1079" s="191">
        <f>ROUND(I1079*H1079,2)</f>
        <v>0</v>
      </c>
      <c r="BL1079" s="17" t="s">
        <v>3761</v>
      </c>
      <c r="BM1079" s="190" t="s">
        <v>3414</v>
      </c>
    </row>
    <row r="1080" spans="2:51" s="12" customFormat="1" ht="12">
      <c r="B1080" s="192"/>
      <c r="C1080" s="193"/>
      <c r="D1080" s="194" t="s">
        <v>3710</v>
      </c>
      <c r="E1080" s="195" t="s">
        <v>3501</v>
      </c>
      <c r="F1080" s="196" t="s">
        <v>3721</v>
      </c>
      <c r="G1080" s="193"/>
      <c r="H1080" s="197">
        <v>6</v>
      </c>
      <c r="I1080" s="198"/>
      <c r="J1080" s="193"/>
      <c r="K1080" s="193"/>
      <c r="L1080" s="199"/>
      <c r="M1080" s="200"/>
      <c r="N1080" s="201"/>
      <c r="O1080" s="201"/>
      <c r="P1080" s="201"/>
      <c r="Q1080" s="201"/>
      <c r="R1080" s="201"/>
      <c r="S1080" s="201"/>
      <c r="T1080" s="202"/>
      <c r="AT1080" s="203" t="s">
        <v>3710</v>
      </c>
      <c r="AU1080" s="203" t="s">
        <v>3565</v>
      </c>
      <c r="AV1080" s="12" t="s">
        <v>3565</v>
      </c>
      <c r="AW1080" s="12" t="s">
        <v>3515</v>
      </c>
      <c r="AX1080" s="12" t="s">
        <v>3562</v>
      </c>
      <c r="AY1080" s="203" t="s">
        <v>3691</v>
      </c>
    </row>
    <row r="1081" spans="2:65" s="1" customFormat="1" ht="24" customHeight="1">
      <c r="B1081" s="34"/>
      <c r="C1081" s="179" t="s">
        <v>3415</v>
      </c>
      <c r="D1081" s="179" t="s">
        <v>3694</v>
      </c>
      <c r="E1081" s="180" t="s">
        <v>2738</v>
      </c>
      <c r="F1081" s="181" t="s">
        <v>2739</v>
      </c>
      <c r="G1081" s="182" t="s">
        <v>4097</v>
      </c>
      <c r="H1081" s="183">
        <v>14.28</v>
      </c>
      <c r="I1081" s="184"/>
      <c r="J1081" s="185">
        <f>ROUND(I1081*H1081,2)</f>
        <v>0</v>
      </c>
      <c r="K1081" s="181" t="s">
        <v>3698</v>
      </c>
      <c r="L1081" s="38"/>
      <c r="M1081" s="186" t="s">
        <v>3501</v>
      </c>
      <c r="N1081" s="187" t="s">
        <v>3525</v>
      </c>
      <c r="O1081" s="63"/>
      <c r="P1081" s="188">
        <f>O1081*H1081</f>
        <v>0</v>
      </c>
      <c r="Q1081" s="188">
        <v>0.00286</v>
      </c>
      <c r="R1081" s="188">
        <f>Q1081*H1081</f>
        <v>0.0408408</v>
      </c>
      <c r="S1081" s="188">
        <v>0</v>
      </c>
      <c r="T1081" s="189">
        <f>S1081*H1081</f>
        <v>0</v>
      </c>
      <c r="AR1081" s="190" t="s">
        <v>3761</v>
      </c>
      <c r="AT1081" s="190" t="s">
        <v>3694</v>
      </c>
      <c r="AU1081" s="190" t="s">
        <v>3565</v>
      </c>
      <c r="AY1081" s="17" t="s">
        <v>3691</v>
      </c>
      <c r="BE1081" s="191">
        <f>IF(N1081="základní",J1081,0)</f>
        <v>0</v>
      </c>
      <c r="BF1081" s="191">
        <f>IF(N1081="snížená",J1081,0)</f>
        <v>0</v>
      </c>
      <c r="BG1081" s="191">
        <f>IF(N1081="zákl. přenesená",J1081,0)</f>
        <v>0</v>
      </c>
      <c r="BH1081" s="191">
        <f>IF(N1081="sníž. přenesená",J1081,0)</f>
        <v>0</v>
      </c>
      <c r="BI1081" s="191">
        <f>IF(N1081="nulová",J1081,0)</f>
        <v>0</v>
      </c>
      <c r="BJ1081" s="17" t="s">
        <v>3562</v>
      </c>
      <c r="BK1081" s="191">
        <f>ROUND(I1081*H1081,2)</f>
        <v>0</v>
      </c>
      <c r="BL1081" s="17" t="s">
        <v>3761</v>
      </c>
      <c r="BM1081" s="190" t="s">
        <v>3416</v>
      </c>
    </row>
    <row r="1082" spans="2:51" s="12" customFormat="1" ht="12">
      <c r="B1082" s="192"/>
      <c r="C1082" s="193"/>
      <c r="D1082" s="194" t="s">
        <v>3710</v>
      </c>
      <c r="E1082" s="195" t="s">
        <v>3501</v>
      </c>
      <c r="F1082" s="196" t="s">
        <v>3417</v>
      </c>
      <c r="G1082" s="193"/>
      <c r="H1082" s="197">
        <v>14.28</v>
      </c>
      <c r="I1082" s="198"/>
      <c r="J1082" s="193"/>
      <c r="K1082" s="193"/>
      <c r="L1082" s="199"/>
      <c r="M1082" s="200"/>
      <c r="N1082" s="201"/>
      <c r="O1082" s="201"/>
      <c r="P1082" s="201"/>
      <c r="Q1082" s="201"/>
      <c r="R1082" s="201"/>
      <c r="S1082" s="201"/>
      <c r="T1082" s="202"/>
      <c r="AT1082" s="203" t="s">
        <v>3710</v>
      </c>
      <c r="AU1082" s="203" t="s">
        <v>3565</v>
      </c>
      <c r="AV1082" s="12" t="s">
        <v>3565</v>
      </c>
      <c r="AW1082" s="12" t="s">
        <v>3515</v>
      </c>
      <c r="AX1082" s="12" t="s">
        <v>3554</v>
      </c>
      <c r="AY1082" s="203" t="s">
        <v>3691</v>
      </c>
    </row>
    <row r="1083" spans="2:51" s="13" customFormat="1" ht="12">
      <c r="B1083" s="204"/>
      <c r="C1083" s="205"/>
      <c r="D1083" s="194" t="s">
        <v>3710</v>
      </c>
      <c r="E1083" s="206" t="s">
        <v>3501</v>
      </c>
      <c r="F1083" s="207" t="s">
        <v>3712</v>
      </c>
      <c r="G1083" s="205"/>
      <c r="H1083" s="208">
        <v>14.28</v>
      </c>
      <c r="I1083" s="209"/>
      <c r="J1083" s="205"/>
      <c r="K1083" s="205"/>
      <c r="L1083" s="210"/>
      <c r="M1083" s="211"/>
      <c r="N1083" s="212"/>
      <c r="O1083" s="212"/>
      <c r="P1083" s="212"/>
      <c r="Q1083" s="212"/>
      <c r="R1083" s="212"/>
      <c r="S1083" s="212"/>
      <c r="T1083" s="213"/>
      <c r="AT1083" s="214" t="s">
        <v>3710</v>
      </c>
      <c r="AU1083" s="214" t="s">
        <v>3565</v>
      </c>
      <c r="AV1083" s="13" t="s">
        <v>3699</v>
      </c>
      <c r="AW1083" s="13" t="s">
        <v>3515</v>
      </c>
      <c r="AX1083" s="13" t="s">
        <v>3562</v>
      </c>
      <c r="AY1083" s="214" t="s">
        <v>3691</v>
      </c>
    </row>
    <row r="1084" spans="2:65" s="1" customFormat="1" ht="16.5" customHeight="1">
      <c r="B1084" s="34"/>
      <c r="C1084" s="179" t="s">
        <v>3418</v>
      </c>
      <c r="D1084" s="179" t="s">
        <v>3694</v>
      </c>
      <c r="E1084" s="180" t="s">
        <v>2743</v>
      </c>
      <c r="F1084" s="181" t="s">
        <v>2744</v>
      </c>
      <c r="G1084" s="182" t="s">
        <v>3501</v>
      </c>
      <c r="H1084" s="183">
        <v>0.001</v>
      </c>
      <c r="I1084" s="184"/>
      <c r="J1084" s="185">
        <f>ROUND(I1084*H1084,2)</f>
        <v>0</v>
      </c>
      <c r="K1084" s="181" t="s">
        <v>3501</v>
      </c>
      <c r="L1084" s="38"/>
      <c r="M1084" s="186" t="s">
        <v>3501</v>
      </c>
      <c r="N1084" s="187" t="s">
        <v>3525</v>
      </c>
      <c r="O1084" s="63"/>
      <c r="P1084" s="188">
        <f>O1084*H1084</f>
        <v>0</v>
      </c>
      <c r="Q1084" s="188">
        <v>0</v>
      </c>
      <c r="R1084" s="188">
        <f>Q1084*H1084</f>
        <v>0</v>
      </c>
      <c r="S1084" s="188">
        <v>0</v>
      </c>
      <c r="T1084" s="189">
        <f>S1084*H1084</f>
        <v>0</v>
      </c>
      <c r="AR1084" s="190" t="s">
        <v>3761</v>
      </c>
      <c r="AT1084" s="190" t="s">
        <v>3694</v>
      </c>
      <c r="AU1084" s="190" t="s">
        <v>3565</v>
      </c>
      <c r="AY1084" s="17" t="s">
        <v>3691</v>
      </c>
      <c r="BE1084" s="191">
        <f>IF(N1084="základní",J1084,0)</f>
        <v>0</v>
      </c>
      <c r="BF1084" s="191">
        <f>IF(N1084="snížená",J1084,0)</f>
        <v>0</v>
      </c>
      <c r="BG1084" s="191">
        <f>IF(N1084="zákl. přenesená",J1084,0)</f>
        <v>0</v>
      </c>
      <c r="BH1084" s="191">
        <f>IF(N1084="sníž. přenesená",J1084,0)</f>
        <v>0</v>
      </c>
      <c r="BI1084" s="191">
        <f>IF(N1084="nulová",J1084,0)</f>
        <v>0</v>
      </c>
      <c r="BJ1084" s="17" t="s">
        <v>3562</v>
      </c>
      <c r="BK1084" s="191">
        <f>ROUND(I1084*H1084,2)</f>
        <v>0</v>
      </c>
      <c r="BL1084" s="17" t="s">
        <v>3761</v>
      </c>
      <c r="BM1084" s="190" t="s">
        <v>3419</v>
      </c>
    </row>
    <row r="1085" spans="2:65" s="1" customFormat="1" ht="16.5" customHeight="1">
      <c r="B1085" s="34"/>
      <c r="C1085" s="179" t="s">
        <v>3420</v>
      </c>
      <c r="D1085" s="179" t="s">
        <v>3694</v>
      </c>
      <c r="E1085" s="180" t="s">
        <v>2747</v>
      </c>
      <c r="F1085" s="181" t="s">
        <v>2748</v>
      </c>
      <c r="G1085" s="182" t="s">
        <v>3834</v>
      </c>
      <c r="H1085" s="183">
        <v>4</v>
      </c>
      <c r="I1085" s="184"/>
      <c r="J1085" s="185">
        <f>ROUND(I1085*H1085,2)</f>
        <v>0</v>
      </c>
      <c r="K1085" s="181" t="s">
        <v>3501</v>
      </c>
      <c r="L1085" s="38"/>
      <c r="M1085" s="186" t="s">
        <v>3501</v>
      </c>
      <c r="N1085" s="187" t="s">
        <v>3525</v>
      </c>
      <c r="O1085" s="63"/>
      <c r="P1085" s="188">
        <f>O1085*H1085</f>
        <v>0</v>
      </c>
      <c r="Q1085" s="188">
        <v>0.00243</v>
      </c>
      <c r="R1085" s="188">
        <f>Q1085*H1085</f>
        <v>0.00972</v>
      </c>
      <c r="S1085" s="188">
        <v>0</v>
      </c>
      <c r="T1085" s="189">
        <f>S1085*H1085</f>
        <v>0</v>
      </c>
      <c r="AR1085" s="190" t="s">
        <v>3761</v>
      </c>
      <c r="AT1085" s="190" t="s">
        <v>3694</v>
      </c>
      <c r="AU1085" s="190" t="s">
        <v>3565</v>
      </c>
      <c r="AY1085" s="17" t="s">
        <v>3691</v>
      </c>
      <c r="BE1085" s="191">
        <f>IF(N1085="základní",J1085,0)</f>
        <v>0</v>
      </c>
      <c r="BF1085" s="191">
        <f>IF(N1085="snížená",J1085,0)</f>
        <v>0</v>
      </c>
      <c r="BG1085" s="191">
        <f>IF(N1085="zákl. přenesená",J1085,0)</f>
        <v>0</v>
      </c>
      <c r="BH1085" s="191">
        <f>IF(N1085="sníž. přenesená",J1085,0)</f>
        <v>0</v>
      </c>
      <c r="BI1085" s="191">
        <f>IF(N1085="nulová",J1085,0)</f>
        <v>0</v>
      </c>
      <c r="BJ1085" s="17" t="s">
        <v>3562</v>
      </c>
      <c r="BK1085" s="191">
        <f>ROUND(I1085*H1085,2)</f>
        <v>0</v>
      </c>
      <c r="BL1085" s="17" t="s">
        <v>3761</v>
      </c>
      <c r="BM1085" s="190" t="s">
        <v>3421</v>
      </c>
    </row>
    <row r="1086" spans="2:51" s="12" customFormat="1" ht="12">
      <c r="B1086" s="192"/>
      <c r="C1086" s="193"/>
      <c r="D1086" s="194" t="s">
        <v>3710</v>
      </c>
      <c r="E1086" s="195" t="s">
        <v>3501</v>
      </c>
      <c r="F1086" s="196" t="s">
        <v>2801</v>
      </c>
      <c r="G1086" s="193"/>
      <c r="H1086" s="197">
        <v>4</v>
      </c>
      <c r="I1086" s="198"/>
      <c r="J1086" s="193"/>
      <c r="K1086" s="193"/>
      <c r="L1086" s="199"/>
      <c r="M1086" s="200"/>
      <c r="N1086" s="201"/>
      <c r="O1086" s="201"/>
      <c r="P1086" s="201"/>
      <c r="Q1086" s="201"/>
      <c r="R1086" s="201"/>
      <c r="S1086" s="201"/>
      <c r="T1086" s="202"/>
      <c r="AT1086" s="203" t="s">
        <v>3710</v>
      </c>
      <c r="AU1086" s="203" t="s">
        <v>3565</v>
      </c>
      <c r="AV1086" s="12" t="s">
        <v>3565</v>
      </c>
      <c r="AW1086" s="12" t="s">
        <v>3515</v>
      </c>
      <c r="AX1086" s="12" t="s">
        <v>3554</v>
      </c>
      <c r="AY1086" s="203" t="s">
        <v>3691</v>
      </c>
    </row>
    <row r="1087" spans="2:51" s="13" customFormat="1" ht="12">
      <c r="B1087" s="204"/>
      <c r="C1087" s="205"/>
      <c r="D1087" s="194" t="s">
        <v>3710</v>
      </c>
      <c r="E1087" s="206" t="s">
        <v>3501</v>
      </c>
      <c r="F1087" s="207" t="s">
        <v>3712</v>
      </c>
      <c r="G1087" s="205"/>
      <c r="H1087" s="208">
        <v>4</v>
      </c>
      <c r="I1087" s="209"/>
      <c r="J1087" s="205"/>
      <c r="K1087" s="205"/>
      <c r="L1087" s="210"/>
      <c r="M1087" s="211"/>
      <c r="N1087" s="212"/>
      <c r="O1087" s="212"/>
      <c r="P1087" s="212"/>
      <c r="Q1087" s="212"/>
      <c r="R1087" s="212"/>
      <c r="S1087" s="212"/>
      <c r="T1087" s="213"/>
      <c r="AT1087" s="214" t="s">
        <v>3710</v>
      </c>
      <c r="AU1087" s="214" t="s">
        <v>3565</v>
      </c>
      <c r="AV1087" s="13" t="s">
        <v>3699</v>
      </c>
      <c r="AW1087" s="13" t="s">
        <v>3515</v>
      </c>
      <c r="AX1087" s="13" t="s">
        <v>3562</v>
      </c>
      <c r="AY1087" s="214" t="s">
        <v>3691</v>
      </c>
    </row>
    <row r="1088" spans="2:65" s="1" customFormat="1" ht="24" customHeight="1">
      <c r="B1088" s="34"/>
      <c r="C1088" s="179" t="s">
        <v>3422</v>
      </c>
      <c r="D1088" s="179" t="s">
        <v>3694</v>
      </c>
      <c r="E1088" s="180" t="s">
        <v>2764</v>
      </c>
      <c r="F1088" s="181" t="s">
        <v>2765</v>
      </c>
      <c r="G1088" s="182" t="s">
        <v>3792</v>
      </c>
      <c r="H1088" s="183">
        <v>0.14</v>
      </c>
      <c r="I1088" s="184"/>
      <c r="J1088" s="185">
        <f>ROUND(I1088*H1088,2)</f>
        <v>0</v>
      </c>
      <c r="K1088" s="181" t="s">
        <v>3698</v>
      </c>
      <c r="L1088" s="38"/>
      <c r="M1088" s="186" t="s">
        <v>3501</v>
      </c>
      <c r="N1088" s="187" t="s">
        <v>3525</v>
      </c>
      <c r="O1088" s="63"/>
      <c r="P1088" s="188">
        <f>O1088*H1088</f>
        <v>0</v>
      </c>
      <c r="Q1088" s="188">
        <v>0</v>
      </c>
      <c r="R1088" s="188">
        <f>Q1088*H1088</f>
        <v>0</v>
      </c>
      <c r="S1088" s="188">
        <v>0</v>
      </c>
      <c r="T1088" s="189">
        <f>S1088*H1088</f>
        <v>0</v>
      </c>
      <c r="AR1088" s="190" t="s">
        <v>3761</v>
      </c>
      <c r="AT1088" s="190" t="s">
        <v>3694</v>
      </c>
      <c r="AU1088" s="190" t="s">
        <v>3565</v>
      </c>
      <c r="AY1088" s="17" t="s">
        <v>3691</v>
      </c>
      <c r="BE1088" s="191">
        <f>IF(N1088="základní",J1088,0)</f>
        <v>0</v>
      </c>
      <c r="BF1088" s="191">
        <f>IF(N1088="snížená",J1088,0)</f>
        <v>0</v>
      </c>
      <c r="BG1088" s="191">
        <f>IF(N1088="zákl. přenesená",J1088,0)</f>
        <v>0</v>
      </c>
      <c r="BH1088" s="191">
        <f>IF(N1088="sníž. přenesená",J1088,0)</f>
        <v>0</v>
      </c>
      <c r="BI1088" s="191">
        <f>IF(N1088="nulová",J1088,0)</f>
        <v>0</v>
      </c>
      <c r="BJ1088" s="17" t="s">
        <v>3562</v>
      </c>
      <c r="BK1088" s="191">
        <f>ROUND(I1088*H1088,2)</f>
        <v>0</v>
      </c>
      <c r="BL1088" s="17" t="s">
        <v>3761</v>
      </c>
      <c r="BM1088" s="190" t="s">
        <v>3423</v>
      </c>
    </row>
    <row r="1089" spans="2:63" s="359" customFormat="1" ht="22.9" customHeight="1">
      <c r="B1089" s="350"/>
      <c r="C1089" s="351"/>
      <c r="D1089" s="166" t="s">
        <v>3553</v>
      </c>
      <c r="E1089" s="166" t="s">
        <v>2822</v>
      </c>
      <c r="F1089" s="166" t="s">
        <v>2823</v>
      </c>
      <c r="G1089" s="351"/>
      <c r="H1089" s="351"/>
      <c r="I1089" s="353"/>
      <c r="J1089" s="168">
        <f>BK1089</f>
        <v>0</v>
      </c>
      <c r="K1089" s="351"/>
      <c r="L1089" s="354"/>
      <c r="M1089" s="355"/>
      <c r="N1089" s="356"/>
      <c r="O1089" s="356"/>
      <c r="P1089" s="357">
        <f>SUM(P1090:P1118)</f>
        <v>0</v>
      </c>
      <c r="Q1089" s="356"/>
      <c r="R1089" s="357">
        <f>SUM(R1090:R1118)</f>
        <v>0.8120133</v>
      </c>
      <c r="S1089" s="356"/>
      <c r="T1089" s="358">
        <f>SUM(T1090:T1118)</f>
        <v>0</v>
      </c>
      <c r="AR1089" s="360" t="s">
        <v>3565</v>
      </c>
      <c r="AT1089" s="361" t="s">
        <v>3553</v>
      </c>
      <c r="AU1089" s="361" t="s">
        <v>3562</v>
      </c>
      <c r="AY1089" s="360" t="s">
        <v>3691</v>
      </c>
      <c r="BK1089" s="362">
        <f>SUM(BK1090:BK1118)</f>
        <v>0</v>
      </c>
    </row>
    <row r="1090" spans="2:65" s="1" customFormat="1" ht="24" customHeight="1">
      <c r="B1090" s="34"/>
      <c r="C1090" s="179" t="s">
        <v>3424</v>
      </c>
      <c r="D1090" s="179" t="s">
        <v>3694</v>
      </c>
      <c r="E1090" s="180" t="s">
        <v>3425</v>
      </c>
      <c r="F1090" s="181" t="s">
        <v>3426</v>
      </c>
      <c r="G1090" s="182" t="s">
        <v>3834</v>
      </c>
      <c r="H1090" s="183">
        <v>1</v>
      </c>
      <c r="I1090" s="184"/>
      <c r="J1090" s="185">
        <f>ROUND(I1090*H1090,2)</f>
        <v>0</v>
      </c>
      <c r="K1090" s="181" t="s">
        <v>3698</v>
      </c>
      <c r="L1090" s="38"/>
      <c r="M1090" s="186" t="s">
        <v>3501</v>
      </c>
      <c r="N1090" s="187" t="s">
        <v>3525</v>
      </c>
      <c r="O1090" s="63"/>
      <c r="P1090" s="188">
        <f>O1090*H1090</f>
        <v>0</v>
      </c>
      <c r="Q1090" s="188">
        <v>0.00092</v>
      </c>
      <c r="R1090" s="188">
        <f>Q1090*H1090</f>
        <v>0.00092</v>
      </c>
      <c r="S1090" s="188">
        <v>0</v>
      </c>
      <c r="T1090" s="189">
        <f>S1090*H1090</f>
        <v>0</v>
      </c>
      <c r="AR1090" s="190" t="s">
        <v>3761</v>
      </c>
      <c r="AT1090" s="190" t="s">
        <v>3694</v>
      </c>
      <c r="AU1090" s="190" t="s">
        <v>3565</v>
      </c>
      <c r="AY1090" s="17" t="s">
        <v>3691</v>
      </c>
      <c r="BE1090" s="191">
        <f>IF(N1090="základní",J1090,0)</f>
        <v>0</v>
      </c>
      <c r="BF1090" s="191">
        <f>IF(N1090="snížená",J1090,0)</f>
        <v>0</v>
      </c>
      <c r="BG1090" s="191">
        <f>IF(N1090="zákl. přenesená",J1090,0)</f>
        <v>0</v>
      </c>
      <c r="BH1090" s="191">
        <f>IF(N1090="sníž. přenesená",J1090,0)</f>
        <v>0</v>
      </c>
      <c r="BI1090" s="191">
        <f>IF(N1090="nulová",J1090,0)</f>
        <v>0</v>
      </c>
      <c r="BJ1090" s="17" t="s">
        <v>3562</v>
      </c>
      <c r="BK1090" s="191">
        <f>ROUND(I1090*H1090,2)</f>
        <v>0</v>
      </c>
      <c r="BL1090" s="17" t="s">
        <v>3761</v>
      </c>
      <c r="BM1090" s="190" t="s">
        <v>3427</v>
      </c>
    </row>
    <row r="1091" spans="2:51" s="12" customFormat="1" ht="12">
      <c r="B1091" s="192"/>
      <c r="C1091" s="193"/>
      <c r="D1091" s="194" t="s">
        <v>3710</v>
      </c>
      <c r="E1091" s="195" t="s">
        <v>3501</v>
      </c>
      <c r="F1091" s="196" t="s">
        <v>3428</v>
      </c>
      <c r="G1091" s="193"/>
      <c r="H1091" s="197">
        <v>1</v>
      </c>
      <c r="I1091" s="198"/>
      <c r="J1091" s="193"/>
      <c r="K1091" s="193"/>
      <c r="L1091" s="199"/>
      <c r="M1091" s="200"/>
      <c r="N1091" s="201"/>
      <c r="O1091" s="201"/>
      <c r="P1091" s="201"/>
      <c r="Q1091" s="201"/>
      <c r="R1091" s="201"/>
      <c r="S1091" s="201"/>
      <c r="T1091" s="202"/>
      <c r="AT1091" s="203" t="s">
        <v>3710</v>
      </c>
      <c r="AU1091" s="203" t="s">
        <v>3565</v>
      </c>
      <c r="AV1091" s="12" t="s">
        <v>3565</v>
      </c>
      <c r="AW1091" s="12" t="s">
        <v>3515</v>
      </c>
      <c r="AX1091" s="12" t="s">
        <v>3554</v>
      </c>
      <c r="AY1091" s="203" t="s">
        <v>3691</v>
      </c>
    </row>
    <row r="1092" spans="2:51" s="13" customFormat="1" ht="12">
      <c r="B1092" s="204"/>
      <c r="C1092" s="205"/>
      <c r="D1092" s="194" t="s">
        <v>3710</v>
      </c>
      <c r="E1092" s="206" t="s">
        <v>3501</v>
      </c>
      <c r="F1092" s="207" t="s">
        <v>3712</v>
      </c>
      <c r="G1092" s="205"/>
      <c r="H1092" s="208">
        <v>1</v>
      </c>
      <c r="I1092" s="209"/>
      <c r="J1092" s="205"/>
      <c r="K1092" s="205"/>
      <c r="L1092" s="210"/>
      <c r="M1092" s="211"/>
      <c r="N1092" s="212"/>
      <c r="O1092" s="212"/>
      <c r="P1092" s="212"/>
      <c r="Q1092" s="212"/>
      <c r="R1092" s="212"/>
      <c r="S1092" s="212"/>
      <c r="T1092" s="213"/>
      <c r="AT1092" s="214" t="s">
        <v>3710</v>
      </c>
      <c r="AU1092" s="214" t="s">
        <v>3565</v>
      </c>
      <c r="AV1092" s="13" t="s">
        <v>3699</v>
      </c>
      <c r="AW1092" s="13" t="s">
        <v>3515</v>
      </c>
      <c r="AX1092" s="13" t="s">
        <v>3562</v>
      </c>
      <c r="AY1092" s="214" t="s">
        <v>3691</v>
      </c>
    </row>
    <row r="1093" spans="2:65" s="1" customFormat="1" ht="24" customHeight="1">
      <c r="B1093" s="34"/>
      <c r="C1093" s="225" t="s">
        <v>3429</v>
      </c>
      <c r="D1093" s="225" t="s">
        <v>3806</v>
      </c>
      <c r="E1093" s="226" t="s">
        <v>3430</v>
      </c>
      <c r="F1093" s="227" t="s">
        <v>3431</v>
      </c>
      <c r="G1093" s="228" t="s">
        <v>3834</v>
      </c>
      <c r="H1093" s="229">
        <v>1</v>
      </c>
      <c r="I1093" s="230"/>
      <c r="J1093" s="231">
        <f>ROUND(I1093*H1093,2)</f>
        <v>0</v>
      </c>
      <c r="K1093" s="227" t="s">
        <v>3501</v>
      </c>
      <c r="L1093" s="232"/>
      <c r="M1093" s="233" t="s">
        <v>3501</v>
      </c>
      <c r="N1093" s="234" t="s">
        <v>3525</v>
      </c>
      <c r="O1093" s="63"/>
      <c r="P1093" s="188">
        <f>O1093*H1093</f>
        <v>0</v>
      </c>
      <c r="Q1093" s="188">
        <v>0.048</v>
      </c>
      <c r="R1093" s="188">
        <f>Q1093*H1093</f>
        <v>0.048</v>
      </c>
      <c r="S1093" s="188">
        <v>0</v>
      </c>
      <c r="T1093" s="189">
        <f>S1093*H1093</f>
        <v>0</v>
      </c>
      <c r="AR1093" s="190" t="s">
        <v>3842</v>
      </c>
      <c r="AT1093" s="190" t="s">
        <v>3806</v>
      </c>
      <c r="AU1093" s="190" t="s">
        <v>3565</v>
      </c>
      <c r="AY1093" s="17" t="s">
        <v>3691</v>
      </c>
      <c r="BE1093" s="191">
        <f>IF(N1093="základní",J1093,0)</f>
        <v>0</v>
      </c>
      <c r="BF1093" s="191">
        <f>IF(N1093="snížená",J1093,0)</f>
        <v>0</v>
      </c>
      <c r="BG1093" s="191">
        <f>IF(N1093="zákl. přenesená",J1093,0)</f>
        <v>0</v>
      </c>
      <c r="BH1093" s="191">
        <f>IF(N1093="sníž. přenesená",J1093,0)</f>
        <v>0</v>
      </c>
      <c r="BI1093" s="191">
        <f>IF(N1093="nulová",J1093,0)</f>
        <v>0</v>
      </c>
      <c r="BJ1093" s="17" t="s">
        <v>3562</v>
      </c>
      <c r="BK1093" s="191">
        <f>ROUND(I1093*H1093,2)</f>
        <v>0</v>
      </c>
      <c r="BL1093" s="17" t="s">
        <v>3761</v>
      </c>
      <c r="BM1093" s="190" t="s">
        <v>3432</v>
      </c>
    </row>
    <row r="1094" spans="2:65" s="1" customFormat="1" ht="24" customHeight="1">
      <c r="B1094" s="34"/>
      <c r="C1094" s="179" t="s">
        <v>3433</v>
      </c>
      <c r="D1094" s="179" t="s">
        <v>3694</v>
      </c>
      <c r="E1094" s="180" t="s">
        <v>3434</v>
      </c>
      <c r="F1094" s="181" t="s">
        <v>3435</v>
      </c>
      <c r="G1094" s="182" t="s">
        <v>3834</v>
      </c>
      <c r="H1094" s="183">
        <v>3</v>
      </c>
      <c r="I1094" s="184"/>
      <c r="J1094" s="185">
        <f>ROUND(I1094*H1094,2)</f>
        <v>0</v>
      </c>
      <c r="K1094" s="181" t="s">
        <v>3698</v>
      </c>
      <c r="L1094" s="38"/>
      <c r="M1094" s="186" t="s">
        <v>3501</v>
      </c>
      <c r="N1094" s="187" t="s">
        <v>3525</v>
      </c>
      <c r="O1094" s="63"/>
      <c r="P1094" s="188">
        <f>O1094*H1094</f>
        <v>0</v>
      </c>
      <c r="Q1094" s="188">
        <v>0</v>
      </c>
      <c r="R1094" s="188">
        <f>Q1094*H1094</f>
        <v>0</v>
      </c>
      <c r="S1094" s="188">
        <v>0</v>
      </c>
      <c r="T1094" s="189">
        <f>S1094*H1094</f>
        <v>0</v>
      </c>
      <c r="AR1094" s="190" t="s">
        <v>3761</v>
      </c>
      <c r="AT1094" s="190" t="s">
        <v>3694</v>
      </c>
      <c r="AU1094" s="190" t="s">
        <v>3565</v>
      </c>
      <c r="AY1094" s="17" t="s">
        <v>3691</v>
      </c>
      <c r="BE1094" s="191">
        <f>IF(N1094="základní",J1094,0)</f>
        <v>0</v>
      </c>
      <c r="BF1094" s="191">
        <f>IF(N1094="snížená",J1094,0)</f>
        <v>0</v>
      </c>
      <c r="BG1094" s="191">
        <f>IF(N1094="zákl. přenesená",J1094,0)</f>
        <v>0</v>
      </c>
      <c r="BH1094" s="191">
        <f>IF(N1094="sníž. přenesená",J1094,0)</f>
        <v>0</v>
      </c>
      <c r="BI1094" s="191">
        <f>IF(N1094="nulová",J1094,0)</f>
        <v>0</v>
      </c>
      <c r="BJ1094" s="17" t="s">
        <v>3562</v>
      </c>
      <c r="BK1094" s="191">
        <f>ROUND(I1094*H1094,2)</f>
        <v>0</v>
      </c>
      <c r="BL1094" s="17" t="s">
        <v>3761</v>
      </c>
      <c r="BM1094" s="190" t="s">
        <v>3436</v>
      </c>
    </row>
    <row r="1095" spans="2:51" s="12" customFormat="1" ht="12">
      <c r="B1095" s="192"/>
      <c r="C1095" s="193"/>
      <c r="D1095" s="194" t="s">
        <v>3710</v>
      </c>
      <c r="E1095" s="195" t="s">
        <v>3501</v>
      </c>
      <c r="F1095" s="196" t="s">
        <v>3437</v>
      </c>
      <c r="G1095" s="193"/>
      <c r="H1095" s="197">
        <v>3</v>
      </c>
      <c r="I1095" s="198"/>
      <c r="J1095" s="193"/>
      <c r="K1095" s="193"/>
      <c r="L1095" s="199"/>
      <c r="M1095" s="200"/>
      <c r="N1095" s="201"/>
      <c r="O1095" s="201"/>
      <c r="P1095" s="201"/>
      <c r="Q1095" s="201"/>
      <c r="R1095" s="201"/>
      <c r="S1095" s="201"/>
      <c r="T1095" s="202"/>
      <c r="AT1095" s="203" t="s">
        <v>3710</v>
      </c>
      <c r="AU1095" s="203" t="s">
        <v>3565</v>
      </c>
      <c r="AV1095" s="12" t="s">
        <v>3565</v>
      </c>
      <c r="AW1095" s="12" t="s">
        <v>3515</v>
      </c>
      <c r="AX1095" s="12" t="s">
        <v>3554</v>
      </c>
      <c r="AY1095" s="203" t="s">
        <v>3691</v>
      </c>
    </row>
    <row r="1096" spans="2:51" s="13" customFormat="1" ht="12">
      <c r="B1096" s="204"/>
      <c r="C1096" s="205"/>
      <c r="D1096" s="194" t="s">
        <v>3710</v>
      </c>
      <c r="E1096" s="206" t="s">
        <v>3501</v>
      </c>
      <c r="F1096" s="207" t="s">
        <v>3712</v>
      </c>
      <c r="G1096" s="205"/>
      <c r="H1096" s="208">
        <v>3</v>
      </c>
      <c r="I1096" s="209"/>
      <c r="J1096" s="205"/>
      <c r="K1096" s="205"/>
      <c r="L1096" s="210"/>
      <c r="M1096" s="211"/>
      <c r="N1096" s="212"/>
      <c r="O1096" s="212"/>
      <c r="P1096" s="212"/>
      <c r="Q1096" s="212"/>
      <c r="R1096" s="212"/>
      <c r="S1096" s="212"/>
      <c r="T1096" s="213"/>
      <c r="AT1096" s="214" t="s">
        <v>3710</v>
      </c>
      <c r="AU1096" s="214" t="s">
        <v>3565</v>
      </c>
      <c r="AV1096" s="13" t="s">
        <v>3699</v>
      </c>
      <c r="AW1096" s="13" t="s">
        <v>3515</v>
      </c>
      <c r="AX1096" s="13" t="s">
        <v>3562</v>
      </c>
      <c r="AY1096" s="214" t="s">
        <v>3691</v>
      </c>
    </row>
    <row r="1097" spans="2:65" s="1" customFormat="1" ht="16.5" customHeight="1">
      <c r="B1097" s="34"/>
      <c r="C1097" s="225" t="s">
        <v>3438</v>
      </c>
      <c r="D1097" s="225" t="s">
        <v>3806</v>
      </c>
      <c r="E1097" s="226" t="s">
        <v>3439</v>
      </c>
      <c r="F1097" s="227" t="s">
        <v>3440</v>
      </c>
      <c r="G1097" s="228" t="s">
        <v>3834</v>
      </c>
      <c r="H1097" s="229">
        <v>1</v>
      </c>
      <c r="I1097" s="230"/>
      <c r="J1097" s="231">
        <f>ROUND(I1097*H1097,2)</f>
        <v>0</v>
      </c>
      <c r="K1097" s="227" t="s">
        <v>3501</v>
      </c>
      <c r="L1097" s="232"/>
      <c r="M1097" s="233" t="s">
        <v>3501</v>
      </c>
      <c r="N1097" s="234" t="s">
        <v>3525</v>
      </c>
      <c r="O1097" s="63"/>
      <c r="P1097" s="188">
        <f>O1097*H1097</f>
        <v>0</v>
      </c>
      <c r="Q1097" s="188">
        <v>0.021</v>
      </c>
      <c r="R1097" s="188">
        <f>Q1097*H1097</f>
        <v>0.021</v>
      </c>
      <c r="S1097" s="188">
        <v>0</v>
      </c>
      <c r="T1097" s="189">
        <f>S1097*H1097</f>
        <v>0</v>
      </c>
      <c r="AR1097" s="190" t="s">
        <v>3842</v>
      </c>
      <c r="AT1097" s="190" t="s">
        <v>3806</v>
      </c>
      <c r="AU1097" s="190" t="s">
        <v>3565</v>
      </c>
      <c r="AY1097" s="17" t="s">
        <v>3691</v>
      </c>
      <c r="BE1097" s="191">
        <f>IF(N1097="základní",J1097,0)</f>
        <v>0</v>
      </c>
      <c r="BF1097" s="191">
        <f>IF(N1097="snížená",J1097,0)</f>
        <v>0</v>
      </c>
      <c r="BG1097" s="191">
        <f>IF(N1097="zákl. přenesená",J1097,0)</f>
        <v>0</v>
      </c>
      <c r="BH1097" s="191">
        <f>IF(N1097="sníž. přenesená",J1097,0)</f>
        <v>0</v>
      </c>
      <c r="BI1097" s="191">
        <f>IF(N1097="nulová",J1097,0)</f>
        <v>0</v>
      </c>
      <c r="BJ1097" s="17" t="s">
        <v>3562</v>
      </c>
      <c r="BK1097" s="191">
        <f>ROUND(I1097*H1097,2)</f>
        <v>0</v>
      </c>
      <c r="BL1097" s="17" t="s">
        <v>3761</v>
      </c>
      <c r="BM1097" s="190" t="s">
        <v>3441</v>
      </c>
    </row>
    <row r="1098" spans="2:65" s="1" customFormat="1" ht="16.5" customHeight="1">
      <c r="B1098" s="34"/>
      <c r="C1098" s="225" t="s">
        <v>3442</v>
      </c>
      <c r="D1098" s="225" t="s">
        <v>3806</v>
      </c>
      <c r="E1098" s="226" t="s">
        <v>3443</v>
      </c>
      <c r="F1098" s="227" t="s">
        <v>3444</v>
      </c>
      <c r="G1098" s="228" t="s">
        <v>3834</v>
      </c>
      <c r="H1098" s="229">
        <v>2</v>
      </c>
      <c r="I1098" s="230"/>
      <c r="J1098" s="231">
        <f>ROUND(I1098*H1098,2)</f>
        <v>0</v>
      </c>
      <c r="K1098" s="227" t="s">
        <v>3501</v>
      </c>
      <c r="L1098" s="232"/>
      <c r="M1098" s="233" t="s">
        <v>3501</v>
      </c>
      <c r="N1098" s="234" t="s">
        <v>3525</v>
      </c>
      <c r="O1098" s="63"/>
      <c r="P1098" s="188">
        <f>O1098*H1098</f>
        <v>0</v>
      </c>
      <c r="Q1098" s="188">
        <v>0.021</v>
      </c>
      <c r="R1098" s="188">
        <f>Q1098*H1098</f>
        <v>0.042</v>
      </c>
      <c r="S1098" s="188">
        <v>0</v>
      </c>
      <c r="T1098" s="189">
        <f>S1098*H1098</f>
        <v>0</v>
      </c>
      <c r="AR1098" s="190" t="s">
        <v>3842</v>
      </c>
      <c r="AT1098" s="190" t="s">
        <v>3806</v>
      </c>
      <c r="AU1098" s="190" t="s">
        <v>3565</v>
      </c>
      <c r="AY1098" s="17" t="s">
        <v>3691</v>
      </c>
      <c r="BE1098" s="191">
        <f>IF(N1098="základní",J1098,0)</f>
        <v>0</v>
      </c>
      <c r="BF1098" s="191">
        <f>IF(N1098="snížená",J1098,0)</f>
        <v>0</v>
      </c>
      <c r="BG1098" s="191">
        <f>IF(N1098="zákl. přenesená",J1098,0)</f>
        <v>0</v>
      </c>
      <c r="BH1098" s="191">
        <f>IF(N1098="sníž. přenesená",J1098,0)</f>
        <v>0</v>
      </c>
      <c r="BI1098" s="191">
        <f>IF(N1098="nulová",J1098,0)</f>
        <v>0</v>
      </c>
      <c r="BJ1098" s="17" t="s">
        <v>3562</v>
      </c>
      <c r="BK1098" s="191">
        <f>ROUND(I1098*H1098,2)</f>
        <v>0</v>
      </c>
      <c r="BL1098" s="17" t="s">
        <v>3761</v>
      </c>
      <c r="BM1098" s="190" t="s">
        <v>3445</v>
      </c>
    </row>
    <row r="1099" spans="2:65" s="1" customFormat="1" ht="24" customHeight="1">
      <c r="B1099" s="34"/>
      <c r="C1099" s="179" t="s">
        <v>3446</v>
      </c>
      <c r="D1099" s="179" t="s">
        <v>3694</v>
      </c>
      <c r="E1099" s="180" t="s">
        <v>2825</v>
      </c>
      <c r="F1099" s="181" t="s">
        <v>2826</v>
      </c>
      <c r="G1099" s="182" t="s">
        <v>3834</v>
      </c>
      <c r="H1099" s="183">
        <v>4</v>
      </c>
      <c r="I1099" s="184"/>
      <c r="J1099" s="185">
        <f>ROUND(I1099*H1099,2)</f>
        <v>0</v>
      </c>
      <c r="K1099" s="181" t="s">
        <v>3698</v>
      </c>
      <c r="L1099" s="38"/>
      <c r="M1099" s="186" t="s">
        <v>3501</v>
      </c>
      <c r="N1099" s="187" t="s">
        <v>3525</v>
      </c>
      <c r="O1099" s="63"/>
      <c r="P1099" s="188">
        <f>O1099*H1099</f>
        <v>0</v>
      </c>
      <c r="Q1099" s="188">
        <v>0</v>
      </c>
      <c r="R1099" s="188">
        <f>Q1099*H1099</f>
        <v>0</v>
      </c>
      <c r="S1099" s="188">
        <v>0</v>
      </c>
      <c r="T1099" s="189">
        <f>S1099*H1099</f>
        <v>0</v>
      </c>
      <c r="AR1099" s="190" t="s">
        <v>3761</v>
      </c>
      <c r="AT1099" s="190" t="s">
        <v>3694</v>
      </c>
      <c r="AU1099" s="190" t="s">
        <v>3565</v>
      </c>
      <c r="AY1099" s="17" t="s">
        <v>3691</v>
      </c>
      <c r="BE1099" s="191">
        <f>IF(N1099="základní",J1099,0)</f>
        <v>0</v>
      </c>
      <c r="BF1099" s="191">
        <f>IF(N1099="snížená",J1099,0)</f>
        <v>0</v>
      </c>
      <c r="BG1099" s="191">
        <f>IF(N1099="zákl. přenesená",J1099,0)</f>
        <v>0</v>
      </c>
      <c r="BH1099" s="191">
        <f>IF(N1099="sníž. přenesená",J1099,0)</f>
        <v>0</v>
      </c>
      <c r="BI1099" s="191">
        <f>IF(N1099="nulová",J1099,0)</f>
        <v>0</v>
      </c>
      <c r="BJ1099" s="17" t="s">
        <v>3562</v>
      </c>
      <c r="BK1099" s="191">
        <f>ROUND(I1099*H1099,2)</f>
        <v>0</v>
      </c>
      <c r="BL1099" s="17" t="s">
        <v>3761</v>
      </c>
      <c r="BM1099" s="190" t="s">
        <v>3447</v>
      </c>
    </row>
    <row r="1100" spans="2:51" s="12" customFormat="1" ht="12">
      <c r="B1100" s="192"/>
      <c r="C1100" s="193"/>
      <c r="D1100" s="194" t="s">
        <v>3710</v>
      </c>
      <c r="E1100" s="195" t="s">
        <v>3501</v>
      </c>
      <c r="F1100" s="196" t="s">
        <v>2801</v>
      </c>
      <c r="G1100" s="193"/>
      <c r="H1100" s="197">
        <v>4</v>
      </c>
      <c r="I1100" s="198"/>
      <c r="J1100" s="193"/>
      <c r="K1100" s="193"/>
      <c r="L1100" s="199"/>
      <c r="M1100" s="200"/>
      <c r="N1100" s="201"/>
      <c r="O1100" s="201"/>
      <c r="P1100" s="201"/>
      <c r="Q1100" s="201"/>
      <c r="R1100" s="201"/>
      <c r="S1100" s="201"/>
      <c r="T1100" s="202"/>
      <c r="AT1100" s="203" t="s">
        <v>3710</v>
      </c>
      <c r="AU1100" s="203" t="s">
        <v>3565</v>
      </c>
      <c r="AV1100" s="12" t="s">
        <v>3565</v>
      </c>
      <c r="AW1100" s="12" t="s">
        <v>3515</v>
      </c>
      <c r="AX1100" s="12" t="s">
        <v>3554</v>
      </c>
      <c r="AY1100" s="203" t="s">
        <v>3691</v>
      </c>
    </row>
    <row r="1101" spans="2:51" s="13" customFormat="1" ht="12">
      <c r="B1101" s="204"/>
      <c r="C1101" s="205"/>
      <c r="D1101" s="194" t="s">
        <v>3710</v>
      </c>
      <c r="E1101" s="206" t="s">
        <v>3501</v>
      </c>
      <c r="F1101" s="207" t="s">
        <v>3712</v>
      </c>
      <c r="G1101" s="205"/>
      <c r="H1101" s="208">
        <v>4</v>
      </c>
      <c r="I1101" s="209"/>
      <c r="J1101" s="205"/>
      <c r="K1101" s="205"/>
      <c r="L1101" s="210"/>
      <c r="M1101" s="211"/>
      <c r="N1101" s="212"/>
      <c r="O1101" s="212"/>
      <c r="P1101" s="212"/>
      <c r="Q1101" s="212"/>
      <c r="R1101" s="212"/>
      <c r="S1101" s="212"/>
      <c r="T1101" s="213"/>
      <c r="AT1101" s="214" t="s">
        <v>3710</v>
      </c>
      <c r="AU1101" s="214" t="s">
        <v>3565</v>
      </c>
      <c r="AV1101" s="13" t="s">
        <v>3699</v>
      </c>
      <c r="AW1101" s="13" t="s">
        <v>3515</v>
      </c>
      <c r="AX1101" s="13" t="s">
        <v>3562</v>
      </c>
      <c r="AY1101" s="214" t="s">
        <v>3691</v>
      </c>
    </row>
    <row r="1102" spans="2:65" s="1" customFormat="1" ht="16.5" customHeight="1">
      <c r="B1102" s="34"/>
      <c r="C1102" s="225" t="s">
        <v>3448</v>
      </c>
      <c r="D1102" s="225" t="s">
        <v>3806</v>
      </c>
      <c r="E1102" s="226" t="s">
        <v>3449</v>
      </c>
      <c r="F1102" s="227" t="s">
        <v>3450</v>
      </c>
      <c r="G1102" s="228" t="s">
        <v>3834</v>
      </c>
      <c r="H1102" s="229">
        <v>1</v>
      </c>
      <c r="I1102" s="230"/>
      <c r="J1102" s="231">
        <f>ROUND(I1102*H1102,2)</f>
        <v>0</v>
      </c>
      <c r="K1102" s="227" t="s">
        <v>3501</v>
      </c>
      <c r="L1102" s="232"/>
      <c r="M1102" s="233" t="s">
        <v>3501</v>
      </c>
      <c r="N1102" s="234" t="s">
        <v>3525</v>
      </c>
      <c r="O1102" s="63"/>
      <c r="P1102" s="188">
        <f>O1102*H1102</f>
        <v>0</v>
      </c>
      <c r="Q1102" s="188">
        <v>0.019</v>
      </c>
      <c r="R1102" s="188">
        <f>Q1102*H1102</f>
        <v>0.019</v>
      </c>
      <c r="S1102" s="188">
        <v>0</v>
      </c>
      <c r="T1102" s="189">
        <f>S1102*H1102</f>
        <v>0</v>
      </c>
      <c r="AR1102" s="190" t="s">
        <v>3842</v>
      </c>
      <c r="AT1102" s="190" t="s">
        <v>3806</v>
      </c>
      <c r="AU1102" s="190" t="s">
        <v>3565</v>
      </c>
      <c r="AY1102" s="17" t="s">
        <v>3691</v>
      </c>
      <c r="BE1102" s="191">
        <f>IF(N1102="základní",J1102,0)</f>
        <v>0</v>
      </c>
      <c r="BF1102" s="191">
        <f>IF(N1102="snížená",J1102,0)</f>
        <v>0</v>
      </c>
      <c r="BG1102" s="191">
        <f>IF(N1102="zákl. přenesená",J1102,0)</f>
        <v>0</v>
      </c>
      <c r="BH1102" s="191">
        <f>IF(N1102="sníž. přenesená",J1102,0)</f>
        <v>0</v>
      </c>
      <c r="BI1102" s="191">
        <f>IF(N1102="nulová",J1102,0)</f>
        <v>0</v>
      </c>
      <c r="BJ1102" s="17" t="s">
        <v>3562</v>
      </c>
      <c r="BK1102" s="191">
        <f>ROUND(I1102*H1102,2)</f>
        <v>0</v>
      </c>
      <c r="BL1102" s="17" t="s">
        <v>3761</v>
      </c>
      <c r="BM1102" s="190" t="s">
        <v>3451</v>
      </c>
    </row>
    <row r="1103" spans="2:65" s="1" customFormat="1" ht="16.5" customHeight="1">
      <c r="B1103" s="34"/>
      <c r="C1103" s="225" t="s">
        <v>3452</v>
      </c>
      <c r="D1103" s="225" t="s">
        <v>3806</v>
      </c>
      <c r="E1103" s="226" t="s">
        <v>3453</v>
      </c>
      <c r="F1103" s="227" t="s">
        <v>3454</v>
      </c>
      <c r="G1103" s="228" t="s">
        <v>3834</v>
      </c>
      <c r="H1103" s="229">
        <v>3</v>
      </c>
      <c r="I1103" s="230"/>
      <c r="J1103" s="231">
        <f>ROUND(I1103*H1103,2)</f>
        <v>0</v>
      </c>
      <c r="K1103" s="227" t="s">
        <v>3501</v>
      </c>
      <c r="L1103" s="232"/>
      <c r="M1103" s="233" t="s">
        <v>3501</v>
      </c>
      <c r="N1103" s="234" t="s">
        <v>3525</v>
      </c>
      <c r="O1103" s="63"/>
      <c r="P1103" s="188">
        <f>O1103*H1103</f>
        <v>0</v>
      </c>
      <c r="Q1103" s="188">
        <v>0.017</v>
      </c>
      <c r="R1103" s="188">
        <f>Q1103*H1103</f>
        <v>0.051000000000000004</v>
      </c>
      <c r="S1103" s="188">
        <v>0</v>
      </c>
      <c r="T1103" s="189">
        <f>S1103*H1103</f>
        <v>0</v>
      </c>
      <c r="AR1103" s="190" t="s">
        <v>3842</v>
      </c>
      <c r="AT1103" s="190" t="s">
        <v>3806</v>
      </c>
      <c r="AU1103" s="190" t="s">
        <v>3565</v>
      </c>
      <c r="AY1103" s="17" t="s">
        <v>3691</v>
      </c>
      <c r="BE1103" s="191">
        <f>IF(N1103="základní",J1103,0)</f>
        <v>0</v>
      </c>
      <c r="BF1103" s="191">
        <f>IF(N1103="snížená",J1103,0)</f>
        <v>0</v>
      </c>
      <c r="BG1103" s="191">
        <f>IF(N1103="zákl. přenesená",J1103,0)</f>
        <v>0</v>
      </c>
      <c r="BH1103" s="191">
        <f>IF(N1103="sníž. přenesená",J1103,0)</f>
        <v>0</v>
      </c>
      <c r="BI1103" s="191">
        <f>IF(N1103="nulová",J1103,0)</f>
        <v>0</v>
      </c>
      <c r="BJ1103" s="17" t="s">
        <v>3562</v>
      </c>
      <c r="BK1103" s="191">
        <f>ROUND(I1103*H1103,2)</f>
        <v>0</v>
      </c>
      <c r="BL1103" s="17" t="s">
        <v>3761</v>
      </c>
      <c r="BM1103" s="190" t="s">
        <v>3455</v>
      </c>
    </row>
    <row r="1104" spans="2:65" s="1" customFormat="1" ht="16.5" customHeight="1">
      <c r="B1104" s="34"/>
      <c r="C1104" s="179" t="s">
        <v>3456</v>
      </c>
      <c r="D1104" s="179" t="s">
        <v>3694</v>
      </c>
      <c r="E1104" s="180" t="s">
        <v>3457</v>
      </c>
      <c r="F1104" s="181" t="s">
        <v>3458</v>
      </c>
      <c r="G1104" s="182" t="s">
        <v>4097</v>
      </c>
      <c r="H1104" s="183">
        <v>17.1</v>
      </c>
      <c r="I1104" s="184"/>
      <c r="J1104" s="185">
        <f>ROUND(I1104*H1104,2)</f>
        <v>0</v>
      </c>
      <c r="K1104" s="181" t="s">
        <v>3501</v>
      </c>
      <c r="L1104" s="38"/>
      <c r="M1104" s="186" t="s">
        <v>3501</v>
      </c>
      <c r="N1104" s="187" t="s">
        <v>3525</v>
      </c>
      <c r="O1104" s="63"/>
      <c r="P1104" s="188">
        <f>O1104*H1104</f>
        <v>0</v>
      </c>
      <c r="Q1104" s="188">
        <v>0.00034</v>
      </c>
      <c r="R1104" s="188">
        <f>Q1104*H1104</f>
        <v>0.005814000000000001</v>
      </c>
      <c r="S1104" s="188">
        <v>0</v>
      </c>
      <c r="T1104" s="189">
        <f>S1104*H1104</f>
        <v>0</v>
      </c>
      <c r="AR1104" s="190" t="s">
        <v>3761</v>
      </c>
      <c r="AT1104" s="190" t="s">
        <v>3694</v>
      </c>
      <c r="AU1104" s="190" t="s">
        <v>3565</v>
      </c>
      <c r="AY1104" s="17" t="s">
        <v>3691</v>
      </c>
      <c r="BE1104" s="191">
        <f>IF(N1104="základní",J1104,0)</f>
        <v>0</v>
      </c>
      <c r="BF1104" s="191">
        <f>IF(N1104="snížená",J1104,0)</f>
        <v>0</v>
      </c>
      <c r="BG1104" s="191">
        <f>IF(N1104="zákl. přenesená",J1104,0)</f>
        <v>0</v>
      </c>
      <c r="BH1104" s="191">
        <f>IF(N1104="sníž. přenesená",J1104,0)</f>
        <v>0</v>
      </c>
      <c r="BI1104" s="191">
        <f>IF(N1104="nulová",J1104,0)</f>
        <v>0</v>
      </c>
      <c r="BJ1104" s="17" t="s">
        <v>3562</v>
      </c>
      <c r="BK1104" s="191">
        <f>ROUND(I1104*H1104,2)</f>
        <v>0</v>
      </c>
      <c r="BL1104" s="17" t="s">
        <v>3761</v>
      </c>
      <c r="BM1104" s="190" t="s">
        <v>3459</v>
      </c>
    </row>
    <row r="1105" spans="2:51" s="12" customFormat="1" ht="12">
      <c r="B1105" s="192"/>
      <c r="C1105" s="193"/>
      <c r="D1105" s="194" t="s">
        <v>3710</v>
      </c>
      <c r="E1105" s="195" t="s">
        <v>3501</v>
      </c>
      <c r="F1105" s="196" t="s">
        <v>3460</v>
      </c>
      <c r="G1105" s="193"/>
      <c r="H1105" s="197">
        <v>17.1</v>
      </c>
      <c r="I1105" s="198"/>
      <c r="J1105" s="193"/>
      <c r="K1105" s="193"/>
      <c r="L1105" s="199"/>
      <c r="M1105" s="200"/>
      <c r="N1105" s="201"/>
      <c r="O1105" s="201"/>
      <c r="P1105" s="201"/>
      <c r="Q1105" s="201"/>
      <c r="R1105" s="201"/>
      <c r="S1105" s="201"/>
      <c r="T1105" s="202"/>
      <c r="AT1105" s="203" t="s">
        <v>3710</v>
      </c>
      <c r="AU1105" s="203" t="s">
        <v>3565</v>
      </c>
      <c r="AV1105" s="12" t="s">
        <v>3565</v>
      </c>
      <c r="AW1105" s="12" t="s">
        <v>3515</v>
      </c>
      <c r="AX1105" s="12" t="s">
        <v>3554</v>
      </c>
      <c r="AY1105" s="203" t="s">
        <v>3691</v>
      </c>
    </row>
    <row r="1106" spans="2:51" s="13" customFormat="1" ht="12">
      <c r="B1106" s="204"/>
      <c r="C1106" s="205"/>
      <c r="D1106" s="194" t="s">
        <v>3710</v>
      </c>
      <c r="E1106" s="206" t="s">
        <v>3501</v>
      </c>
      <c r="F1106" s="207" t="s">
        <v>3712</v>
      </c>
      <c r="G1106" s="205"/>
      <c r="H1106" s="208">
        <v>17.1</v>
      </c>
      <c r="I1106" s="209"/>
      <c r="J1106" s="205"/>
      <c r="K1106" s="205"/>
      <c r="L1106" s="210"/>
      <c r="M1106" s="211"/>
      <c r="N1106" s="212"/>
      <c r="O1106" s="212"/>
      <c r="P1106" s="212"/>
      <c r="Q1106" s="212"/>
      <c r="R1106" s="212"/>
      <c r="S1106" s="212"/>
      <c r="T1106" s="213"/>
      <c r="AT1106" s="214" t="s">
        <v>3710</v>
      </c>
      <c r="AU1106" s="214" t="s">
        <v>3565</v>
      </c>
      <c r="AV1106" s="13" t="s">
        <v>3699</v>
      </c>
      <c r="AW1106" s="13" t="s">
        <v>3515</v>
      </c>
      <c r="AX1106" s="13" t="s">
        <v>3562</v>
      </c>
      <c r="AY1106" s="214" t="s">
        <v>3691</v>
      </c>
    </row>
    <row r="1107" spans="2:65" s="1" customFormat="1" ht="24" customHeight="1">
      <c r="B1107" s="34"/>
      <c r="C1107" s="225" t="s">
        <v>3461</v>
      </c>
      <c r="D1107" s="225" t="s">
        <v>3806</v>
      </c>
      <c r="E1107" s="226" t="s">
        <v>3462</v>
      </c>
      <c r="F1107" s="227" t="s">
        <v>3463</v>
      </c>
      <c r="G1107" s="228" t="s">
        <v>3834</v>
      </c>
      <c r="H1107" s="229">
        <v>1</v>
      </c>
      <c r="I1107" s="230"/>
      <c r="J1107" s="231">
        <f>ROUND(I1107*H1107,2)</f>
        <v>0</v>
      </c>
      <c r="K1107" s="227" t="s">
        <v>3501</v>
      </c>
      <c r="L1107" s="232"/>
      <c r="M1107" s="233" t="s">
        <v>3501</v>
      </c>
      <c r="N1107" s="234" t="s">
        <v>3525</v>
      </c>
      <c r="O1107" s="63"/>
      <c r="P1107" s="188">
        <f>O1107*H1107</f>
        <v>0</v>
      </c>
      <c r="Q1107" s="188">
        <v>0.23</v>
      </c>
      <c r="R1107" s="188">
        <f>Q1107*H1107</f>
        <v>0.23</v>
      </c>
      <c r="S1107" s="188">
        <v>0</v>
      </c>
      <c r="T1107" s="189">
        <f>S1107*H1107</f>
        <v>0</v>
      </c>
      <c r="AR1107" s="190" t="s">
        <v>3842</v>
      </c>
      <c r="AT1107" s="190" t="s">
        <v>3806</v>
      </c>
      <c r="AU1107" s="190" t="s">
        <v>3565</v>
      </c>
      <c r="AY1107" s="17" t="s">
        <v>3691</v>
      </c>
      <c r="BE1107" s="191">
        <f>IF(N1107="základní",J1107,0)</f>
        <v>0</v>
      </c>
      <c r="BF1107" s="191">
        <f>IF(N1107="snížená",J1107,0)</f>
        <v>0</v>
      </c>
      <c r="BG1107" s="191">
        <f>IF(N1107="zákl. přenesená",J1107,0)</f>
        <v>0</v>
      </c>
      <c r="BH1107" s="191">
        <f>IF(N1107="sníž. přenesená",J1107,0)</f>
        <v>0</v>
      </c>
      <c r="BI1107" s="191">
        <f>IF(N1107="nulová",J1107,0)</f>
        <v>0</v>
      </c>
      <c r="BJ1107" s="17" t="s">
        <v>3562</v>
      </c>
      <c r="BK1107" s="191">
        <f>ROUND(I1107*H1107,2)</f>
        <v>0</v>
      </c>
      <c r="BL1107" s="17" t="s">
        <v>3761</v>
      </c>
      <c r="BM1107" s="190" t="s">
        <v>3464</v>
      </c>
    </row>
    <row r="1108" spans="2:65" s="1" customFormat="1" ht="24" customHeight="1">
      <c r="B1108" s="34"/>
      <c r="C1108" s="179" t="s">
        <v>3465</v>
      </c>
      <c r="D1108" s="179" t="s">
        <v>3694</v>
      </c>
      <c r="E1108" s="180" t="s">
        <v>3466</v>
      </c>
      <c r="F1108" s="181" t="s">
        <v>2859</v>
      </c>
      <c r="G1108" s="182" t="s">
        <v>3800</v>
      </c>
      <c r="H1108" s="183">
        <v>2.55</v>
      </c>
      <c r="I1108" s="184"/>
      <c r="J1108" s="185">
        <f>ROUND(I1108*H1108,2)</f>
        <v>0</v>
      </c>
      <c r="K1108" s="181" t="s">
        <v>3698</v>
      </c>
      <c r="L1108" s="38"/>
      <c r="M1108" s="186" t="s">
        <v>3501</v>
      </c>
      <c r="N1108" s="187" t="s">
        <v>3525</v>
      </c>
      <c r="O1108" s="63"/>
      <c r="P1108" s="188">
        <f>O1108*H1108</f>
        <v>0</v>
      </c>
      <c r="Q1108" s="188">
        <v>0.00026</v>
      </c>
      <c r="R1108" s="188">
        <f>Q1108*H1108</f>
        <v>0.0006629999999999999</v>
      </c>
      <c r="S1108" s="188">
        <v>0</v>
      </c>
      <c r="T1108" s="189">
        <f>S1108*H1108</f>
        <v>0</v>
      </c>
      <c r="AR1108" s="190" t="s">
        <v>3761</v>
      </c>
      <c r="AT1108" s="190" t="s">
        <v>3694</v>
      </c>
      <c r="AU1108" s="190" t="s">
        <v>3565</v>
      </c>
      <c r="AY1108" s="17" t="s">
        <v>3691</v>
      </c>
      <c r="BE1108" s="191">
        <f>IF(N1108="základní",J1108,0)</f>
        <v>0</v>
      </c>
      <c r="BF1108" s="191">
        <f>IF(N1108="snížená",J1108,0)</f>
        <v>0</v>
      </c>
      <c r="BG1108" s="191">
        <f>IF(N1108="zákl. přenesená",J1108,0)</f>
        <v>0</v>
      </c>
      <c r="BH1108" s="191">
        <f>IF(N1108="sníž. přenesená",J1108,0)</f>
        <v>0</v>
      </c>
      <c r="BI1108" s="191">
        <f>IF(N1108="nulová",J1108,0)</f>
        <v>0</v>
      </c>
      <c r="BJ1108" s="17" t="s">
        <v>3562</v>
      </c>
      <c r="BK1108" s="191">
        <f>ROUND(I1108*H1108,2)</f>
        <v>0</v>
      </c>
      <c r="BL1108" s="17" t="s">
        <v>3761</v>
      </c>
      <c r="BM1108" s="190" t="s">
        <v>3467</v>
      </c>
    </row>
    <row r="1109" spans="2:51" s="12" customFormat="1" ht="12">
      <c r="B1109" s="192"/>
      <c r="C1109" s="193"/>
      <c r="D1109" s="194" t="s">
        <v>3710</v>
      </c>
      <c r="E1109" s="195" t="s">
        <v>3501</v>
      </c>
      <c r="F1109" s="196" t="s">
        <v>3468</v>
      </c>
      <c r="G1109" s="193"/>
      <c r="H1109" s="197">
        <v>2.55</v>
      </c>
      <c r="I1109" s="198"/>
      <c r="J1109" s="193"/>
      <c r="K1109" s="193"/>
      <c r="L1109" s="199"/>
      <c r="M1109" s="200"/>
      <c r="N1109" s="201"/>
      <c r="O1109" s="201"/>
      <c r="P1109" s="201"/>
      <c r="Q1109" s="201"/>
      <c r="R1109" s="201"/>
      <c r="S1109" s="201"/>
      <c r="T1109" s="202"/>
      <c r="AT1109" s="203" t="s">
        <v>3710</v>
      </c>
      <c r="AU1109" s="203" t="s">
        <v>3565</v>
      </c>
      <c r="AV1109" s="12" t="s">
        <v>3565</v>
      </c>
      <c r="AW1109" s="12" t="s">
        <v>3515</v>
      </c>
      <c r="AX1109" s="12" t="s">
        <v>3562</v>
      </c>
      <c r="AY1109" s="203" t="s">
        <v>3691</v>
      </c>
    </row>
    <row r="1110" spans="2:65" s="1" customFormat="1" ht="24" customHeight="1">
      <c r="B1110" s="34"/>
      <c r="C1110" s="225" t="s">
        <v>3469</v>
      </c>
      <c r="D1110" s="225" t="s">
        <v>3806</v>
      </c>
      <c r="E1110" s="226" t="s">
        <v>3470</v>
      </c>
      <c r="F1110" s="227" t="s">
        <v>3471</v>
      </c>
      <c r="G1110" s="228" t="s">
        <v>3834</v>
      </c>
      <c r="H1110" s="229">
        <v>2</v>
      </c>
      <c r="I1110" s="230"/>
      <c r="J1110" s="231">
        <f>ROUND(I1110*H1110,2)</f>
        <v>0</v>
      </c>
      <c r="K1110" s="227" t="s">
        <v>3501</v>
      </c>
      <c r="L1110" s="232"/>
      <c r="M1110" s="233" t="s">
        <v>3501</v>
      </c>
      <c r="N1110" s="234" t="s">
        <v>3525</v>
      </c>
      <c r="O1110" s="63"/>
      <c r="P1110" s="188">
        <f>O1110*H1110</f>
        <v>0</v>
      </c>
      <c r="Q1110" s="188">
        <v>0.035</v>
      </c>
      <c r="R1110" s="188">
        <f>Q1110*H1110</f>
        <v>0.07</v>
      </c>
      <c r="S1110" s="188">
        <v>0</v>
      </c>
      <c r="T1110" s="189">
        <f>S1110*H1110</f>
        <v>0</v>
      </c>
      <c r="AR1110" s="190" t="s">
        <v>3842</v>
      </c>
      <c r="AT1110" s="190" t="s">
        <v>3806</v>
      </c>
      <c r="AU1110" s="190" t="s">
        <v>3565</v>
      </c>
      <c r="AY1110" s="17" t="s">
        <v>3691</v>
      </c>
      <c r="BE1110" s="191">
        <f>IF(N1110="základní",J1110,0)</f>
        <v>0</v>
      </c>
      <c r="BF1110" s="191">
        <f>IF(N1110="snížená",J1110,0)</f>
        <v>0</v>
      </c>
      <c r="BG1110" s="191">
        <f>IF(N1110="zákl. přenesená",J1110,0)</f>
        <v>0</v>
      </c>
      <c r="BH1110" s="191">
        <f>IF(N1110="sníž. přenesená",J1110,0)</f>
        <v>0</v>
      </c>
      <c r="BI1110" s="191">
        <f>IF(N1110="nulová",J1110,0)</f>
        <v>0</v>
      </c>
      <c r="BJ1110" s="17" t="s">
        <v>3562</v>
      </c>
      <c r="BK1110" s="191">
        <f>ROUND(I1110*H1110,2)</f>
        <v>0</v>
      </c>
      <c r="BL1110" s="17" t="s">
        <v>3761</v>
      </c>
      <c r="BM1110" s="190" t="s">
        <v>3472</v>
      </c>
    </row>
    <row r="1111" spans="2:65" s="1" customFormat="1" ht="24" customHeight="1">
      <c r="B1111" s="34"/>
      <c r="C1111" s="179" t="s">
        <v>3473</v>
      </c>
      <c r="D1111" s="179" t="s">
        <v>3694</v>
      </c>
      <c r="E1111" s="180" t="s">
        <v>3474</v>
      </c>
      <c r="F1111" s="181" t="s">
        <v>3475</v>
      </c>
      <c r="G1111" s="182" t="s">
        <v>3800</v>
      </c>
      <c r="H1111" s="183">
        <v>3.57</v>
      </c>
      <c r="I1111" s="184"/>
      <c r="J1111" s="185">
        <f>ROUND(I1111*H1111,2)</f>
        <v>0</v>
      </c>
      <c r="K1111" s="181" t="s">
        <v>3698</v>
      </c>
      <c r="L1111" s="38"/>
      <c r="M1111" s="186" t="s">
        <v>3501</v>
      </c>
      <c r="N1111" s="187" t="s">
        <v>3525</v>
      </c>
      <c r="O1111" s="63"/>
      <c r="P1111" s="188">
        <f>O1111*H1111</f>
        <v>0</v>
      </c>
      <c r="Q1111" s="188">
        <v>0.00027</v>
      </c>
      <c r="R1111" s="188">
        <f>Q1111*H1111</f>
        <v>0.0009639</v>
      </c>
      <c r="S1111" s="188">
        <v>0</v>
      </c>
      <c r="T1111" s="189">
        <f>S1111*H1111</f>
        <v>0</v>
      </c>
      <c r="AR1111" s="190" t="s">
        <v>3761</v>
      </c>
      <c r="AT1111" s="190" t="s">
        <v>3694</v>
      </c>
      <c r="AU1111" s="190" t="s">
        <v>3565</v>
      </c>
      <c r="AY1111" s="17" t="s">
        <v>3691</v>
      </c>
      <c r="BE1111" s="191">
        <f>IF(N1111="základní",J1111,0)</f>
        <v>0</v>
      </c>
      <c r="BF1111" s="191">
        <f>IF(N1111="snížená",J1111,0)</f>
        <v>0</v>
      </c>
      <c r="BG1111" s="191">
        <f>IF(N1111="zákl. přenesená",J1111,0)</f>
        <v>0</v>
      </c>
      <c r="BH1111" s="191">
        <f>IF(N1111="sníž. přenesená",J1111,0)</f>
        <v>0</v>
      </c>
      <c r="BI1111" s="191">
        <f>IF(N1111="nulová",J1111,0)</f>
        <v>0</v>
      </c>
      <c r="BJ1111" s="17" t="s">
        <v>3562</v>
      </c>
      <c r="BK1111" s="191">
        <f>ROUND(I1111*H1111,2)</f>
        <v>0</v>
      </c>
      <c r="BL1111" s="17" t="s">
        <v>3761</v>
      </c>
      <c r="BM1111" s="190" t="s">
        <v>3476</v>
      </c>
    </row>
    <row r="1112" spans="2:51" s="12" customFormat="1" ht="12">
      <c r="B1112" s="192"/>
      <c r="C1112" s="193"/>
      <c r="D1112" s="194" t="s">
        <v>3710</v>
      </c>
      <c r="E1112" s="195" t="s">
        <v>3501</v>
      </c>
      <c r="F1112" s="196" t="s">
        <v>3477</v>
      </c>
      <c r="G1112" s="193"/>
      <c r="H1112" s="197">
        <v>3.57</v>
      </c>
      <c r="I1112" s="198"/>
      <c r="J1112" s="193"/>
      <c r="K1112" s="193"/>
      <c r="L1112" s="199"/>
      <c r="M1112" s="200"/>
      <c r="N1112" s="201"/>
      <c r="O1112" s="201"/>
      <c r="P1112" s="201"/>
      <c r="Q1112" s="201"/>
      <c r="R1112" s="201"/>
      <c r="S1112" s="201"/>
      <c r="T1112" s="202"/>
      <c r="AT1112" s="203" t="s">
        <v>3710</v>
      </c>
      <c r="AU1112" s="203" t="s">
        <v>3565</v>
      </c>
      <c r="AV1112" s="12" t="s">
        <v>3565</v>
      </c>
      <c r="AW1112" s="12" t="s">
        <v>3515</v>
      </c>
      <c r="AX1112" s="12" t="s">
        <v>3554</v>
      </c>
      <c r="AY1112" s="203" t="s">
        <v>3691</v>
      </c>
    </row>
    <row r="1113" spans="2:51" s="13" customFormat="1" ht="12">
      <c r="B1113" s="204"/>
      <c r="C1113" s="205"/>
      <c r="D1113" s="194" t="s">
        <v>3710</v>
      </c>
      <c r="E1113" s="206" t="s">
        <v>3501</v>
      </c>
      <c r="F1113" s="207" t="s">
        <v>3712</v>
      </c>
      <c r="G1113" s="205"/>
      <c r="H1113" s="208">
        <v>3.57</v>
      </c>
      <c r="I1113" s="209"/>
      <c r="J1113" s="205"/>
      <c r="K1113" s="205"/>
      <c r="L1113" s="210"/>
      <c r="M1113" s="211"/>
      <c r="N1113" s="212"/>
      <c r="O1113" s="212"/>
      <c r="P1113" s="212"/>
      <c r="Q1113" s="212"/>
      <c r="R1113" s="212"/>
      <c r="S1113" s="212"/>
      <c r="T1113" s="213"/>
      <c r="AT1113" s="214" t="s">
        <v>3710</v>
      </c>
      <c r="AU1113" s="214" t="s">
        <v>3565</v>
      </c>
      <c r="AV1113" s="13" t="s">
        <v>3699</v>
      </c>
      <c r="AW1113" s="13" t="s">
        <v>3515</v>
      </c>
      <c r="AX1113" s="13" t="s">
        <v>3562</v>
      </c>
      <c r="AY1113" s="214" t="s">
        <v>3691</v>
      </c>
    </row>
    <row r="1114" spans="2:65" s="1" customFormat="1" ht="24" customHeight="1">
      <c r="B1114" s="34"/>
      <c r="C1114" s="225" t="s">
        <v>3478</v>
      </c>
      <c r="D1114" s="225" t="s">
        <v>3806</v>
      </c>
      <c r="E1114" s="226" t="s">
        <v>3479</v>
      </c>
      <c r="F1114" s="227" t="s">
        <v>3480</v>
      </c>
      <c r="G1114" s="228" t="s">
        <v>3834</v>
      </c>
      <c r="H1114" s="229">
        <v>1</v>
      </c>
      <c r="I1114" s="230"/>
      <c r="J1114" s="231">
        <f>ROUND(I1114*H1114,2)</f>
        <v>0</v>
      </c>
      <c r="K1114" s="227" t="s">
        <v>3501</v>
      </c>
      <c r="L1114" s="232"/>
      <c r="M1114" s="233" t="s">
        <v>3501</v>
      </c>
      <c r="N1114" s="234" t="s">
        <v>3525</v>
      </c>
      <c r="O1114" s="63"/>
      <c r="P1114" s="188">
        <f>O1114*H1114</f>
        <v>0</v>
      </c>
      <c r="Q1114" s="188">
        <v>0.066</v>
      </c>
      <c r="R1114" s="188">
        <f>Q1114*H1114</f>
        <v>0.066</v>
      </c>
      <c r="S1114" s="188">
        <v>0</v>
      </c>
      <c r="T1114" s="189">
        <f>S1114*H1114</f>
        <v>0</v>
      </c>
      <c r="AR1114" s="190" t="s">
        <v>3842</v>
      </c>
      <c r="AT1114" s="190" t="s">
        <v>3806</v>
      </c>
      <c r="AU1114" s="190" t="s">
        <v>3565</v>
      </c>
      <c r="AY1114" s="17" t="s">
        <v>3691</v>
      </c>
      <c r="BE1114" s="191">
        <f>IF(N1114="základní",J1114,0)</f>
        <v>0</v>
      </c>
      <c r="BF1114" s="191">
        <f>IF(N1114="snížená",J1114,0)</f>
        <v>0</v>
      </c>
      <c r="BG1114" s="191">
        <f>IF(N1114="zákl. přenesená",J1114,0)</f>
        <v>0</v>
      </c>
      <c r="BH1114" s="191">
        <f>IF(N1114="sníž. přenesená",J1114,0)</f>
        <v>0</v>
      </c>
      <c r="BI1114" s="191">
        <f>IF(N1114="nulová",J1114,0)</f>
        <v>0</v>
      </c>
      <c r="BJ1114" s="17" t="s">
        <v>3562</v>
      </c>
      <c r="BK1114" s="191">
        <f>ROUND(I1114*H1114,2)</f>
        <v>0</v>
      </c>
      <c r="BL1114" s="17" t="s">
        <v>3761</v>
      </c>
      <c r="BM1114" s="190" t="s">
        <v>3481</v>
      </c>
    </row>
    <row r="1115" spans="2:65" s="1" customFormat="1" ht="24" customHeight="1">
      <c r="B1115" s="34"/>
      <c r="C1115" s="179" t="s">
        <v>1697</v>
      </c>
      <c r="D1115" s="179" t="s">
        <v>3694</v>
      </c>
      <c r="E1115" s="180" t="s">
        <v>1698</v>
      </c>
      <c r="F1115" s="181" t="s">
        <v>3475</v>
      </c>
      <c r="G1115" s="182" t="s">
        <v>3800</v>
      </c>
      <c r="H1115" s="183">
        <v>6.12</v>
      </c>
      <c r="I1115" s="184"/>
      <c r="J1115" s="185">
        <f>ROUND(I1115*H1115,2)</f>
        <v>0</v>
      </c>
      <c r="K1115" s="181" t="s">
        <v>3698</v>
      </c>
      <c r="L1115" s="38"/>
      <c r="M1115" s="186" t="s">
        <v>3501</v>
      </c>
      <c r="N1115" s="187" t="s">
        <v>3525</v>
      </c>
      <c r="O1115" s="63"/>
      <c r="P1115" s="188">
        <f>O1115*H1115</f>
        <v>0</v>
      </c>
      <c r="Q1115" s="188">
        <v>0.00027</v>
      </c>
      <c r="R1115" s="188">
        <f>Q1115*H1115</f>
        <v>0.0016524</v>
      </c>
      <c r="S1115" s="188">
        <v>0</v>
      </c>
      <c r="T1115" s="189">
        <f>S1115*H1115</f>
        <v>0</v>
      </c>
      <c r="AR1115" s="190" t="s">
        <v>3761</v>
      </c>
      <c r="AT1115" s="190" t="s">
        <v>3694</v>
      </c>
      <c r="AU1115" s="190" t="s">
        <v>3565</v>
      </c>
      <c r="AY1115" s="17" t="s">
        <v>3691</v>
      </c>
      <c r="BE1115" s="191">
        <f>IF(N1115="základní",J1115,0)</f>
        <v>0</v>
      </c>
      <c r="BF1115" s="191">
        <f>IF(N1115="snížená",J1115,0)</f>
        <v>0</v>
      </c>
      <c r="BG1115" s="191">
        <f>IF(N1115="zákl. přenesená",J1115,0)</f>
        <v>0</v>
      </c>
      <c r="BH1115" s="191">
        <f>IF(N1115="sníž. přenesená",J1115,0)</f>
        <v>0</v>
      </c>
      <c r="BI1115" s="191">
        <f>IF(N1115="nulová",J1115,0)</f>
        <v>0</v>
      </c>
      <c r="BJ1115" s="17" t="s">
        <v>3562</v>
      </c>
      <c r="BK1115" s="191">
        <f>ROUND(I1115*H1115,2)</f>
        <v>0</v>
      </c>
      <c r="BL1115" s="17" t="s">
        <v>3761</v>
      </c>
      <c r="BM1115" s="190" t="s">
        <v>1699</v>
      </c>
    </row>
    <row r="1116" spans="2:51" s="12" customFormat="1" ht="12">
      <c r="B1116" s="192"/>
      <c r="C1116" s="193"/>
      <c r="D1116" s="194" t="s">
        <v>3710</v>
      </c>
      <c r="E1116" s="195" t="s">
        <v>3501</v>
      </c>
      <c r="F1116" s="196" t="s">
        <v>1700</v>
      </c>
      <c r="G1116" s="193"/>
      <c r="H1116" s="197">
        <v>6.12</v>
      </c>
      <c r="I1116" s="198"/>
      <c r="J1116" s="193"/>
      <c r="K1116" s="193"/>
      <c r="L1116" s="199"/>
      <c r="M1116" s="200"/>
      <c r="N1116" s="201"/>
      <c r="O1116" s="201"/>
      <c r="P1116" s="201"/>
      <c r="Q1116" s="201"/>
      <c r="R1116" s="201"/>
      <c r="S1116" s="201"/>
      <c r="T1116" s="202"/>
      <c r="AT1116" s="203" t="s">
        <v>3710</v>
      </c>
      <c r="AU1116" s="203" t="s">
        <v>3565</v>
      </c>
      <c r="AV1116" s="12" t="s">
        <v>3565</v>
      </c>
      <c r="AW1116" s="12" t="s">
        <v>3515</v>
      </c>
      <c r="AX1116" s="12" t="s">
        <v>3562</v>
      </c>
      <c r="AY1116" s="203" t="s">
        <v>3691</v>
      </c>
    </row>
    <row r="1117" spans="2:65" s="1" customFormat="1" ht="24" customHeight="1">
      <c r="B1117" s="34"/>
      <c r="C1117" s="225" t="s">
        <v>1701</v>
      </c>
      <c r="D1117" s="225" t="s">
        <v>3806</v>
      </c>
      <c r="E1117" s="226" t="s">
        <v>1702</v>
      </c>
      <c r="F1117" s="227" t="s">
        <v>1703</v>
      </c>
      <c r="G1117" s="228" t="s">
        <v>3834</v>
      </c>
      <c r="H1117" s="229">
        <v>3</v>
      </c>
      <c r="I1117" s="230"/>
      <c r="J1117" s="231">
        <f>ROUND(I1117*H1117,2)</f>
        <v>0</v>
      </c>
      <c r="K1117" s="227" t="s">
        <v>3501</v>
      </c>
      <c r="L1117" s="232"/>
      <c r="M1117" s="233" t="s">
        <v>3501</v>
      </c>
      <c r="N1117" s="234" t="s">
        <v>3525</v>
      </c>
      <c r="O1117" s="63"/>
      <c r="P1117" s="188">
        <f>O1117*H1117</f>
        <v>0</v>
      </c>
      <c r="Q1117" s="188">
        <v>0.085</v>
      </c>
      <c r="R1117" s="188">
        <f>Q1117*H1117</f>
        <v>0.255</v>
      </c>
      <c r="S1117" s="188">
        <v>0</v>
      </c>
      <c r="T1117" s="189">
        <f>S1117*H1117</f>
        <v>0</v>
      </c>
      <c r="AR1117" s="190" t="s">
        <v>3842</v>
      </c>
      <c r="AT1117" s="190" t="s">
        <v>3806</v>
      </c>
      <c r="AU1117" s="190" t="s">
        <v>3565</v>
      </c>
      <c r="AY1117" s="17" t="s">
        <v>3691</v>
      </c>
      <c r="BE1117" s="191">
        <f>IF(N1117="základní",J1117,0)</f>
        <v>0</v>
      </c>
      <c r="BF1117" s="191">
        <f>IF(N1117="snížená",J1117,0)</f>
        <v>0</v>
      </c>
      <c r="BG1117" s="191">
        <f>IF(N1117="zákl. přenesená",J1117,0)</f>
        <v>0</v>
      </c>
      <c r="BH1117" s="191">
        <f>IF(N1117="sníž. přenesená",J1117,0)</f>
        <v>0</v>
      </c>
      <c r="BI1117" s="191">
        <f>IF(N1117="nulová",J1117,0)</f>
        <v>0</v>
      </c>
      <c r="BJ1117" s="17" t="s">
        <v>3562</v>
      </c>
      <c r="BK1117" s="191">
        <f>ROUND(I1117*H1117,2)</f>
        <v>0</v>
      </c>
      <c r="BL1117" s="17" t="s">
        <v>3761</v>
      </c>
      <c r="BM1117" s="190" t="s">
        <v>1704</v>
      </c>
    </row>
    <row r="1118" spans="2:65" s="1" customFormat="1" ht="24" customHeight="1">
      <c r="B1118" s="34"/>
      <c r="C1118" s="179" t="s">
        <v>1705</v>
      </c>
      <c r="D1118" s="179" t="s">
        <v>3694</v>
      </c>
      <c r="E1118" s="180" t="s">
        <v>2906</v>
      </c>
      <c r="F1118" s="181" t="s">
        <v>2907</v>
      </c>
      <c r="G1118" s="182" t="s">
        <v>3792</v>
      </c>
      <c r="H1118" s="183">
        <v>0.82</v>
      </c>
      <c r="I1118" s="184"/>
      <c r="J1118" s="185">
        <f>ROUND(I1118*H1118,2)</f>
        <v>0</v>
      </c>
      <c r="K1118" s="181" t="s">
        <v>3698</v>
      </c>
      <c r="L1118" s="38"/>
      <c r="M1118" s="186" t="s">
        <v>3501</v>
      </c>
      <c r="N1118" s="187" t="s">
        <v>3525</v>
      </c>
      <c r="O1118" s="63"/>
      <c r="P1118" s="188">
        <f>O1118*H1118</f>
        <v>0</v>
      </c>
      <c r="Q1118" s="188">
        <v>0</v>
      </c>
      <c r="R1118" s="188">
        <f>Q1118*H1118</f>
        <v>0</v>
      </c>
      <c r="S1118" s="188">
        <v>0</v>
      </c>
      <c r="T1118" s="189">
        <f>S1118*H1118</f>
        <v>0</v>
      </c>
      <c r="AR1118" s="190" t="s">
        <v>3761</v>
      </c>
      <c r="AT1118" s="190" t="s">
        <v>3694</v>
      </c>
      <c r="AU1118" s="190" t="s">
        <v>3565</v>
      </c>
      <c r="AY1118" s="17" t="s">
        <v>3691</v>
      </c>
      <c r="BE1118" s="191">
        <f>IF(N1118="základní",J1118,0)</f>
        <v>0</v>
      </c>
      <c r="BF1118" s="191">
        <f>IF(N1118="snížená",J1118,0)</f>
        <v>0</v>
      </c>
      <c r="BG1118" s="191">
        <f>IF(N1118="zákl. přenesená",J1118,0)</f>
        <v>0</v>
      </c>
      <c r="BH1118" s="191">
        <f>IF(N1118="sníž. přenesená",J1118,0)</f>
        <v>0</v>
      </c>
      <c r="BI1118" s="191">
        <f>IF(N1118="nulová",J1118,0)</f>
        <v>0</v>
      </c>
      <c r="BJ1118" s="17" t="s">
        <v>3562</v>
      </c>
      <c r="BK1118" s="191">
        <f>ROUND(I1118*H1118,2)</f>
        <v>0</v>
      </c>
      <c r="BL1118" s="17" t="s">
        <v>3761</v>
      </c>
      <c r="BM1118" s="190" t="s">
        <v>1706</v>
      </c>
    </row>
    <row r="1119" spans="2:63" s="11" customFormat="1" ht="22.9" customHeight="1">
      <c r="B1119" s="163"/>
      <c r="C1119" s="164"/>
      <c r="D1119" s="165" t="s">
        <v>3553</v>
      </c>
      <c r="E1119" s="177" t="s">
        <v>2955</v>
      </c>
      <c r="F1119" s="177" t="s">
        <v>2956</v>
      </c>
      <c r="G1119" s="164"/>
      <c r="H1119" s="164"/>
      <c r="I1119" s="167"/>
      <c r="J1119" s="178">
        <f>BK1119</f>
        <v>0</v>
      </c>
      <c r="K1119" s="164"/>
      <c r="L1119" s="169"/>
      <c r="M1119" s="170"/>
      <c r="N1119" s="171"/>
      <c r="O1119" s="171"/>
      <c r="P1119" s="172">
        <f>SUM(P1120:P1129)</f>
        <v>0</v>
      </c>
      <c r="Q1119" s="171"/>
      <c r="R1119" s="172">
        <f>SUM(R1120:R1129)</f>
        <v>1.1241096</v>
      </c>
      <c r="S1119" s="171"/>
      <c r="T1119" s="173">
        <f>SUM(T1120:T1129)</f>
        <v>0</v>
      </c>
      <c r="AR1119" s="174" t="s">
        <v>3565</v>
      </c>
      <c r="AT1119" s="175" t="s">
        <v>3553</v>
      </c>
      <c r="AU1119" s="175" t="s">
        <v>3562</v>
      </c>
      <c r="AY1119" s="174" t="s">
        <v>3691</v>
      </c>
      <c r="BK1119" s="176">
        <f>SUM(BK1120:BK1129)</f>
        <v>0</v>
      </c>
    </row>
    <row r="1120" spans="2:65" s="1" customFormat="1" ht="24" customHeight="1">
      <c r="B1120" s="34"/>
      <c r="C1120" s="179" t="s">
        <v>1707</v>
      </c>
      <c r="D1120" s="179" t="s">
        <v>3694</v>
      </c>
      <c r="E1120" s="180" t="s">
        <v>2976</v>
      </c>
      <c r="F1120" s="181" t="s">
        <v>2977</v>
      </c>
      <c r="G1120" s="182" t="s">
        <v>3800</v>
      </c>
      <c r="H1120" s="183">
        <v>18.43</v>
      </c>
      <c r="I1120" s="184"/>
      <c r="J1120" s="185">
        <f>ROUND(I1120*H1120,2)</f>
        <v>0</v>
      </c>
      <c r="K1120" s="181" t="s">
        <v>3698</v>
      </c>
      <c r="L1120" s="38"/>
      <c r="M1120" s="186" t="s">
        <v>3501</v>
      </c>
      <c r="N1120" s="187" t="s">
        <v>3525</v>
      </c>
      <c r="O1120" s="63"/>
      <c r="P1120" s="188">
        <f>O1120*H1120</f>
        <v>0</v>
      </c>
      <c r="Q1120" s="188">
        <v>0.00392</v>
      </c>
      <c r="R1120" s="188">
        <f>Q1120*H1120</f>
        <v>0.0722456</v>
      </c>
      <c r="S1120" s="188">
        <v>0</v>
      </c>
      <c r="T1120" s="189">
        <f>S1120*H1120</f>
        <v>0</v>
      </c>
      <c r="AR1120" s="190" t="s">
        <v>3761</v>
      </c>
      <c r="AT1120" s="190" t="s">
        <v>3694</v>
      </c>
      <c r="AU1120" s="190" t="s">
        <v>3565</v>
      </c>
      <c r="AY1120" s="17" t="s">
        <v>3691</v>
      </c>
      <c r="BE1120" s="191">
        <f>IF(N1120="základní",J1120,0)</f>
        <v>0</v>
      </c>
      <c r="BF1120" s="191">
        <f>IF(N1120="snížená",J1120,0)</f>
        <v>0</v>
      </c>
      <c r="BG1120" s="191">
        <f>IF(N1120="zákl. přenesená",J1120,0)</f>
        <v>0</v>
      </c>
      <c r="BH1120" s="191">
        <f>IF(N1120="sníž. přenesená",J1120,0)</f>
        <v>0</v>
      </c>
      <c r="BI1120" s="191">
        <f>IF(N1120="nulová",J1120,0)</f>
        <v>0</v>
      </c>
      <c r="BJ1120" s="17" t="s">
        <v>3562</v>
      </c>
      <c r="BK1120" s="191">
        <f>ROUND(I1120*H1120,2)</f>
        <v>0</v>
      </c>
      <c r="BL1120" s="17" t="s">
        <v>3761</v>
      </c>
      <c r="BM1120" s="190" t="s">
        <v>1708</v>
      </c>
    </row>
    <row r="1121" spans="2:51" s="12" customFormat="1" ht="12">
      <c r="B1121" s="192"/>
      <c r="C1121" s="193"/>
      <c r="D1121" s="194" t="s">
        <v>3710</v>
      </c>
      <c r="E1121" s="195" t="s">
        <v>3501</v>
      </c>
      <c r="F1121" s="196" t="s">
        <v>1709</v>
      </c>
      <c r="G1121" s="193"/>
      <c r="H1121" s="197">
        <v>18.43</v>
      </c>
      <c r="I1121" s="198"/>
      <c r="J1121" s="193"/>
      <c r="K1121" s="193"/>
      <c r="L1121" s="199"/>
      <c r="M1121" s="200"/>
      <c r="N1121" s="201"/>
      <c r="O1121" s="201"/>
      <c r="P1121" s="201"/>
      <c r="Q1121" s="201"/>
      <c r="R1121" s="201"/>
      <c r="S1121" s="201"/>
      <c r="T1121" s="202"/>
      <c r="AT1121" s="203" t="s">
        <v>3710</v>
      </c>
      <c r="AU1121" s="203" t="s">
        <v>3565</v>
      </c>
      <c r="AV1121" s="12" t="s">
        <v>3565</v>
      </c>
      <c r="AW1121" s="12" t="s">
        <v>3515</v>
      </c>
      <c r="AX1121" s="12" t="s">
        <v>3554</v>
      </c>
      <c r="AY1121" s="203" t="s">
        <v>3691</v>
      </c>
    </row>
    <row r="1122" spans="2:51" s="13" customFormat="1" ht="12">
      <c r="B1122" s="204"/>
      <c r="C1122" s="205"/>
      <c r="D1122" s="194" t="s">
        <v>3710</v>
      </c>
      <c r="E1122" s="206" t="s">
        <v>3501</v>
      </c>
      <c r="F1122" s="207" t="s">
        <v>3712</v>
      </c>
      <c r="G1122" s="205"/>
      <c r="H1122" s="208">
        <v>18.43</v>
      </c>
      <c r="I1122" s="209"/>
      <c r="J1122" s="205"/>
      <c r="K1122" s="205"/>
      <c r="L1122" s="210"/>
      <c r="M1122" s="211"/>
      <c r="N1122" s="212"/>
      <c r="O1122" s="212"/>
      <c r="P1122" s="212"/>
      <c r="Q1122" s="212"/>
      <c r="R1122" s="212"/>
      <c r="S1122" s="212"/>
      <c r="T1122" s="213"/>
      <c r="AT1122" s="214" t="s">
        <v>3710</v>
      </c>
      <c r="AU1122" s="214" t="s">
        <v>3565</v>
      </c>
      <c r="AV1122" s="13" t="s">
        <v>3699</v>
      </c>
      <c r="AW1122" s="13" t="s">
        <v>3515</v>
      </c>
      <c r="AX1122" s="13" t="s">
        <v>3562</v>
      </c>
      <c r="AY1122" s="214" t="s">
        <v>3691</v>
      </c>
    </row>
    <row r="1123" spans="2:65" s="1" customFormat="1" ht="24" customHeight="1">
      <c r="B1123" s="34"/>
      <c r="C1123" s="225" t="s">
        <v>1710</v>
      </c>
      <c r="D1123" s="225" t="s">
        <v>3806</v>
      </c>
      <c r="E1123" s="226" t="s">
        <v>2980</v>
      </c>
      <c r="F1123" s="227" t="s">
        <v>2981</v>
      </c>
      <c r="G1123" s="228" t="s">
        <v>3800</v>
      </c>
      <c r="H1123" s="229">
        <v>19.35</v>
      </c>
      <c r="I1123" s="230"/>
      <c r="J1123" s="231">
        <f>ROUND(I1123*H1123,2)</f>
        <v>0</v>
      </c>
      <c r="K1123" s="227" t="s">
        <v>3501</v>
      </c>
      <c r="L1123" s="232"/>
      <c r="M1123" s="233" t="s">
        <v>3501</v>
      </c>
      <c r="N1123" s="234" t="s">
        <v>3525</v>
      </c>
      <c r="O1123" s="63"/>
      <c r="P1123" s="188">
        <f>O1123*H1123</f>
        <v>0</v>
      </c>
      <c r="Q1123" s="188">
        <v>0.0192</v>
      </c>
      <c r="R1123" s="188">
        <f>Q1123*H1123</f>
        <v>0.37152</v>
      </c>
      <c r="S1123" s="188">
        <v>0</v>
      </c>
      <c r="T1123" s="189">
        <f>S1123*H1123</f>
        <v>0</v>
      </c>
      <c r="AR1123" s="190" t="s">
        <v>3842</v>
      </c>
      <c r="AT1123" s="190" t="s">
        <v>3806</v>
      </c>
      <c r="AU1123" s="190" t="s">
        <v>3565</v>
      </c>
      <c r="AY1123" s="17" t="s">
        <v>3691</v>
      </c>
      <c r="BE1123" s="191">
        <f>IF(N1123="základní",J1123,0)</f>
        <v>0</v>
      </c>
      <c r="BF1123" s="191">
        <f>IF(N1123="snížená",J1123,0)</f>
        <v>0</v>
      </c>
      <c r="BG1123" s="191">
        <f>IF(N1123="zákl. přenesená",J1123,0)</f>
        <v>0</v>
      </c>
      <c r="BH1123" s="191">
        <f>IF(N1123="sníž. přenesená",J1123,0)</f>
        <v>0</v>
      </c>
      <c r="BI1123" s="191">
        <f>IF(N1123="nulová",J1123,0)</f>
        <v>0</v>
      </c>
      <c r="BJ1123" s="17" t="s">
        <v>3562</v>
      </c>
      <c r="BK1123" s="191">
        <f>ROUND(I1123*H1123,2)</f>
        <v>0</v>
      </c>
      <c r="BL1123" s="17" t="s">
        <v>3761</v>
      </c>
      <c r="BM1123" s="190" t="s">
        <v>1711</v>
      </c>
    </row>
    <row r="1124" spans="2:65" s="1" customFormat="1" ht="16.5" customHeight="1">
      <c r="B1124" s="34"/>
      <c r="C1124" s="179" t="s">
        <v>1712</v>
      </c>
      <c r="D1124" s="179" t="s">
        <v>3694</v>
      </c>
      <c r="E1124" s="180" t="s">
        <v>2984</v>
      </c>
      <c r="F1124" s="181" t="s">
        <v>2985</v>
      </c>
      <c r="G1124" s="182" t="s">
        <v>3800</v>
      </c>
      <c r="H1124" s="183">
        <v>18.43</v>
      </c>
      <c r="I1124" s="184"/>
      <c r="J1124" s="185">
        <f>ROUND(I1124*H1124,2)</f>
        <v>0</v>
      </c>
      <c r="K1124" s="181" t="s">
        <v>3501</v>
      </c>
      <c r="L1124" s="38"/>
      <c r="M1124" s="186" t="s">
        <v>3501</v>
      </c>
      <c r="N1124" s="187" t="s">
        <v>3525</v>
      </c>
      <c r="O1124" s="63"/>
      <c r="P1124" s="188">
        <f>O1124*H1124</f>
        <v>0</v>
      </c>
      <c r="Q1124" s="188">
        <v>0.0008</v>
      </c>
      <c r="R1124" s="188">
        <f>Q1124*H1124</f>
        <v>0.014744</v>
      </c>
      <c r="S1124" s="188">
        <v>0</v>
      </c>
      <c r="T1124" s="189">
        <f>S1124*H1124</f>
        <v>0</v>
      </c>
      <c r="AR1124" s="190" t="s">
        <v>3761</v>
      </c>
      <c r="AT1124" s="190" t="s">
        <v>3694</v>
      </c>
      <c r="AU1124" s="190" t="s">
        <v>3565</v>
      </c>
      <c r="AY1124" s="17" t="s">
        <v>3691</v>
      </c>
      <c r="BE1124" s="191">
        <f>IF(N1124="základní",J1124,0)</f>
        <v>0</v>
      </c>
      <c r="BF1124" s="191">
        <f>IF(N1124="snížená",J1124,0)</f>
        <v>0</v>
      </c>
      <c r="BG1124" s="191">
        <f>IF(N1124="zákl. přenesená",J1124,0)</f>
        <v>0</v>
      </c>
      <c r="BH1124" s="191">
        <f>IF(N1124="sníž. přenesená",J1124,0)</f>
        <v>0</v>
      </c>
      <c r="BI1124" s="191">
        <f>IF(N1124="nulová",J1124,0)</f>
        <v>0</v>
      </c>
      <c r="BJ1124" s="17" t="s">
        <v>3562</v>
      </c>
      <c r="BK1124" s="191">
        <f>ROUND(I1124*H1124,2)</f>
        <v>0</v>
      </c>
      <c r="BL1124" s="17" t="s">
        <v>3761</v>
      </c>
      <c r="BM1124" s="190" t="s">
        <v>1713</v>
      </c>
    </row>
    <row r="1125" spans="2:51" s="12" customFormat="1" ht="12">
      <c r="B1125" s="192"/>
      <c r="C1125" s="193"/>
      <c r="D1125" s="194" t="s">
        <v>3710</v>
      </c>
      <c r="E1125" s="195" t="s">
        <v>3501</v>
      </c>
      <c r="F1125" s="196" t="s">
        <v>1714</v>
      </c>
      <c r="G1125" s="193"/>
      <c r="H1125" s="197">
        <v>18.43</v>
      </c>
      <c r="I1125" s="198"/>
      <c r="J1125" s="193"/>
      <c r="K1125" s="193"/>
      <c r="L1125" s="199"/>
      <c r="M1125" s="200"/>
      <c r="N1125" s="201"/>
      <c r="O1125" s="201"/>
      <c r="P1125" s="201"/>
      <c r="Q1125" s="201"/>
      <c r="R1125" s="201"/>
      <c r="S1125" s="201"/>
      <c r="T1125" s="202"/>
      <c r="AT1125" s="203" t="s">
        <v>3710</v>
      </c>
      <c r="AU1125" s="203" t="s">
        <v>3565</v>
      </c>
      <c r="AV1125" s="12" t="s">
        <v>3565</v>
      </c>
      <c r="AW1125" s="12" t="s">
        <v>3515</v>
      </c>
      <c r="AX1125" s="12" t="s">
        <v>3554</v>
      </c>
      <c r="AY1125" s="203" t="s">
        <v>3691</v>
      </c>
    </row>
    <row r="1126" spans="2:51" s="13" customFormat="1" ht="12">
      <c r="B1126" s="204"/>
      <c r="C1126" s="205"/>
      <c r="D1126" s="194" t="s">
        <v>3710</v>
      </c>
      <c r="E1126" s="206" t="s">
        <v>3501</v>
      </c>
      <c r="F1126" s="207" t="s">
        <v>3712</v>
      </c>
      <c r="G1126" s="205"/>
      <c r="H1126" s="208">
        <v>18.43</v>
      </c>
      <c r="I1126" s="209"/>
      <c r="J1126" s="205"/>
      <c r="K1126" s="205"/>
      <c r="L1126" s="210"/>
      <c r="M1126" s="211"/>
      <c r="N1126" s="212"/>
      <c r="O1126" s="212"/>
      <c r="P1126" s="212"/>
      <c r="Q1126" s="212"/>
      <c r="R1126" s="212"/>
      <c r="S1126" s="212"/>
      <c r="T1126" s="213"/>
      <c r="AT1126" s="214" t="s">
        <v>3710</v>
      </c>
      <c r="AU1126" s="214" t="s">
        <v>3565</v>
      </c>
      <c r="AV1126" s="13" t="s">
        <v>3699</v>
      </c>
      <c r="AW1126" s="13" t="s">
        <v>3515</v>
      </c>
      <c r="AX1126" s="13" t="s">
        <v>3562</v>
      </c>
      <c r="AY1126" s="214" t="s">
        <v>3691</v>
      </c>
    </row>
    <row r="1127" spans="2:65" s="1" customFormat="1" ht="16.5" customHeight="1">
      <c r="B1127" s="34"/>
      <c r="C1127" s="179" t="s">
        <v>1715</v>
      </c>
      <c r="D1127" s="179" t="s">
        <v>3694</v>
      </c>
      <c r="E1127" s="180" t="s">
        <v>2989</v>
      </c>
      <c r="F1127" s="181" t="s">
        <v>2990</v>
      </c>
      <c r="G1127" s="182" t="s">
        <v>4097</v>
      </c>
      <c r="H1127" s="183">
        <v>64</v>
      </c>
      <c r="I1127" s="184"/>
      <c r="J1127" s="185">
        <f>ROUND(I1127*H1127,2)</f>
        <v>0</v>
      </c>
      <c r="K1127" s="181" t="s">
        <v>3698</v>
      </c>
      <c r="L1127" s="38"/>
      <c r="M1127" s="186" t="s">
        <v>3501</v>
      </c>
      <c r="N1127" s="187" t="s">
        <v>3525</v>
      </c>
      <c r="O1127" s="63"/>
      <c r="P1127" s="188">
        <f>O1127*H1127</f>
        <v>0</v>
      </c>
      <c r="Q1127" s="188">
        <v>0.00641</v>
      </c>
      <c r="R1127" s="188">
        <f>Q1127*H1127</f>
        <v>0.41024</v>
      </c>
      <c r="S1127" s="188">
        <v>0</v>
      </c>
      <c r="T1127" s="189">
        <f>S1127*H1127</f>
        <v>0</v>
      </c>
      <c r="AR1127" s="190" t="s">
        <v>3761</v>
      </c>
      <c r="AT1127" s="190" t="s">
        <v>3694</v>
      </c>
      <c r="AU1127" s="190" t="s">
        <v>3565</v>
      </c>
      <c r="AY1127" s="17" t="s">
        <v>3691</v>
      </c>
      <c r="BE1127" s="191">
        <f>IF(N1127="základní",J1127,0)</f>
        <v>0</v>
      </c>
      <c r="BF1127" s="191">
        <f>IF(N1127="snížená",J1127,0)</f>
        <v>0</v>
      </c>
      <c r="BG1127" s="191">
        <f>IF(N1127="zákl. přenesená",J1127,0)</f>
        <v>0</v>
      </c>
      <c r="BH1127" s="191">
        <f>IF(N1127="sníž. přenesená",J1127,0)</f>
        <v>0</v>
      </c>
      <c r="BI1127" s="191">
        <f>IF(N1127="nulová",J1127,0)</f>
        <v>0</v>
      </c>
      <c r="BJ1127" s="17" t="s">
        <v>3562</v>
      </c>
      <c r="BK1127" s="191">
        <f>ROUND(I1127*H1127,2)</f>
        <v>0</v>
      </c>
      <c r="BL1127" s="17" t="s">
        <v>3761</v>
      </c>
      <c r="BM1127" s="190" t="s">
        <v>1716</v>
      </c>
    </row>
    <row r="1128" spans="2:65" s="1" customFormat="1" ht="16.5" customHeight="1">
      <c r="B1128" s="34"/>
      <c r="C1128" s="225" t="s">
        <v>1717</v>
      </c>
      <c r="D1128" s="225" t="s">
        <v>3806</v>
      </c>
      <c r="E1128" s="226" t="s">
        <v>2993</v>
      </c>
      <c r="F1128" s="227" t="s">
        <v>2994</v>
      </c>
      <c r="G1128" s="228" t="s">
        <v>4097</v>
      </c>
      <c r="H1128" s="229">
        <v>67.2</v>
      </c>
      <c r="I1128" s="230"/>
      <c r="J1128" s="231">
        <f>ROUND(I1128*H1128,2)</f>
        <v>0</v>
      </c>
      <c r="K1128" s="227" t="s">
        <v>3501</v>
      </c>
      <c r="L1128" s="232"/>
      <c r="M1128" s="233" t="s">
        <v>3501</v>
      </c>
      <c r="N1128" s="234" t="s">
        <v>3525</v>
      </c>
      <c r="O1128" s="63"/>
      <c r="P1128" s="188">
        <f>O1128*H1128</f>
        <v>0</v>
      </c>
      <c r="Q1128" s="188">
        <v>0.0038</v>
      </c>
      <c r="R1128" s="188">
        <f>Q1128*H1128</f>
        <v>0.25536000000000003</v>
      </c>
      <c r="S1128" s="188">
        <v>0</v>
      </c>
      <c r="T1128" s="189">
        <f>S1128*H1128</f>
        <v>0</v>
      </c>
      <c r="AR1128" s="190" t="s">
        <v>3842</v>
      </c>
      <c r="AT1128" s="190" t="s">
        <v>3806</v>
      </c>
      <c r="AU1128" s="190" t="s">
        <v>3565</v>
      </c>
      <c r="AY1128" s="17" t="s">
        <v>3691</v>
      </c>
      <c r="BE1128" s="191">
        <f>IF(N1128="základní",J1128,0)</f>
        <v>0</v>
      </c>
      <c r="BF1128" s="191">
        <f>IF(N1128="snížená",J1128,0)</f>
        <v>0</v>
      </c>
      <c r="BG1128" s="191">
        <f>IF(N1128="zákl. přenesená",J1128,0)</f>
        <v>0</v>
      </c>
      <c r="BH1128" s="191">
        <f>IF(N1128="sníž. přenesená",J1128,0)</f>
        <v>0</v>
      </c>
      <c r="BI1128" s="191">
        <f>IF(N1128="nulová",J1128,0)</f>
        <v>0</v>
      </c>
      <c r="BJ1128" s="17" t="s">
        <v>3562</v>
      </c>
      <c r="BK1128" s="191">
        <f>ROUND(I1128*H1128,2)</f>
        <v>0</v>
      </c>
      <c r="BL1128" s="17" t="s">
        <v>3761</v>
      </c>
      <c r="BM1128" s="190" t="s">
        <v>1718</v>
      </c>
    </row>
    <row r="1129" spans="2:65" s="1" customFormat="1" ht="24" customHeight="1">
      <c r="B1129" s="34"/>
      <c r="C1129" s="179" t="s">
        <v>1719</v>
      </c>
      <c r="D1129" s="179" t="s">
        <v>3694</v>
      </c>
      <c r="E1129" s="180" t="s">
        <v>2997</v>
      </c>
      <c r="F1129" s="181" t="s">
        <v>2998</v>
      </c>
      <c r="G1129" s="182" t="s">
        <v>3792</v>
      </c>
      <c r="H1129" s="183">
        <v>1.36</v>
      </c>
      <c r="I1129" s="184"/>
      <c r="J1129" s="185">
        <f>ROUND(I1129*H1129,2)</f>
        <v>0</v>
      </c>
      <c r="K1129" s="181" t="s">
        <v>3698</v>
      </c>
      <c r="L1129" s="38"/>
      <c r="M1129" s="186" t="s">
        <v>3501</v>
      </c>
      <c r="N1129" s="187" t="s">
        <v>3525</v>
      </c>
      <c r="O1129" s="63"/>
      <c r="P1129" s="188">
        <f>O1129*H1129</f>
        <v>0</v>
      </c>
      <c r="Q1129" s="188">
        <v>0</v>
      </c>
      <c r="R1129" s="188">
        <f>Q1129*H1129</f>
        <v>0</v>
      </c>
      <c r="S1129" s="188">
        <v>0</v>
      </c>
      <c r="T1129" s="189">
        <f>S1129*H1129</f>
        <v>0</v>
      </c>
      <c r="AR1129" s="190" t="s">
        <v>3761</v>
      </c>
      <c r="AT1129" s="190" t="s">
        <v>3694</v>
      </c>
      <c r="AU1129" s="190" t="s">
        <v>3565</v>
      </c>
      <c r="AY1129" s="17" t="s">
        <v>3691</v>
      </c>
      <c r="BE1129" s="191">
        <f>IF(N1129="základní",J1129,0)</f>
        <v>0</v>
      </c>
      <c r="BF1129" s="191">
        <f>IF(N1129="snížená",J1129,0)</f>
        <v>0</v>
      </c>
      <c r="BG1129" s="191">
        <f>IF(N1129="zákl. přenesená",J1129,0)</f>
        <v>0</v>
      </c>
      <c r="BH1129" s="191">
        <f>IF(N1129="sníž. přenesená",J1129,0)</f>
        <v>0</v>
      </c>
      <c r="BI1129" s="191">
        <f>IF(N1129="nulová",J1129,0)</f>
        <v>0</v>
      </c>
      <c r="BJ1129" s="17" t="s">
        <v>3562</v>
      </c>
      <c r="BK1129" s="191">
        <f>ROUND(I1129*H1129,2)</f>
        <v>0</v>
      </c>
      <c r="BL1129" s="17" t="s">
        <v>3761</v>
      </c>
      <c r="BM1129" s="190" t="s">
        <v>1720</v>
      </c>
    </row>
    <row r="1130" spans="2:63" s="11" customFormat="1" ht="22.9" customHeight="1">
      <c r="B1130" s="163"/>
      <c r="C1130" s="164"/>
      <c r="D1130" s="165" t="s">
        <v>3553</v>
      </c>
      <c r="E1130" s="177" t="s">
        <v>3017</v>
      </c>
      <c r="F1130" s="177" t="s">
        <v>3018</v>
      </c>
      <c r="G1130" s="164"/>
      <c r="H1130" s="164"/>
      <c r="I1130" s="167"/>
      <c r="J1130" s="178">
        <f>BK1130</f>
        <v>0</v>
      </c>
      <c r="K1130" s="164"/>
      <c r="L1130" s="169"/>
      <c r="M1130" s="170"/>
      <c r="N1130" s="171"/>
      <c r="O1130" s="171"/>
      <c r="P1130" s="172">
        <f>SUM(P1131:P1147)</f>
        <v>0</v>
      </c>
      <c r="Q1130" s="171"/>
      <c r="R1130" s="172">
        <f>SUM(R1131:R1147)</f>
        <v>0.973036</v>
      </c>
      <c r="S1130" s="171"/>
      <c r="T1130" s="173">
        <f>SUM(T1131:T1147)</f>
        <v>0</v>
      </c>
      <c r="AR1130" s="174" t="s">
        <v>3565</v>
      </c>
      <c r="AT1130" s="175" t="s">
        <v>3553</v>
      </c>
      <c r="AU1130" s="175" t="s">
        <v>3562</v>
      </c>
      <c r="AY1130" s="174" t="s">
        <v>3691</v>
      </c>
      <c r="BK1130" s="176">
        <f>SUM(BK1131:BK1147)</f>
        <v>0</v>
      </c>
    </row>
    <row r="1131" spans="2:65" s="1" customFormat="1" ht="16.5" customHeight="1">
      <c r="B1131" s="34"/>
      <c r="C1131" s="179" t="s">
        <v>1721</v>
      </c>
      <c r="D1131" s="179" t="s">
        <v>3694</v>
      </c>
      <c r="E1131" s="180" t="s">
        <v>1722</v>
      </c>
      <c r="F1131" s="181" t="s">
        <v>3021</v>
      </c>
      <c r="G1131" s="182" t="s">
        <v>3800</v>
      </c>
      <c r="H1131" s="183">
        <v>52.48</v>
      </c>
      <c r="I1131" s="184"/>
      <c r="J1131" s="185">
        <f>ROUND(I1131*H1131,2)</f>
        <v>0</v>
      </c>
      <c r="K1131" s="181" t="s">
        <v>3501</v>
      </c>
      <c r="L1131" s="38"/>
      <c r="M1131" s="186" t="s">
        <v>3501</v>
      </c>
      <c r="N1131" s="187" t="s">
        <v>3525</v>
      </c>
      <c r="O1131" s="63"/>
      <c r="P1131" s="188">
        <f>O1131*H1131</f>
        <v>0</v>
      </c>
      <c r="Q1131" s="188">
        <v>0</v>
      </c>
      <c r="R1131" s="188">
        <f>Q1131*H1131</f>
        <v>0</v>
      </c>
      <c r="S1131" s="188">
        <v>0</v>
      </c>
      <c r="T1131" s="189">
        <f>S1131*H1131</f>
        <v>0</v>
      </c>
      <c r="AR1131" s="190" t="s">
        <v>3761</v>
      </c>
      <c r="AT1131" s="190" t="s">
        <v>3694</v>
      </c>
      <c r="AU1131" s="190" t="s">
        <v>3565</v>
      </c>
      <c r="AY1131" s="17" t="s">
        <v>3691</v>
      </c>
      <c r="BE1131" s="191">
        <f>IF(N1131="základní",J1131,0)</f>
        <v>0</v>
      </c>
      <c r="BF1131" s="191">
        <f>IF(N1131="snížená",J1131,0)</f>
        <v>0</v>
      </c>
      <c r="BG1131" s="191">
        <f>IF(N1131="zákl. přenesená",J1131,0)</f>
        <v>0</v>
      </c>
      <c r="BH1131" s="191">
        <f>IF(N1131="sníž. přenesená",J1131,0)</f>
        <v>0</v>
      </c>
      <c r="BI1131" s="191">
        <f>IF(N1131="nulová",J1131,0)</f>
        <v>0</v>
      </c>
      <c r="BJ1131" s="17" t="s">
        <v>3562</v>
      </c>
      <c r="BK1131" s="191">
        <f>ROUND(I1131*H1131,2)</f>
        <v>0</v>
      </c>
      <c r="BL1131" s="17" t="s">
        <v>3761</v>
      </c>
      <c r="BM1131" s="190" t="s">
        <v>1723</v>
      </c>
    </row>
    <row r="1132" spans="2:65" s="1" customFormat="1" ht="24" customHeight="1">
      <c r="B1132" s="34"/>
      <c r="C1132" s="179" t="s">
        <v>1724</v>
      </c>
      <c r="D1132" s="179" t="s">
        <v>3694</v>
      </c>
      <c r="E1132" s="180" t="s">
        <v>3024</v>
      </c>
      <c r="F1132" s="181" t="s">
        <v>3025</v>
      </c>
      <c r="G1132" s="182" t="s">
        <v>3800</v>
      </c>
      <c r="H1132" s="183">
        <v>52.48</v>
      </c>
      <c r="I1132" s="184"/>
      <c r="J1132" s="185">
        <f>ROUND(I1132*H1132,2)</f>
        <v>0</v>
      </c>
      <c r="K1132" s="181" t="s">
        <v>3698</v>
      </c>
      <c r="L1132" s="38"/>
      <c r="M1132" s="186" t="s">
        <v>3501</v>
      </c>
      <c r="N1132" s="187" t="s">
        <v>3525</v>
      </c>
      <c r="O1132" s="63"/>
      <c r="P1132" s="188">
        <f>O1132*H1132</f>
        <v>0</v>
      </c>
      <c r="Q1132" s="188">
        <v>0.0031</v>
      </c>
      <c r="R1132" s="188">
        <f>Q1132*H1132</f>
        <v>0.16268799999999997</v>
      </c>
      <c r="S1132" s="188">
        <v>0</v>
      </c>
      <c r="T1132" s="189">
        <f>S1132*H1132</f>
        <v>0</v>
      </c>
      <c r="AR1132" s="190" t="s">
        <v>3761</v>
      </c>
      <c r="AT1132" s="190" t="s">
        <v>3694</v>
      </c>
      <c r="AU1132" s="190" t="s">
        <v>3565</v>
      </c>
      <c r="AY1132" s="17" t="s">
        <v>3691</v>
      </c>
      <c r="BE1132" s="191">
        <f>IF(N1132="základní",J1132,0)</f>
        <v>0</v>
      </c>
      <c r="BF1132" s="191">
        <f>IF(N1132="snížená",J1132,0)</f>
        <v>0</v>
      </c>
      <c r="BG1132" s="191">
        <f>IF(N1132="zákl. přenesená",J1132,0)</f>
        <v>0</v>
      </c>
      <c r="BH1132" s="191">
        <f>IF(N1132="sníž. přenesená",J1132,0)</f>
        <v>0</v>
      </c>
      <c r="BI1132" s="191">
        <f>IF(N1132="nulová",J1132,0)</f>
        <v>0</v>
      </c>
      <c r="BJ1132" s="17" t="s">
        <v>3562</v>
      </c>
      <c r="BK1132" s="191">
        <f>ROUND(I1132*H1132,2)</f>
        <v>0</v>
      </c>
      <c r="BL1132" s="17" t="s">
        <v>3761</v>
      </c>
      <c r="BM1132" s="190" t="s">
        <v>1725</v>
      </c>
    </row>
    <row r="1133" spans="2:51" s="12" customFormat="1" ht="12">
      <c r="B1133" s="192"/>
      <c r="C1133" s="193"/>
      <c r="D1133" s="194" t="s">
        <v>3710</v>
      </c>
      <c r="E1133" s="195" t="s">
        <v>3501</v>
      </c>
      <c r="F1133" s="196" t="s">
        <v>1726</v>
      </c>
      <c r="G1133" s="193"/>
      <c r="H1133" s="197">
        <v>52.48</v>
      </c>
      <c r="I1133" s="198"/>
      <c r="J1133" s="193"/>
      <c r="K1133" s="193"/>
      <c r="L1133" s="199"/>
      <c r="M1133" s="200"/>
      <c r="N1133" s="201"/>
      <c r="O1133" s="201"/>
      <c r="P1133" s="201"/>
      <c r="Q1133" s="201"/>
      <c r="R1133" s="201"/>
      <c r="S1133" s="201"/>
      <c r="T1133" s="202"/>
      <c r="AT1133" s="203" t="s">
        <v>3710</v>
      </c>
      <c r="AU1133" s="203" t="s">
        <v>3565</v>
      </c>
      <c r="AV1133" s="12" t="s">
        <v>3565</v>
      </c>
      <c r="AW1133" s="12" t="s">
        <v>3515</v>
      </c>
      <c r="AX1133" s="12" t="s">
        <v>3554</v>
      </c>
      <c r="AY1133" s="203" t="s">
        <v>3691</v>
      </c>
    </row>
    <row r="1134" spans="2:51" s="13" customFormat="1" ht="12">
      <c r="B1134" s="204"/>
      <c r="C1134" s="205"/>
      <c r="D1134" s="194" t="s">
        <v>3710</v>
      </c>
      <c r="E1134" s="206" t="s">
        <v>3501</v>
      </c>
      <c r="F1134" s="207" t="s">
        <v>3712</v>
      </c>
      <c r="G1134" s="205"/>
      <c r="H1134" s="208">
        <v>52.48</v>
      </c>
      <c r="I1134" s="209"/>
      <c r="J1134" s="205"/>
      <c r="K1134" s="205"/>
      <c r="L1134" s="210"/>
      <c r="M1134" s="211"/>
      <c r="N1134" s="212"/>
      <c r="O1134" s="212"/>
      <c r="P1134" s="212"/>
      <c r="Q1134" s="212"/>
      <c r="R1134" s="212"/>
      <c r="S1134" s="212"/>
      <c r="T1134" s="213"/>
      <c r="AT1134" s="214" t="s">
        <v>3710</v>
      </c>
      <c r="AU1134" s="214" t="s">
        <v>3565</v>
      </c>
      <c r="AV1134" s="13" t="s">
        <v>3699</v>
      </c>
      <c r="AW1134" s="13" t="s">
        <v>3515</v>
      </c>
      <c r="AX1134" s="13" t="s">
        <v>3562</v>
      </c>
      <c r="AY1134" s="214" t="s">
        <v>3691</v>
      </c>
    </row>
    <row r="1135" spans="2:65" s="1" customFormat="1" ht="16.5" customHeight="1">
      <c r="B1135" s="34"/>
      <c r="C1135" s="225" t="s">
        <v>1727</v>
      </c>
      <c r="D1135" s="225" t="s">
        <v>3806</v>
      </c>
      <c r="E1135" s="226" t="s">
        <v>3029</v>
      </c>
      <c r="F1135" s="227" t="s">
        <v>3030</v>
      </c>
      <c r="G1135" s="228" t="s">
        <v>3800</v>
      </c>
      <c r="H1135" s="229">
        <v>55.1</v>
      </c>
      <c r="I1135" s="230"/>
      <c r="J1135" s="231">
        <f>ROUND(I1135*H1135,2)</f>
        <v>0</v>
      </c>
      <c r="K1135" s="227" t="s">
        <v>3501</v>
      </c>
      <c r="L1135" s="232"/>
      <c r="M1135" s="233" t="s">
        <v>3501</v>
      </c>
      <c r="N1135" s="234" t="s">
        <v>3525</v>
      </c>
      <c r="O1135" s="63"/>
      <c r="P1135" s="188">
        <f>O1135*H1135</f>
        <v>0</v>
      </c>
      <c r="Q1135" s="188">
        <v>0.0138</v>
      </c>
      <c r="R1135" s="188">
        <f>Q1135*H1135</f>
        <v>0.7603800000000001</v>
      </c>
      <c r="S1135" s="188">
        <v>0</v>
      </c>
      <c r="T1135" s="189">
        <f>S1135*H1135</f>
        <v>0</v>
      </c>
      <c r="AR1135" s="190" t="s">
        <v>3842</v>
      </c>
      <c r="AT1135" s="190" t="s">
        <v>3806</v>
      </c>
      <c r="AU1135" s="190" t="s">
        <v>3565</v>
      </c>
      <c r="AY1135" s="17" t="s">
        <v>3691</v>
      </c>
      <c r="BE1135" s="191">
        <f>IF(N1135="základní",J1135,0)</f>
        <v>0</v>
      </c>
      <c r="BF1135" s="191">
        <f>IF(N1135="snížená",J1135,0)</f>
        <v>0</v>
      </c>
      <c r="BG1135" s="191">
        <f>IF(N1135="zákl. přenesená",J1135,0)</f>
        <v>0</v>
      </c>
      <c r="BH1135" s="191">
        <f>IF(N1135="sníž. přenesená",J1135,0)</f>
        <v>0</v>
      </c>
      <c r="BI1135" s="191">
        <f>IF(N1135="nulová",J1135,0)</f>
        <v>0</v>
      </c>
      <c r="BJ1135" s="17" t="s">
        <v>3562</v>
      </c>
      <c r="BK1135" s="191">
        <f>ROUND(I1135*H1135,2)</f>
        <v>0</v>
      </c>
      <c r="BL1135" s="17" t="s">
        <v>3761</v>
      </c>
      <c r="BM1135" s="190" t="s">
        <v>1728</v>
      </c>
    </row>
    <row r="1136" spans="2:65" s="1" customFormat="1" ht="16.5" customHeight="1">
      <c r="B1136" s="34"/>
      <c r="C1136" s="179" t="s">
        <v>1729</v>
      </c>
      <c r="D1136" s="179" t="s">
        <v>3694</v>
      </c>
      <c r="E1136" s="180" t="s">
        <v>3033</v>
      </c>
      <c r="F1136" s="181" t="s">
        <v>3034</v>
      </c>
      <c r="G1136" s="182" t="s">
        <v>3800</v>
      </c>
      <c r="H1136" s="183">
        <v>52.48</v>
      </c>
      <c r="I1136" s="184"/>
      <c r="J1136" s="185">
        <f>ROUND(I1136*H1136,2)</f>
        <v>0</v>
      </c>
      <c r="K1136" s="181" t="s">
        <v>3501</v>
      </c>
      <c r="L1136" s="38"/>
      <c r="M1136" s="186" t="s">
        <v>3501</v>
      </c>
      <c r="N1136" s="187" t="s">
        <v>3525</v>
      </c>
      <c r="O1136" s="63"/>
      <c r="P1136" s="188">
        <f>O1136*H1136</f>
        <v>0</v>
      </c>
      <c r="Q1136" s="188">
        <v>0.0006</v>
      </c>
      <c r="R1136" s="188">
        <f>Q1136*H1136</f>
        <v>0.031487999999999995</v>
      </c>
      <c r="S1136" s="188">
        <v>0</v>
      </c>
      <c r="T1136" s="189">
        <f>S1136*H1136</f>
        <v>0</v>
      </c>
      <c r="AR1136" s="190" t="s">
        <v>3761</v>
      </c>
      <c r="AT1136" s="190" t="s">
        <v>3694</v>
      </c>
      <c r="AU1136" s="190" t="s">
        <v>3565</v>
      </c>
      <c r="AY1136" s="17" t="s">
        <v>3691</v>
      </c>
      <c r="BE1136" s="191">
        <f>IF(N1136="základní",J1136,0)</f>
        <v>0</v>
      </c>
      <c r="BF1136" s="191">
        <f>IF(N1136="snížená",J1136,0)</f>
        <v>0</v>
      </c>
      <c r="BG1136" s="191">
        <f>IF(N1136="zákl. přenesená",J1136,0)</f>
        <v>0</v>
      </c>
      <c r="BH1136" s="191">
        <f>IF(N1136="sníž. přenesená",J1136,0)</f>
        <v>0</v>
      </c>
      <c r="BI1136" s="191">
        <f>IF(N1136="nulová",J1136,0)</f>
        <v>0</v>
      </c>
      <c r="BJ1136" s="17" t="s">
        <v>3562</v>
      </c>
      <c r="BK1136" s="191">
        <f>ROUND(I1136*H1136,2)</f>
        <v>0</v>
      </c>
      <c r="BL1136" s="17" t="s">
        <v>3761</v>
      </c>
      <c r="BM1136" s="190" t="s">
        <v>1730</v>
      </c>
    </row>
    <row r="1137" spans="2:51" s="12" customFormat="1" ht="12">
      <c r="B1137" s="192"/>
      <c r="C1137" s="193"/>
      <c r="D1137" s="194" t="s">
        <v>3710</v>
      </c>
      <c r="E1137" s="195" t="s">
        <v>3501</v>
      </c>
      <c r="F1137" s="196" t="s">
        <v>1726</v>
      </c>
      <c r="G1137" s="193"/>
      <c r="H1137" s="197">
        <v>52.48</v>
      </c>
      <c r="I1137" s="198"/>
      <c r="J1137" s="193"/>
      <c r="K1137" s="193"/>
      <c r="L1137" s="199"/>
      <c r="M1137" s="200"/>
      <c r="N1137" s="201"/>
      <c r="O1137" s="201"/>
      <c r="P1137" s="201"/>
      <c r="Q1137" s="201"/>
      <c r="R1137" s="201"/>
      <c r="S1137" s="201"/>
      <c r="T1137" s="202"/>
      <c r="AT1137" s="203" t="s">
        <v>3710</v>
      </c>
      <c r="AU1137" s="203" t="s">
        <v>3565</v>
      </c>
      <c r="AV1137" s="12" t="s">
        <v>3565</v>
      </c>
      <c r="AW1137" s="12" t="s">
        <v>3515</v>
      </c>
      <c r="AX1137" s="12" t="s">
        <v>3554</v>
      </c>
      <c r="AY1137" s="203" t="s">
        <v>3691</v>
      </c>
    </row>
    <row r="1138" spans="2:51" s="13" customFormat="1" ht="12">
      <c r="B1138" s="204"/>
      <c r="C1138" s="205"/>
      <c r="D1138" s="194" t="s">
        <v>3710</v>
      </c>
      <c r="E1138" s="206" t="s">
        <v>3501</v>
      </c>
      <c r="F1138" s="207" t="s">
        <v>3712</v>
      </c>
      <c r="G1138" s="205"/>
      <c r="H1138" s="208">
        <v>52.48</v>
      </c>
      <c r="I1138" s="209"/>
      <c r="J1138" s="205"/>
      <c r="K1138" s="205"/>
      <c r="L1138" s="210"/>
      <c r="M1138" s="211"/>
      <c r="N1138" s="212"/>
      <c r="O1138" s="212"/>
      <c r="P1138" s="212"/>
      <c r="Q1138" s="212"/>
      <c r="R1138" s="212"/>
      <c r="S1138" s="212"/>
      <c r="T1138" s="213"/>
      <c r="AT1138" s="214" t="s">
        <v>3710</v>
      </c>
      <c r="AU1138" s="214" t="s">
        <v>3565</v>
      </c>
      <c r="AV1138" s="13" t="s">
        <v>3699</v>
      </c>
      <c r="AW1138" s="13" t="s">
        <v>3515</v>
      </c>
      <c r="AX1138" s="13" t="s">
        <v>3562</v>
      </c>
      <c r="AY1138" s="214" t="s">
        <v>3691</v>
      </c>
    </row>
    <row r="1139" spans="2:65" s="1" customFormat="1" ht="16.5" customHeight="1">
      <c r="B1139" s="34"/>
      <c r="C1139" s="179" t="s">
        <v>1731</v>
      </c>
      <c r="D1139" s="179" t="s">
        <v>3694</v>
      </c>
      <c r="E1139" s="180" t="s">
        <v>3037</v>
      </c>
      <c r="F1139" s="181" t="s">
        <v>3038</v>
      </c>
      <c r="G1139" s="182" t="s">
        <v>4097</v>
      </c>
      <c r="H1139" s="183">
        <v>8.4</v>
      </c>
      <c r="I1139" s="184"/>
      <c r="J1139" s="185">
        <f>ROUND(I1139*H1139,2)</f>
        <v>0</v>
      </c>
      <c r="K1139" s="181" t="s">
        <v>3698</v>
      </c>
      <c r="L1139" s="38"/>
      <c r="M1139" s="186" t="s">
        <v>3501</v>
      </c>
      <c r="N1139" s="187" t="s">
        <v>3525</v>
      </c>
      <c r="O1139" s="63"/>
      <c r="P1139" s="188">
        <f>O1139*H1139</f>
        <v>0</v>
      </c>
      <c r="Q1139" s="188">
        <v>0.00031</v>
      </c>
      <c r="R1139" s="188">
        <f>Q1139*H1139</f>
        <v>0.002604</v>
      </c>
      <c r="S1139" s="188">
        <v>0</v>
      </c>
      <c r="T1139" s="189">
        <f>S1139*H1139</f>
        <v>0</v>
      </c>
      <c r="AR1139" s="190" t="s">
        <v>3761</v>
      </c>
      <c r="AT1139" s="190" t="s">
        <v>3694</v>
      </c>
      <c r="AU1139" s="190" t="s">
        <v>3565</v>
      </c>
      <c r="AY1139" s="17" t="s">
        <v>3691</v>
      </c>
      <c r="BE1139" s="191">
        <f>IF(N1139="základní",J1139,0)</f>
        <v>0</v>
      </c>
      <c r="BF1139" s="191">
        <f>IF(N1139="snížená",J1139,0)</f>
        <v>0</v>
      </c>
      <c r="BG1139" s="191">
        <f>IF(N1139="zákl. přenesená",J1139,0)</f>
        <v>0</v>
      </c>
      <c r="BH1139" s="191">
        <f>IF(N1139="sníž. přenesená",J1139,0)</f>
        <v>0</v>
      </c>
      <c r="BI1139" s="191">
        <f>IF(N1139="nulová",J1139,0)</f>
        <v>0</v>
      </c>
      <c r="BJ1139" s="17" t="s">
        <v>3562</v>
      </c>
      <c r="BK1139" s="191">
        <f>ROUND(I1139*H1139,2)</f>
        <v>0</v>
      </c>
      <c r="BL1139" s="17" t="s">
        <v>3761</v>
      </c>
      <c r="BM1139" s="190" t="s">
        <v>1732</v>
      </c>
    </row>
    <row r="1140" spans="2:51" s="12" customFormat="1" ht="12">
      <c r="B1140" s="192"/>
      <c r="C1140" s="193"/>
      <c r="D1140" s="194" t="s">
        <v>3710</v>
      </c>
      <c r="E1140" s="195" t="s">
        <v>3501</v>
      </c>
      <c r="F1140" s="196" t="s">
        <v>1733</v>
      </c>
      <c r="G1140" s="193"/>
      <c r="H1140" s="197">
        <v>8.4</v>
      </c>
      <c r="I1140" s="198"/>
      <c r="J1140" s="193"/>
      <c r="K1140" s="193"/>
      <c r="L1140" s="199"/>
      <c r="M1140" s="200"/>
      <c r="N1140" s="201"/>
      <c r="O1140" s="201"/>
      <c r="P1140" s="201"/>
      <c r="Q1140" s="201"/>
      <c r="R1140" s="201"/>
      <c r="S1140" s="201"/>
      <c r="T1140" s="202"/>
      <c r="AT1140" s="203" t="s">
        <v>3710</v>
      </c>
      <c r="AU1140" s="203" t="s">
        <v>3565</v>
      </c>
      <c r="AV1140" s="12" t="s">
        <v>3565</v>
      </c>
      <c r="AW1140" s="12" t="s">
        <v>3515</v>
      </c>
      <c r="AX1140" s="12" t="s">
        <v>3562</v>
      </c>
      <c r="AY1140" s="203" t="s">
        <v>3691</v>
      </c>
    </row>
    <row r="1141" spans="2:65" s="1" customFormat="1" ht="16.5" customHeight="1">
      <c r="B1141" s="34"/>
      <c r="C1141" s="179" t="s">
        <v>1734</v>
      </c>
      <c r="D1141" s="179" t="s">
        <v>3694</v>
      </c>
      <c r="E1141" s="180" t="s">
        <v>3037</v>
      </c>
      <c r="F1141" s="181" t="s">
        <v>3038</v>
      </c>
      <c r="G1141" s="182" t="s">
        <v>4097</v>
      </c>
      <c r="H1141" s="183">
        <v>33.6</v>
      </c>
      <c r="I1141" s="184"/>
      <c r="J1141" s="185">
        <f>ROUND(I1141*H1141,2)</f>
        <v>0</v>
      </c>
      <c r="K1141" s="181" t="s">
        <v>3698</v>
      </c>
      <c r="L1141" s="38"/>
      <c r="M1141" s="186" t="s">
        <v>3501</v>
      </c>
      <c r="N1141" s="187" t="s">
        <v>3525</v>
      </c>
      <c r="O1141" s="63"/>
      <c r="P1141" s="188">
        <f>O1141*H1141</f>
        <v>0</v>
      </c>
      <c r="Q1141" s="188">
        <v>0.00031</v>
      </c>
      <c r="R1141" s="188">
        <f>Q1141*H1141</f>
        <v>0.010416</v>
      </c>
      <c r="S1141" s="188">
        <v>0</v>
      </c>
      <c r="T1141" s="189">
        <f>S1141*H1141</f>
        <v>0</v>
      </c>
      <c r="AR1141" s="190" t="s">
        <v>3761</v>
      </c>
      <c r="AT1141" s="190" t="s">
        <v>3694</v>
      </c>
      <c r="AU1141" s="190" t="s">
        <v>3565</v>
      </c>
      <c r="AY1141" s="17" t="s">
        <v>3691</v>
      </c>
      <c r="BE1141" s="191">
        <f>IF(N1141="základní",J1141,0)</f>
        <v>0</v>
      </c>
      <c r="BF1141" s="191">
        <f>IF(N1141="snížená",J1141,0)</f>
        <v>0</v>
      </c>
      <c r="BG1141" s="191">
        <f>IF(N1141="zákl. přenesená",J1141,0)</f>
        <v>0</v>
      </c>
      <c r="BH1141" s="191">
        <f>IF(N1141="sníž. přenesená",J1141,0)</f>
        <v>0</v>
      </c>
      <c r="BI1141" s="191">
        <f>IF(N1141="nulová",J1141,0)</f>
        <v>0</v>
      </c>
      <c r="BJ1141" s="17" t="s">
        <v>3562</v>
      </c>
      <c r="BK1141" s="191">
        <f>ROUND(I1141*H1141,2)</f>
        <v>0</v>
      </c>
      <c r="BL1141" s="17" t="s">
        <v>3761</v>
      </c>
      <c r="BM1141" s="190" t="s">
        <v>1735</v>
      </c>
    </row>
    <row r="1142" spans="2:51" s="12" customFormat="1" ht="12">
      <c r="B1142" s="192"/>
      <c r="C1142" s="193"/>
      <c r="D1142" s="194" t="s">
        <v>3710</v>
      </c>
      <c r="E1142" s="195" t="s">
        <v>3501</v>
      </c>
      <c r="F1142" s="196" t="s">
        <v>1736</v>
      </c>
      <c r="G1142" s="193"/>
      <c r="H1142" s="197">
        <v>33.6</v>
      </c>
      <c r="I1142" s="198"/>
      <c r="J1142" s="193"/>
      <c r="K1142" s="193"/>
      <c r="L1142" s="199"/>
      <c r="M1142" s="200"/>
      <c r="N1142" s="201"/>
      <c r="O1142" s="201"/>
      <c r="P1142" s="201"/>
      <c r="Q1142" s="201"/>
      <c r="R1142" s="201"/>
      <c r="S1142" s="201"/>
      <c r="T1142" s="202"/>
      <c r="AT1142" s="203" t="s">
        <v>3710</v>
      </c>
      <c r="AU1142" s="203" t="s">
        <v>3565</v>
      </c>
      <c r="AV1142" s="12" t="s">
        <v>3565</v>
      </c>
      <c r="AW1142" s="12" t="s">
        <v>3515</v>
      </c>
      <c r="AX1142" s="12" t="s">
        <v>3554</v>
      </c>
      <c r="AY1142" s="203" t="s">
        <v>3691</v>
      </c>
    </row>
    <row r="1143" spans="2:51" s="13" customFormat="1" ht="12">
      <c r="B1143" s="204"/>
      <c r="C1143" s="205"/>
      <c r="D1143" s="194" t="s">
        <v>3710</v>
      </c>
      <c r="E1143" s="206" t="s">
        <v>3501</v>
      </c>
      <c r="F1143" s="207" t="s">
        <v>3712</v>
      </c>
      <c r="G1143" s="205"/>
      <c r="H1143" s="208">
        <v>33.6</v>
      </c>
      <c r="I1143" s="209"/>
      <c r="J1143" s="205"/>
      <c r="K1143" s="205"/>
      <c r="L1143" s="210"/>
      <c r="M1143" s="211"/>
      <c r="N1143" s="212"/>
      <c r="O1143" s="212"/>
      <c r="P1143" s="212"/>
      <c r="Q1143" s="212"/>
      <c r="R1143" s="212"/>
      <c r="S1143" s="212"/>
      <c r="T1143" s="213"/>
      <c r="AT1143" s="214" t="s">
        <v>3710</v>
      </c>
      <c r="AU1143" s="214" t="s">
        <v>3565</v>
      </c>
      <c r="AV1143" s="13" t="s">
        <v>3699</v>
      </c>
      <c r="AW1143" s="13" t="s">
        <v>3515</v>
      </c>
      <c r="AX1143" s="13" t="s">
        <v>3562</v>
      </c>
      <c r="AY1143" s="214" t="s">
        <v>3691</v>
      </c>
    </row>
    <row r="1144" spans="2:65" s="1" customFormat="1" ht="16.5" customHeight="1">
      <c r="B1144" s="34"/>
      <c r="C1144" s="179" t="s">
        <v>1737</v>
      </c>
      <c r="D1144" s="179" t="s">
        <v>3694</v>
      </c>
      <c r="E1144" s="180" t="s">
        <v>3041</v>
      </c>
      <c r="F1144" s="181" t="s">
        <v>3042</v>
      </c>
      <c r="G1144" s="182" t="s">
        <v>4097</v>
      </c>
      <c r="H1144" s="183">
        <v>21</v>
      </c>
      <c r="I1144" s="184"/>
      <c r="J1144" s="185">
        <f>ROUND(I1144*H1144,2)</f>
        <v>0</v>
      </c>
      <c r="K1144" s="181" t="s">
        <v>3698</v>
      </c>
      <c r="L1144" s="38"/>
      <c r="M1144" s="186" t="s">
        <v>3501</v>
      </c>
      <c r="N1144" s="187" t="s">
        <v>3525</v>
      </c>
      <c r="O1144" s="63"/>
      <c r="P1144" s="188">
        <f>O1144*H1144</f>
        <v>0</v>
      </c>
      <c r="Q1144" s="188">
        <v>0.00026</v>
      </c>
      <c r="R1144" s="188">
        <f>Q1144*H1144</f>
        <v>0.00546</v>
      </c>
      <c r="S1144" s="188">
        <v>0</v>
      </c>
      <c r="T1144" s="189">
        <f>S1144*H1144</f>
        <v>0</v>
      </c>
      <c r="AR1144" s="190" t="s">
        <v>3761</v>
      </c>
      <c r="AT1144" s="190" t="s">
        <v>3694</v>
      </c>
      <c r="AU1144" s="190" t="s">
        <v>3565</v>
      </c>
      <c r="AY1144" s="17" t="s">
        <v>3691</v>
      </c>
      <c r="BE1144" s="191">
        <f>IF(N1144="základní",J1144,0)</f>
        <v>0</v>
      </c>
      <c r="BF1144" s="191">
        <f>IF(N1144="snížená",J1144,0)</f>
        <v>0</v>
      </c>
      <c r="BG1144" s="191">
        <f>IF(N1144="zákl. přenesená",J1144,0)</f>
        <v>0</v>
      </c>
      <c r="BH1144" s="191">
        <f>IF(N1144="sníž. přenesená",J1144,0)</f>
        <v>0</v>
      </c>
      <c r="BI1144" s="191">
        <f>IF(N1144="nulová",J1144,0)</f>
        <v>0</v>
      </c>
      <c r="BJ1144" s="17" t="s">
        <v>3562</v>
      </c>
      <c r="BK1144" s="191">
        <f>ROUND(I1144*H1144,2)</f>
        <v>0</v>
      </c>
      <c r="BL1144" s="17" t="s">
        <v>3761</v>
      </c>
      <c r="BM1144" s="190" t="s">
        <v>1738</v>
      </c>
    </row>
    <row r="1145" spans="2:51" s="12" customFormat="1" ht="12">
      <c r="B1145" s="192"/>
      <c r="C1145" s="193"/>
      <c r="D1145" s="194" t="s">
        <v>3710</v>
      </c>
      <c r="E1145" s="195" t="s">
        <v>3501</v>
      </c>
      <c r="F1145" s="196" t="s">
        <v>1739</v>
      </c>
      <c r="G1145" s="193"/>
      <c r="H1145" s="197">
        <v>21</v>
      </c>
      <c r="I1145" s="198"/>
      <c r="J1145" s="193"/>
      <c r="K1145" s="193"/>
      <c r="L1145" s="199"/>
      <c r="M1145" s="200"/>
      <c r="N1145" s="201"/>
      <c r="O1145" s="201"/>
      <c r="P1145" s="201"/>
      <c r="Q1145" s="201"/>
      <c r="R1145" s="201"/>
      <c r="S1145" s="201"/>
      <c r="T1145" s="202"/>
      <c r="AT1145" s="203" t="s">
        <v>3710</v>
      </c>
      <c r="AU1145" s="203" t="s">
        <v>3565</v>
      </c>
      <c r="AV1145" s="12" t="s">
        <v>3565</v>
      </c>
      <c r="AW1145" s="12" t="s">
        <v>3515</v>
      </c>
      <c r="AX1145" s="12" t="s">
        <v>3554</v>
      </c>
      <c r="AY1145" s="203" t="s">
        <v>3691</v>
      </c>
    </row>
    <row r="1146" spans="2:51" s="13" customFormat="1" ht="12">
      <c r="B1146" s="204"/>
      <c r="C1146" s="205"/>
      <c r="D1146" s="194" t="s">
        <v>3710</v>
      </c>
      <c r="E1146" s="206" t="s">
        <v>3501</v>
      </c>
      <c r="F1146" s="207" t="s">
        <v>3712</v>
      </c>
      <c r="G1146" s="205"/>
      <c r="H1146" s="208">
        <v>21</v>
      </c>
      <c r="I1146" s="209"/>
      <c r="J1146" s="205"/>
      <c r="K1146" s="205"/>
      <c r="L1146" s="210"/>
      <c r="M1146" s="211"/>
      <c r="N1146" s="212"/>
      <c r="O1146" s="212"/>
      <c r="P1146" s="212"/>
      <c r="Q1146" s="212"/>
      <c r="R1146" s="212"/>
      <c r="S1146" s="212"/>
      <c r="T1146" s="213"/>
      <c r="AT1146" s="214" t="s">
        <v>3710</v>
      </c>
      <c r="AU1146" s="214" t="s">
        <v>3565</v>
      </c>
      <c r="AV1146" s="13" t="s">
        <v>3699</v>
      </c>
      <c r="AW1146" s="13" t="s">
        <v>3515</v>
      </c>
      <c r="AX1146" s="13" t="s">
        <v>3562</v>
      </c>
      <c r="AY1146" s="214" t="s">
        <v>3691</v>
      </c>
    </row>
    <row r="1147" spans="2:65" s="1" customFormat="1" ht="24" customHeight="1">
      <c r="B1147" s="34"/>
      <c r="C1147" s="179" t="s">
        <v>1740</v>
      </c>
      <c r="D1147" s="179" t="s">
        <v>3694</v>
      </c>
      <c r="E1147" s="180" t="s">
        <v>3046</v>
      </c>
      <c r="F1147" s="181" t="s">
        <v>3047</v>
      </c>
      <c r="G1147" s="182" t="s">
        <v>3792</v>
      </c>
      <c r="H1147" s="183">
        <v>4.81</v>
      </c>
      <c r="I1147" s="184"/>
      <c r="J1147" s="185">
        <f>ROUND(I1147*H1147,2)</f>
        <v>0</v>
      </c>
      <c r="K1147" s="181" t="s">
        <v>3698</v>
      </c>
      <c r="L1147" s="38"/>
      <c r="M1147" s="186" t="s">
        <v>3501</v>
      </c>
      <c r="N1147" s="187" t="s">
        <v>3525</v>
      </c>
      <c r="O1147" s="63"/>
      <c r="P1147" s="188">
        <f>O1147*H1147</f>
        <v>0</v>
      </c>
      <c r="Q1147" s="188">
        <v>0</v>
      </c>
      <c r="R1147" s="188">
        <f>Q1147*H1147</f>
        <v>0</v>
      </c>
      <c r="S1147" s="188">
        <v>0</v>
      </c>
      <c r="T1147" s="189">
        <f>S1147*H1147</f>
        <v>0</v>
      </c>
      <c r="AR1147" s="190" t="s">
        <v>3761</v>
      </c>
      <c r="AT1147" s="190" t="s">
        <v>3694</v>
      </c>
      <c r="AU1147" s="190" t="s">
        <v>3565</v>
      </c>
      <c r="AY1147" s="17" t="s">
        <v>3691</v>
      </c>
      <c r="BE1147" s="191">
        <f>IF(N1147="základní",J1147,0)</f>
        <v>0</v>
      </c>
      <c r="BF1147" s="191">
        <f>IF(N1147="snížená",J1147,0)</f>
        <v>0</v>
      </c>
      <c r="BG1147" s="191">
        <f>IF(N1147="zákl. přenesená",J1147,0)</f>
        <v>0</v>
      </c>
      <c r="BH1147" s="191">
        <f>IF(N1147="sníž. přenesená",J1147,0)</f>
        <v>0</v>
      </c>
      <c r="BI1147" s="191">
        <f>IF(N1147="nulová",J1147,0)</f>
        <v>0</v>
      </c>
      <c r="BJ1147" s="17" t="s">
        <v>3562</v>
      </c>
      <c r="BK1147" s="191">
        <f>ROUND(I1147*H1147,2)</f>
        <v>0</v>
      </c>
      <c r="BL1147" s="17" t="s">
        <v>3761</v>
      </c>
      <c r="BM1147" s="190" t="s">
        <v>1741</v>
      </c>
    </row>
    <row r="1148" spans="2:63" s="11" customFormat="1" ht="22.9" customHeight="1">
      <c r="B1148" s="163"/>
      <c r="C1148" s="164"/>
      <c r="D1148" s="165" t="s">
        <v>3553</v>
      </c>
      <c r="E1148" s="177" t="s">
        <v>3050</v>
      </c>
      <c r="F1148" s="177" t="s">
        <v>3051</v>
      </c>
      <c r="G1148" s="164"/>
      <c r="H1148" s="164"/>
      <c r="I1148" s="167"/>
      <c r="J1148" s="178">
        <f>BK1148</f>
        <v>0</v>
      </c>
      <c r="K1148" s="164"/>
      <c r="L1148" s="169"/>
      <c r="M1148" s="170"/>
      <c r="N1148" s="171"/>
      <c r="O1148" s="171"/>
      <c r="P1148" s="172">
        <f>SUM(P1149:P1159)</f>
        <v>0</v>
      </c>
      <c r="Q1148" s="171"/>
      <c r="R1148" s="172">
        <f>SUM(R1149:R1159)</f>
        <v>0.034497400000000004</v>
      </c>
      <c r="S1148" s="171"/>
      <c r="T1148" s="173">
        <f>SUM(T1149:T1159)</f>
        <v>0</v>
      </c>
      <c r="AR1148" s="174" t="s">
        <v>3565</v>
      </c>
      <c r="AT1148" s="175" t="s">
        <v>3553</v>
      </c>
      <c r="AU1148" s="175" t="s">
        <v>3562</v>
      </c>
      <c r="AY1148" s="174" t="s">
        <v>3691</v>
      </c>
      <c r="BK1148" s="176">
        <f>SUM(BK1149:BK1159)</f>
        <v>0</v>
      </c>
    </row>
    <row r="1149" spans="2:65" s="1" customFormat="1" ht="16.5" customHeight="1">
      <c r="B1149" s="34"/>
      <c r="C1149" s="179" t="s">
        <v>1742</v>
      </c>
      <c r="D1149" s="179" t="s">
        <v>3694</v>
      </c>
      <c r="E1149" s="180" t="s">
        <v>3053</v>
      </c>
      <c r="F1149" s="181" t="s">
        <v>3054</v>
      </c>
      <c r="G1149" s="182" t="s">
        <v>3800</v>
      </c>
      <c r="H1149" s="183">
        <v>94.94</v>
      </c>
      <c r="I1149" s="184"/>
      <c r="J1149" s="185">
        <f>ROUND(I1149*H1149,2)</f>
        <v>0</v>
      </c>
      <c r="K1149" s="181" t="s">
        <v>3698</v>
      </c>
      <c r="L1149" s="38"/>
      <c r="M1149" s="186" t="s">
        <v>3501</v>
      </c>
      <c r="N1149" s="187" t="s">
        <v>3525</v>
      </c>
      <c r="O1149" s="63"/>
      <c r="P1149" s="188">
        <f>O1149*H1149</f>
        <v>0</v>
      </c>
      <c r="Q1149" s="188">
        <v>0.00033</v>
      </c>
      <c r="R1149" s="188">
        <f>Q1149*H1149</f>
        <v>0.0313302</v>
      </c>
      <c r="S1149" s="188">
        <v>0</v>
      </c>
      <c r="T1149" s="189">
        <f>S1149*H1149</f>
        <v>0</v>
      </c>
      <c r="AR1149" s="190" t="s">
        <v>3761</v>
      </c>
      <c r="AT1149" s="190" t="s">
        <v>3694</v>
      </c>
      <c r="AU1149" s="190" t="s">
        <v>3565</v>
      </c>
      <c r="AY1149" s="17" t="s">
        <v>3691</v>
      </c>
      <c r="BE1149" s="191">
        <f>IF(N1149="základní",J1149,0)</f>
        <v>0</v>
      </c>
      <c r="BF1149" s="191">
        <f>IF(N1149="snížená",J1149,0)</f>
        <v>0</v>
      </c>
      <c r="BG1149" s="191">
        <f>IF(N1149="zákl. přenesená",J1149,0)</f>
        <v>0</v>
      </c>
      <c r="BH1149" s="191">
        <f>IF(N1149="sníž. přenesená",J1149,0)</f>
        <v>0</v>
      </c>
      <c r="BI1149" s="191">
        <f>IF(N1149="nulová",J1149,0)</f>
        <v>0</v>
      </c>
      <c r="BJ1149" s="17" t="s">
        <v>3562</v>
      </c>
      <c r="BK1149" s="191">
        <f>ROUND(I1149*H1149,2)</f>
        <v>0</v>
      </c>
      <c r="BL1149" s="17" t="s">
        <v>3761</v>
      </c>
      <c r="BM1149" s="190" t="s">
        <v>1743</v>
      </c>
    </row>
    <row r="1150" spans="2:51" s="12" customFormat="1" ht="12">
      <c r="B1150" s="192"/>
      <c r="C1150" s="193"/>
      <c r="D1150" s="194" t="s">
        <v>3710</v>
      </c>
      <c r="E1150" s="195" t="s">
        <v>3501</v>
      </c>
      <c r="F1150" s="196" t="s">
        <v>1744</v>
      </c>
      <c r="G1150" s="193"/>
      <c r="H1150" s="197">
        <v>94.94</v>
      </c>
      <c r="I1150" s="198"/>
      <c r="J1150" s="193"/>
      <c r="K1150" s="193"/>
      <c r="L1150" s="199"/>
      <c r="M1150" s="200"/>
      <c r="N1150" s="201"/>
      <c r="O1150" s="201"/>
      <c r="P1150" s="201"/>
      <c r="Q1150" s="201"/>
      <c r="R1150" s="201"/>
      <c r="S1150" s="201"/>
      <c r="T1150" s="202"/>
      <c r="AT1150" s="203" t="s">
        <v>3710</v>
      </c>
      <c r="AU1150" s="203" t="s">
        <v>3565</v>
      </c>
      <c r="AV1150" s="12" t="s">
        <v>3565</v>
      </c>
      <c r="AW1150" s="12" t="s">
        <v>3515</v>
      </c>
      <c r="AX1150" s="12" t="s">
        <v>3554</v>
      </c>
      <c r="AY1150" s="203" t="s">
        <v>3691</v>
      </c>
    </row>
    <row r="1151" spans="2:51" s="13" customFormat="1" ht="12">
      <c r="B1151" s="204"/>
      <c r="C1151" s="205"/>
      <c r="D1151" s="194" t="s">
        <v>3710</v>
      </c>
      <c r="E1151" s="206" t="s">
        <v>3501</v>
      </c>
      <c r="F1151" s="207" t="s">
        <v>3712</v>
      </c>
      <c r="G1151" s="205"/>
      <c r="H1151" s="208">
        <v>94.94</v>
      </c>
      <c r="I1151" s="209"/>
      <c r="J1151" s="205"/>
      <c r="K1151" s="205"/>
      <c r="L1151" s="210"/>
      <c r="M1151" s="211"/>
      <c r="N1151" s="212"/>
      <c r="O1151" s="212"/>
      <c r="P1151" s="212"/>
      <c r="Q1151" s="212"/>
      <c r="R1151" s="212"/>
      <c r="S1151" s="212"/>
      <c r="T1151" s="213"/>
      <c r="AT1151" s="214" t="s">
        <v>3710</v>
      </c>
      <c r="AU1151" s="214" t="s">
        <v>3565</v>
      </c>
      <c r="AV1151" s="13" t="s">
        <v>3699</v>
      </c>
      <c r="AW1151" s="13" t="s">
        <v>3515</v>
      </c>
      <c r="AX1151" s="13" t="s">
        <v>3562</v>
      </c>
      <c r="AY1151" s="214" t="s">
        <v>3691</v>
      </c>
    </row>
    <row r="1152" spans="2:65" s="1" customFormat="1" ht="16.5" customHeight="1">
      <c r="B1152" s="34"/>
      <c r="C1152" s="179" t="s">
        <v>1745</v>
      </c>
      <c r="D1152" s="179" t="s">
        <v>3694</v>
      </c>
      <c r="E1152" s="180" t="s">
        <v>3058</v>
      </c>
      <c r="F1152" s="181" t="s">
        <v>3059</v>
      </c>
      <c r="G1152" s="182" t="s">
        <v>3800</v>
      </c>
      <c r="H1152" s="183">
        <v>8.56</v>
      </c>
      <c r="I1152" s="184"/>
      <c r="J1152" s="185">
        <f>ROUND(I1152*H1152,2)</f>
        <v>0</v>
      </c>
      <c r="K1152" s="181" t="s">
        <v>3698</v>
      </c>
      <c r="L1152" s="38"/>
      <c r="M1152" s="186" t="s">
        <v>3501</v>
      </c>
      <c r="N1152" s="187" t="s">
        <v>3525</v>
      </c>
      <c r="O1152" s="63"/>
      <c r="P1152" s="188">
        <f>O1152*H1152</f>
        <v>0</v>
      </c>
      <c r="Q1152" s="188">
        <v>0.00014</v>
      </c>
      <c r="R1152" s="188">
        <f>Q1152*H1152</f>
        <v>0.0011984</v>
      </c>
      <c r="S1152" s="188">
        <v>0</v>
      </c>
      <c r="T1152" s="189">
        <f>S1152*H1152</f>
        <v>0</v>
      </c>
      <c r="AR1152" s="190" t="s">
        <v>3761</v>
      </c>
      <c r="AT1152" s="190" t="s">
        <v>3694</v>
      </c>
      <c r="AU1152" s="190" t="s">
        <v>3565</v>
      </c>
      <c r="AY1152" s="17" t="s">
        <v>3691</v>
      </c>
      <c r="BE1152" s="191">
        <f>IF(N1152="základní",J1152,0)</f>
        <v>0</v>
      </c>
      <c r="BF1152" s="191">
        <f>IF(N1152="snížená",J1152,0)</f>
        <v>0</v>
      </c>
      <c r="BG1152" s="191">
        <f>IF(N1152="zákl. přenesená",J1152,0)</f>
        <v>0</v>
      </c>
      <c r="BH1152" s="191">
        <f>IF(N1152="sníž. přenesená",J1152,0)</f>
        <v>0</v>
      </c>
      <c r="BI1152" s="191">
        <f>IF(N1152="nulová",J1152,0)</f>
        <v>0</v>
      </c>
      <c r="BJ1152" s="17" t="s">
        <v>3562</v>
      </c>
      <c r="BK1152" s="191">
        <f>ROUND(I1152*H1152,2)</f>
        <v>0</v>
      </c>
      <c r="BL1152" s="17" t="s">
        <v>3761</v>
      </c>
      <c r="BM1152" s="190" t="s">
        <v>1746</v>
      </c>
    </row>
    <row r="1153" spans="2:51" s="12" customFormat="1" ht="12">
      <c r="B1153" s="192"/>
      <c r="C1153" s="193"/>
      <c r="D1153" s="194" t="s">
        <v>3710</v>
      </c>
      <c r="E1153" s="195" t="s">
        <v>3501</v>
      </c>
      <c r="F1153" s="196" t="s">
        <v>1747</v>
      </c>
      <c r="G1153" s="193"/>
      <c r="H1153" s="197">
        <v>3.746</v>
      </c>
      <c r="I1153" s="198"/>
      <c r="J1153" s="193"/>
      <c r="K1153" s="193"/>
      <c r="L1153" s="199"/>
      <c r="M1153" s="200"/>
      <c r="N1153" s="201"/>
      <c r="O1153" s="201"/>
      <c r="P1153" s="201"/>
      <c r="Q1153" s="201"/>
      <c r="R1153" s="201"/>
      <c r="S1153" s="201"/>
      <c r="T1153" s="202"/>
      <c r="AT1153" s="203" t="s">
        <v>3710</v>
      </c>
      <c r="AU1153" s="203" t="s">
        <v>3565</v>
      </c>
      <c r="AV1153" s="12" t="s">
        <v>3565</v>
      </c>
      <c r="AW1153" s="12" t="s">
        <v>3515</v>
      </c>
      <c r="AX1153" s="12" t="s">
        <v>3554</v>
      </c>
      <c r="AY1153" s="203" t="s">
        <v>3691</v>
      </c>
    </row>
    <row r="1154" spans="2:51" s="12" customFormat="1" ht="12">
      <c r="B1154" s="192"/>
      <c r="C1154" s="193"/>
      <c r="D1154" s="194" t="s">
        <v>3710</v>
      </c>
      <c r="E1154" s="195" t="s">
        <v>3501</v>
      </c>
      <c r="F1154" s="196" t="s">
        <v>1748</v>
      </c>
      <c r="G1154" s="193"/>
      <c r="H1154" s="197">
        <v>1.223</v>
      </c>
      <c r="I1154" s="198"/>
      <c r="J1154" s="193"/>
      <c r="K1154" s="193"/>
      <c r="L1154" s="199"/>
      <c r="M1154" s="200"/>
      <c r="N1154" s="201"/>
      <c r="O1154" s="201"/>
      <c r="P1154" s="201"/>
      <c r="Q1154" s="201"/>
      <c r="R1154" s="201"/>
      <c r="S1154" s="201"/>
      <c r="T1154" s="202"/>
      <c r="AT1154" s="203" t="s">
        <v>3710</v>
      </c>
      <c r="AU1154" s="203" t="s">
        <v>3565</v>
      </c>
      <c r="AV1154" s="12" t="s">
        <v>3565</v>
      </c>
      <c r="AW1154" s="12" t="s">
        <v>3515</v>
      </c>
      <c r="AX1154" s="12" t="s">
        <v>3554</v>
      </c>
      <c r="AY1154" s="203" t="s">
        <v>3691</v>
      </c>
    </row>
    <row r="1155" spans="2:51" s="12" customFormat="1" ht="12">
      <c r="B1155" s="192"/>
      <c r="C1155" s="193"/>
      <c r="D1155" s="194" t="s">
        <v>3710</v>
      </c>
      <c r="E1155" s="195" t="s">
        <v>3501</v>
      </c>
      <c r="F1155" s="196" t="s">
        <v>1749</v>
      </c>
      <c r="G1155" s="193"/>
      <c r="H1155" s="197">
        <v>3.591</v>
      </c>
      <c r="I1155" s="198"/>
      <c r="J1155" s="193"/>
      <c r="K1155" s="193"/>
      <c r="L1155" s="199"/>
      <c r="M1155" s="200"/>
      <c r="N1155" s="201"/>
      <c r="O1155" s="201"/>
      <c r="P1155" s="201"/>
      <c r="Q1155" s="201"/>
      <c r="R1155" s="201"/>
      <c r="S1155" s="201"/>
      <c r="T1155" s="202"/>
      <c r="AT1155" s="203" t="s">
        <v>3710</v>
      </c>
      <c r="AU1155" s="203" t="s">
        <v>3565</v>
      </c>
      <c r="AV1155" s="12" t="s">
        <v>3565</v>
      </c>
      <c r="AW1155" s="12" t="s">
        <v>3515</v>
      </c>
      <c r="AX1155" s="12" t="s">
        <v>3554</v>
      </c>
      <c r="AY1155" s="203" t="s">
        <v>3691</v>
      </c>
    </row>
    <row r="1156" spans="2:51" s="13" customFormat="1" ht="12">
      <c r="B1156" s="204"/>
      <c r="C1156" s="205"/>
      <c r="D1156" s="194" t="s">
        <v>3710</v>
      </c>
      <c r="E1156" s="206" t="s">
        <v>3501</v>
      </c>
      <c r="F1156" s="207" t="s">
        <v>3712</v>
      </c>
      <c r="G1156" s="205"/>
      <c r="H1156" s="208">
        <v>8.56</v>
      </c>
      <c r="I1156" s="209"/>
      <c r="J1156" s="205"/>
      <c r="K1156" s="205"/>
      <c r="L1156" s="210"/>
      <c r="M1156" s="211"/>
      <c r="N1156" s="212"/>
      <c r="O1156" s="212"/>
      <c r="P1156" s="212"/>
      <c r="Q1156" s="212"/>
      <c r="R1156" s="212"/>
      <c r="S1156" s="212"/>
      <c r="T1156" s="213"/>
      <c r="AT1156" s="214" t="s">
        <v>3710</v>
      </c>
      <c r="AU1156" s="214" t="s">
        <v>3565</v>
      </c>
      <c r="AV1156" s="13" t="s">
        <v>3699</v>
      </c>
      <c r="AW1156" s="13" t="s">
        <v>3515</v>
      </c>
      <c r="AX1156" s="13" t="s">
        <v>3562</v>
      </c>
      <c r="AY1156" s="214" t="s">
        <v>3691</v>
      </c>
    </row>
    <row r="1157" spans="2:65" s="1" customFormat="1" ht="16.5" customHeight="1">
      <c r="B1157" s="34"/>
      <c r="C1157" s="179" t="s">
        <v>1750</v>
      </c>
      <c r="D1157" s="179" t="s">
        <v>3694</v>
      </c>
      <c r="E1157" s="180" t="s">
        <v>3066</v>
      </c>
      <c r="F1157" s="181" t="s">
        <v>3067</v>
      </c>
      <c r="G1157" s="182" t="s">
        <v>3800</v>
      </c>
      <c r="H1157" s="183">
        <v>8.56</v>
      </c>
      <c r="I1157" s="184"/>
      <c r="J1157" s="185">
        <f>ROUND(I1157*H1157,2)</f>
        <v>0</v>
      </c>
      <c r="K1157" s="181" t="s">
        <v>3698</v>
      </c>
      <c r="L1157" s="38"/>
      <c r="M1157" s="186" t="s">
        <v>3501</v>
      </c>
      <c r="N1157" s="187" t="s">
        <v>3525</v>
      </c>
      <c r="O1157" s="63"/>
      <c r="P1157" s="188">
        <f>O1157*H1157</f>
        <v>0</v>
      </c>
      <c r="Q1157" s="188">
        <v>0.00023</v>
      </c>
      <c r="R1157" s="188">
        <f>Q1157*H1157</f>
        <v>0.0019688</v>
      </c>
      <c r="S1157" s="188">
        <v>0</v>
      </c>
      <c r="T1157" s="189">
        <f>S1157*H1157</f>
        <v>0</v>
      </c>
      <c r="AR1157" s="190" t="s">
        <v>3761</v>
      </c>
      <c r="AT1157" s="190" t="s">
        <v>3694</v>
      </c>
      <c r="AU1157" s="190" t="s">
        <v>3565</v>
      </c>
      <c r="AY1157" s="17" t="s">
        <v>3691</v>
      </c>
      <c r="BE1157" s="191">
        <f>IF(N1157="základní",J1157,0)</f>
        <v>0</v>
      </c>
      <c r="BF1157" s="191">
        <f>IF(N1157="snížená",J1157,0)</f>
        <v>0</v>
      </c>
      <c r="BG1157" s="191">
        <f>IF(N1157="zákl. přenesená",J1157,0)</f>
        <v>0</v>
      </c>
      <c r="BH1157" s="191">
        <f>IF(N1157="sníž. přenesená",J1157,0)</f>
        <v>0</v>
      </c>
      <c r="BI1157" s="191">
        <f>IF(N1157="nulová",J1157,0)</f>
        <v>0</v>
      </c>
      <c r="BJ1157" s="17" t="s">
        <v>3562</v>
      </c>
      <c r="BK1157" s="191">
        <f>ROUND(I1157*H1157,2)</f>
        <v>0</v>
      </c>
      <c r="BL1157" s="17" t="s">
        <v>3761</v>
      </c>
      <c r="BM1157" s="190" t="s">
        <v>1751</v>
      </c>
    </row>
    <row r="1158" spans="2:51" s="12" customFormat="1" ht="12">
      <c r="B1158" s="192"/>
      <c r="C1158" s="193"/>
      <c r="D1158" s="194" t="s">
        <v>3710</v>
      </c>
      <c r="E1158" s="195" t="s">
        <v>3501</v>
      </c>
      <c r="F1158" s="196" t="s">
        <v>1752</v>
      </c>
      <c r="G1158" s="193"/>
      <c r="H1158" s="197">
        <v>8.56</v>
      </c>
      <c r="I1158" s="198"/>
      <c r="J1158" s="193"/>
      <c r="K1158" s="193"/>
      <c r="L1158" s="199"/>
      <c r="M1158" s="200"/>
      <c r="N1158" s="201"/>
      <c r="O1158" s="201"/>
      <c r="P1158" s="201"/>
      <c r="Q1158" s="201"/>
      <c r="R1158" s="201"/>
      <c r="S1158" s="201"/>
      <c r="T1158" s="202"/>
      <c r="AT1158" s="203" t="s">
        <v>3710</v>
      </c>
      <c r="AU1158" s="203" t="s">
        <v>3565</v>
      </c>
      <c r="AV1158" s="12" t="s">
        <v>3565</v>
      </c>
      <c r="AW1158" s="12" t="s">
        <v>3515</v>
      </c>
      <c r="AX1158" s="12" t="s">
        <v>3554</v>
      </c>
      <c r="AY1158" s="203" t="s">
        <v>3691</v>
      </c>
    </row>
    <row r="1159" spans="2:51" s="13" customFormat="1" ht="12">
      <c r="B1159" s="204"/>
      <c r="C1159" s="205"/>
      <c r="D1159" s="194" t="s">
        <v>3710</v>
      </c>
      <c r="E1159" s="206" t="s">
        <v>3501</v>
      </c>
      <c r="F1159" s="207" t="s">
        <v>3712</v>
      </c>
      <c r="G1159" s="205"/>
      <c r="H1159" s="208">
        <v>8.56</v>
      </c>
      <c r="I1159" s="209"/>
      <c r="J1159" s="205"/>
      <c r="K1159" s="205"/>
      <c r="L1159" s="210"/>
      <c r="M1159" s="211"/>
      <c r="N1159" s="212"/>
      <c r="O1159" s="212"/>
      <c r="P1159" s="212"/>
      <c r="Q1159" s="212"/>
      <c r="R1159" s="212"/>
      <c r="S1159" s="212"/>
      <c r="T1159" s="213"/>
      <c r="AT1159" s="214" t="s">
        <v>3710</v>
      </c>
      <c r="AU1159" s="214" t="s">
        <v>3565</v>
      </c>
      <c r="AV1159" s="13" t="s">
        <v>3699</v>
      </c>
      <c r="AW1159" s="13" t="s">
        <v>3515</v>
      </c>
      <c r="AX1159" s="13" t="s">
        <v>3562</v>
      </c>
      <c r="AY1159" s="214" t="s">
        <v>3691</v>
      </c>
    </row>
    <row r="1160" spans="2:63" s="11" customFormat="1" ht="22.9" customHeight="1">
      <c r="B1160" s="163"/>
      <c r="C1160" s="164"/>
      <c r="D1160" s="165" t="s">
        <v>3553</v>
      </c>
      <c r="E1160" s="177" t="s">
        <v>3070</v>
      </c>
      <c r="F1160" s="177" t="s">
        <v>3071</v>
      </c>
      <c r="G1160" s="164"/>
      <c r="H1160" s="164"/>
      <c r="I1160" s="167"/>
      <c r="J1160" s="178">
        <f>BK1160</f>
        <v>0</v>
      </c>
      <c r="K1160" s="164"/>
      <c r="L1160" s="169"/>
      <c r="M1160" s="170"/>
      <c r="N1160" s="171"/>
      <c r="O1160" s="171"/>
      <c r="P1160" s="172">
        <f>SUM(P1161:P1164)</f>
        <v>0</v>
      </c>
      <c r="Q1160" s="171"/>
      <c r="R1160" s="172">
        <f>SUM(R1161:R1164)</f>
        <v>0.3028886</v>
      </c>
      <c r="S1160" s="171"/>
      <c r="T1160" s="173">
        <f>SUM(T1161:T1164)</f>
        <v>0</v>
      </c>
      <c r="AR1160" s="174" t="s">
        <v>3565</v>
      </c>
      <c r="AT1160" s="175" t="s">
        <v>3553</v>
      </c>
      <c r="AU1160" s="175" t="s">
        <v>3562</v>
      </c>
      <c r="AY1160" s="174" t="s">
        <v>3691</v>
      </c>
      <c r="BK1160" s="176">
        <f>SUM(BK1161:BK1164)</f>
        <v>0</v>
      </c>
    </row>
    <row r="1161" spans="2:65" s="1" customFormat="1" ht="24" customHeight="1">
      <c r="B1161" s="34"/>
      <c r="C1161" s="179" t="s">
        <v>1753</v>
      </c>
      <c r="D1161" s="179" t="s">
        <v>3694</v>
      </c>
      <c r="E1161" s="180" t="s">
        <v>3073</v>
      </c>
      <c r="F1161" s="181" t="s">
        <v>3074</v>
      </c>
      <c r="G1161" s="182" t="s">
        <v>3800</v>
      </c>
      <c r="H1161" s="183">
        <v>309.07</v>
      </c>
      <c r="I1161" s="184"/>
      <c r="J1161" s="185">
        <f>ROUND(I1161*H1161,2)</f>
        <v>0</v>
      </c>
      <c r="K1161" s="181" t="s">
        <v>3501</v>
      </c>
      <c r="L1161" s="38"/>
      <c r="M1161" s="186" t="s">
        <v>3501</v>
      </c>
      <c r="N1161" s="187" t="s">
        <v>3525</v>
      </c>
      <c r="O1161" s="63"/>
      <c r="P1161" s="188">
        <f>O1161*H1161</f>
        <v>0</v>
      </c>
      <c r="Q1161" s="188">
        <v>0.0004</v>
      </c>
      <c r="R1161" s="188">
        <f>Q1161*H1161</f>
        <v>0.123628</v>
      </c>
      <c r="S1161" s="188">
        <v>0</v>
      </c>
      <c r="T1161" s="189">
        <f>S1161*H1161</f>
        <v>0</v>
      </c>
      <c r="AR1161" s="190" t="s">
        <v>3761</v>
      </c>
      <c r="AT1161" s="190" t="s">
        <v>3694</v>
      </c>
      <c r="AU1161" s="190" t="s">
        <v>3565</v>
      </c>
      <c r="AY1161" s="17" t="s">
        <v>3691</v>
      </c>
      <c r="BE1161" s="191">
        <f>IF(N1161="základní",J1161,0)</f>
        <v>0</v>
      </c>
      <c r="BF1161" s="191">
        <f>IF(N1161="snížená",J1161,0)</f>
        <v>0</v>
      </c>
      <c r="BG1161" s="191">
        <f>IF(N1161="zákl. přenesená",J1161,0)</f>
        <v>0</v>
      </c>
      <c r="BH1161" s="191">
        <f>IF(N1161="sníž. přenesená",J1161,0)</f>
        <v>0</v>
      </c>
      <c r="BI1161" s="191">
        <f>IF(N1161="nulová",J1161,0)</f>
        <v>0</v>
      </c>
      <c r="BJ1161" s="17" t="s">
        <v>3562</v>
      </c>
      <c r="BK1161" s="191">
        <f>ROUND(I1161*H1161,2)</f>
        <v>0</v>
      </c>
      <c r="BL1161" s="17" t="s">
        <v>3761</v>
      </c>
      <c r="BM1161" s="190" t="s">
        <v>1754</v>
      </c>
    </row>
    <row r="1162" spans="2:65" s="1" customFormat="1" ht="24" customHeight="1">
      <c r="B1162" s="34"/>
      <c r="C1162" s="179" t="s">
        <v>1755</v>
      </c>
      <c r="D1162" s="179" t="s">
        <v>3694</v>
      </c>
      <c r="E1162" s="180" t="s">
        <v>1756</v>
      </c>
      <c r="F1162" s="181" t="s">
        <v>3078</v>
      </c>
      <c r="G1162" s="182" t="s">
        <v>3800</v>
      </c>
      <c r="H1162" s="183">
        <v>309.07</v>
      </c>
      <c r="I1162" s="184"/>
      <c r="J1162" s="185">
        <f>ROUND(I1162*H1162,2)</f>
        <v>0</v>
      </c>
      <c r="K1162" s="181" t="s">
        <v>3501</v>
      </c>
      <c r="L1162" s="38"/>
      <c r="M1162" s="186" t="s">
        <v>3501</v>
      </c>
      <c r="N1162" s="187" t="s">
        <v>3525</v>
      </c>
      <c r="O1162" s="63"/>
      <c r="P1162" s="188">
        <f>O1162*H1162</f>
        <v>0</v>
      </c>
      <c r="Q1162" s="188">
        <v>0.00058</v>
      </c>
      <c r="R1162" s="188">
        <f>Q1162*H1162</f>
        <v>0.1792606</v>
      </c>
      <c r="S1162" s="188">
        <v>0</v>
      </c>
      <c r="T1162" s="189">
        <f>S1162*H1162</f>
        <v>0</v>
      </c>
      <c r="AR1162" s="190" t="s">
        <v>3761</v>
      </c>
      <c r="AT1162" s="190" t="s">
        <v>3694</v>
      </c>
      <c r="AU1162" s="190" t="s">
        <v>3565</v>
      </c>
      <c r="AY1162" s="17" t="s">
        <v>3691</v>
      </c>
      <c r="BE1162" s="191">
        <f>IF(N1162="základní",J1162,0)</f>
        <v>0</v>
      </c>
      <c r="BF1162" s="191">
        <f>IF(N1162="snížená",J1162,0)</f>
        <v>0</v>
      </c>
      <c r="BG1162" s="191">
        <f>IF(N1162="zákl. přenesená",J1162,0)</f>
        <v>0</v>
      </c>
      <c r="BH1162" s="191">
        <f>IF(N1162="sníž. přenesená",J1162,0)</f>
        <v>0</v>
      </c>
      <c r="BI1162" s="191">
        <f>IF(N1162="nulová",J1162,0)</f>
        <v>0</v>
      </c>
      <c r="BJ1162" s="17" t="s">
        <v>3562</v>
      </c>
      <c r="BK1162" s="191">
        <f>ROUND(I1162*H1162,2)</f>
        <v>0</v>
      </c>
      <c r="BL1162" s="17" t="s">
        <v>3761</v>
      </c>
      <c r="BM1162" s="190" t="s">
        <v>1757</v>
      </c>
    </row>
    <row r="1163" spans="2:51" s="12" customFormat="1" ht="12">
      <c r="B1163" s="192"/>
      <c r="C1163" s="193"/>
      <c r="D1163" s="194" t="s">
        <v>3710</v>
      </c>
      <c r="E1163" s="195" t="s">
        <v>3501</v>
      </c>
      <c r="F1163" s="196" t="s">
        <v>1758</v>
      </c>
      <c r="G1163" s="193"/>
      <c r="H1163" s="197">
        <v>309.07</v>
      </c>
      <c r="I1163" s="198"/>
      <c r="J1163" s="193"/>
      <c r="K1163" s="193"/>
      <c r="L1163" s="199"/>
      <c r="M1163" s="200"/>
      <c r="N1163" s="201"/>
      <c r="O1163" s="201"/>
      <c r="P1163" s="201"/>
      <c r="Q1163" s="201"/>
      <c r="R1163" s="201"/>
      <c r="S1163" s="201"/>
      <c r="T1163" s="202"/>
      <c r="AT1163" s="203" t="s">
        <v>3710</v>
      </c>
      <c r="AU1163" s="203" t="s">
        <v>3565</v>
      </c>
      <c r="AV1163" s="12" t="s">
        <v>3565</v>
      </c>
      <c r="AW1163" s="12" t="s">
        <v>3515</v>
      </c>
      <c r="AX1163" s="12" t="s">
        <v>3554</v>
      </c>
      <c r="AY1163" s="203" t="s">
        <v>3691</v>
      </c>
    </row>
    <row r="1164" spans="2:51" s="13" customFormat="1" ht="12">
      <c r="B1164" s="204"/>
      <c r="C1164" s="205"/>
      <c r="D1164" s="194" t="s">
        <v>3710</v>
      </c>
      <c r="E1164" s="206" t="s">
        <v>3501</v>
      </c>
      <c r="F1164" s="207" t="s">
        <v>3712</v>
      </c>
      <c r="G1164" s="205"/>
      <c r="H1164" s="208">
        <v>309.07</v>
      </c>
      <c r="I1164" s="209"/>
      <c r="J1164" s="205"/>
      <c r="K1164" s="205"/>
      <c r="L1164" s="210"/>
      <c r="M1164" s="211"/>
      <c r="N1164" s="212"/>
      <c r="O1164" s="212"/>
      <c r="P1164" s="212"/>
      <c r="Q1164" s="212"/>
      <c r="R1164" s="212"/>
      <c r="S1164" s="212"/>
      <c r="T1164" s="213"/>
      <c r="AT1164" s="214" t="s">
        <v>3710</v>
      </c>
      <c r="AU1164" s="214" t="s">
        <v>3565</v>
      </c>
      <c r="AV1164" s="13" t="s">
        <v>3699</v>
      </c>
      <c r="AW1164" s="13" t="s">
        <v>3515</v>
      </c>
      <c r="AX1164" s="13" t="s">
        <v>3562</v>
      </c>
      <c r="AY1164" s="214" t="s">
        <v>3691</v>
      </c>
    </row>
    <row r="1165" spans="2:63" s="11" customFormat="1" ht="22.9" customHeight="1">
      <c r="B1165" s="163"/>
      <c r="C1165" s="164"/>
      <c r="D1165" s="165" t="s">
        <v>3553</v>
      </c>
      <c r="E1165" s="177" t="s">
        <v>4104</v>
      </c>
      <c r="F1165" s="177" t="s">
        <v>3086</v>
      </c>
      <c r="G1165" s="164"/>
      <c r="H1165" s="164"/>
      <c r="I1165" s="167"/>
      <c r="J1165" s="178">
        <f>BK1165</f>
        <v>0</v>
      </c>
      <c r="K1165" s="164"/>
      <c r="L1165" s="169"/>
      <c r="M1165" s="170"/>
      <c r="N1165" s="171"/>
      <c r="O1165" s="171"/>
      <c r="P1165" s="172">
        <f>SUM(P1166:P1174)</f>
        <v>0</v>
      </c>
      <c r="Q1165" s="171"/>
      <c r="R1165" s="172">
        <f>SUM(R1166:R1174)</f>
        <v>0.010316669999999998</v>
      </c>
      <c r="S1165" s="171"/>
      <c r="T1165" s="173">
        <f>SUM(T1166:T1174)</f>
        <v>0</v>
      </c>
      <c r="AR1165" s="174" t="s">
        <v>3562</v>
      </c>
      <c r="AT1165" s="175" t="s">
        <v>3553</v>
      </c>
      <c r="AU1165" s="175" t="s">
        <v>3562</v>
      </c>
      <c r="AY1165" s="174" t="s">
        <v>3691</v>
      </c>
      <c r="BK1165" s="176">
        <f>SUM(BK1166:BK1174)</f>
        <v>0</v>
      </c>
    </row>
    <row r="1166" spans="2:65" s="1" customFormat="1" ht="24" customHeight="1">
      <c r="B1166" s="34"/>
      <c r="C1166" s="179" t="s">
        <v>1759</v>
      </c>
      <c r="D1166" s="179" t="s">
        <v>3694</v>
      </c>
      <c r="E1166" s="180" t="s">
        <v>3088</v>
      </c>
      <c r="F1166" s="181" t="s">
        <v>3089</v>
      </c>
      <c r="G1166" s="182" t="s">
        <v>3800</v>
      </c>
      <c r="H1166" s="183">
        <v>135.36</v>
      </c>
      <c r="I1166" s="184"/>
      <c r="J1166" s="185">
        <f>ROUND(I1166*H1166,2)</f>
        <v>0</v>
      </c>
      <c r="K1166" s="181" t="s">
        <v>3698</v>
      </c>
      <c r="L1166" s="38"/>
      <c r="M1166" s="186" t="s">
        <v>3501</v>
      </c>
      <c r="N1166" s="187" t="s">
        <v>3525</v>
      </c>
      <c r="O1166" s="63"/>
      <c r="P1166" s="188">
        <f>O1166*H1166</f>
        <v>0</v>
      </c>
      <c r="Q1166" s="188">
        <v>0</v>
      </c>
      <c r="R1166" s="188">
        <f>Q1166*H1166</f>
        <v>0</v>
      </c>
      <c r="S1166" s="188">
        <v>0</v>
      </c>
      <c r="T1166" s="189">
        <f>S1166*H1166</f>
        <v>0</v>
      </c>
      <c r="AR1166" s="190" t="s">
        <v>3699</v>
      </c>
      <c r="AT1166" s="190" t="s">
        <v>3694</v>
      </c>
      <c r="AU1166" s="190" t="s">
        <v>3565</v>
      </c>
      <c r="AY1166" s="17" t="s">
        <v>3691</v>
      </c>
      <c r="BE1166" s="191">
        <f>IF(N1166="základní",J1166,0)</f>
        <v>0</v>
      </c>
      <c r="BF1166" s="191">
        <f>IF(N1166="snížená",J1166,0)</f>
        <v>0</v>
      </c>
      <c r="BG1166" s="191">
        <f>IF(N1166="zákl. přenesená",J1166,0)</f>
        <v>0</v>
      </c>
      <c r="BH1166" s="191">
        <f>IF(N1166="sníž. přenesená",J1166,0)</f>
        <v>0</v>
      </c>
      <c r="BI1166" s="191">
        <f>IF(N1166="nulová",J1166,0)</f>
        <v>0</v>
      </c>
      <c r="BJ1166" s="17" t="s">
        <v>3562</v>
      </c>
      <c r="BK1166" s="191">
        <f>ROUND(I1166*H1166,2)</f>
        <v>0</v>
      </c>
      <c r="BL1166" s="17" t="s">
        <v>3699</v>
      </c>
      <c r="BM1166" s="190" t="s">
        <v>1760</v>
      </c>
    </row>
    <row r="1167" spans="2:65" s="1" customFormat="1" ht="24" customHeight="1">
      <c r="B1167" s="34"/>
      <c r="C1167" s="179" t="s">
        <v>1761</v>
      </c>
      <c r="D1167" s="179" t="s">
        <v>3694</v>
      </c>
      <c r="E1167" s="180" t="s">
        <v>1762</v>
      </c>
      <c r="F1167" s="181" t="s">
        <v>3093</v>
      </c>
      <c r="G1167" s="182" t="s">
        <v>3800</v>
      </c>
      <c r="H1167" s="183">
        <v>8121.6</v>
      </c>
      <c r="I1167" s="184"/>
      <c r="J1167" s="185">
        <f>ROUND(I1167*H1167,2)</f>
        <v>0</v>
      </c>
      <c r="K1167" s="181" t="s">
        <v>3698</v>
      </c>
      <c r="L1167" s="38"/>
      <c r="M1167" s="186" t="s">
        <v>3501</v>
      </c>
      <c r="N1167" s="187" t="s">
        <v>3525</v>
      </c>
      <c r="O1167" s="63"/>
      <c r="P1167" s="188">
        <f>O1167*H1167</f>
        <v>0</v>
      </c>
      <c r="Q1167" s="188">
        <v>0</v>
      </c>
      <c r="R1167" s="188">
        <f>Q1167*H1167</f>
        <v>0</v>
      </c>
      <c r="S1167" s="188">
        <v>0</v>
      </c>
      <c r="T1167" s="189">
        <f>S1167*H1167</f>
        <v>0</v>
      </c>
      <c r="AR1167" s="190" t="s">
        <v>3699</v>
      </c>
      <c r="AT1167" s="190" t="s">
        <v>3694</v>
      </c>
      <c r="AU1167" s="190" t="s">
        <v>3565</v>
      </c>
      <c r="AY1167" s="17" t="s">
        <v>3691</v>
      </c>
      <c r="BE1167" s="191">
        <f>IF(N1167="základní",J1167,0)</f>
        <v>0</v>
      </c>
      <c r="BF1167" s="191">
        <f>IF(N1167="snížená",J1167,0)</f>
        <v>0</v>
      </c>
      <c r="BG1167" s="191">
        <f>IF(N1167="zákl. přenesená",J1167,0)</f>
        <v>0</v>
      </c>
      <c r="BH1167" s="191">
        <f>IF(N1167="sníž. přenesená",J1167,0)</f>
        <v>0</v>
      </c>
      <c r="BI1167" s="191">
        <f>IF(N1167="nulová",J1167,0)</f>
        <v>0</v>
      </c>
      <c r="BJ1167" s="17" t="s">
        <v>3562</v>
      </c>
      <c r="BK1167" s="191">
        <f>ROUND(I1167*H1167,2)</f>
        <v>0</v>
      </c>
      <c r="BL1167" s="17" t="s">
        <v>3699</v>
      </c>
      <c r="BM1167" s="190" t="s">
        <v>1763</v>
      </c>
    </row>
    <row r="1168" spans="2:51" s="12" customFormat="1" ht="12">
      <c r="B1168" s="192"/>
      <c r="C1168" s="193"/>
      <c r="D1168" s="194" t="s">
        <v>3710</v>
      </c>
      <c r="E1168" s="195" t="s">
        <v>3501</v>
      </c>
      <c r="F1168" s="196" t="s">
        <v>1764</v>
      </c>
      <c r="G1168" s="193"/>
      <c r="H1168" s="197">
        <v>8121.6</v>
      </c>
      <c r="I1168" s="198"/>
      <c r="J1168" s="193"/>
      <c r="K1168" s="193"/>
      <c r="L1168" s="199"/>
      <c r="M1168" s="200"/>
      <c r="N1168" s="201"/>
      <c r="O1168" s="201"/>
      <c r="P1168" s="201"/>
      <c r="Q1168" s="201"/>
      <c r="R1168" s="201"/>
      <c r="S1168" s="201"/>
      <c r="T1168" s="202"/>
      <c r="AT1168" s="203" t="s">
        <v>3710</v>
      </c>
      <c r="AU1168" s="203" t="s">
        <v>3565</v>
      </c>
      <c r="AV1168" s="12" t="s">
        <v>3565</v>
      </c>
      <c r="AW1168" s="12" t="s">
        <v>3515</v>
      </c>
      <c r="AX1168" s="12" t="s">
        <v>3562</v>
      </c>
      <c r="AY1168" s="203" t="s">
        <v>3691</v>
      </c>
    </row>
    <row r="1169" spans="2:65" s="1" customFormat="1" ht="24" customHeight="1">
      <c r="B1169" s="34"/>
      <c r="C1169" s="179" t="s">
        <v>1765</v>
      </c>
      <c r="D1169" s="179" t="s">
        <v>3694</v>
      </c>
      <c r="E1169" s="180" t="s">
        <v>3098</v>
      </c>
      <c r="F1169" s="181" t="s">
        <v>3099</v>
      </c>
      <c r="G1169" s="182" t="s">
        <v>3800</v>
      </c>
      <c r="H1169" s="183">
        <v>135.36</v>
      </c>
      <c r="I1169" s="184"/>
      <c r="J1169" s="185">
        <f>ROUND(I1169*H1169,2)</f>
        <v>0</v>
      </c>
      <c r="K1169" s="181" t="s">
        <v>3698</v>
      </c>
      <c r="L1169" s="38"/>
      <c r="M1169" s="186" t="s">
        <v>3501</v>
      </c>
      <c r="N1169" s="187" t="s">
        <v>3525</v>
      </c>
      <c r="O1169" s="63"/>
      <c r="P1169" s="188">
        <f>O1169*H1169</f>
        <v>0</v>
      </c>
      <c r="Q1169" s="188">
        <v>0</v>
      </c>
      <c r="R1169" s="188">
        <f>Q1169*H1169</f>
        <v>0</v>
      </c>
      <c r="S1169" s="188">
        <v>0</v>
      </c>
      <c r="T1169" s="189">
        <f>S1169*H1169</f>
        <v>0</v>
      </c>
      <c r="AR1169" s="190" t="s">
        <v>3699</v>
      </c>
      <c r="AT1169" s="190" t="s">
        <v>3694</v>
      </c>
      <c r="AU1169" s="190" t="s">
        <v>3565</v>
      </c>
      <c r="AY1169" s="17" t="s">
        <v>3691</v>
      </c>
      <c r="BE1169" s="191">
        <f>IF(N1169="základní",J1169,0)</f>
        <v>0</v>
      </c>
      <c r="BF1169" s="191">
        <f>IF(N1169="snížená",J1169,0)</f>
        <v>0</v>
      </c>
      <c r="BG1169" s="191">
        <f>IF(N1169="zákl. přenesená",J1169,0)</f>
        <v>0</v>
      </c>
      <c r="BH1169" s="191">
        <f>IF(N1169="sníž. přenesená",J1169,0)</f>
        <v>0</v>
      </c>
      <c r="BI1169" s="191">
        <f>IF(N1169="nulová",J1169,0)</f>
        <v>0</v>
      </c>
      <c r="BJ1169" s="17" t="s">
        <v>3562</v>
      </c>
      <c r="BK1169" s="191">
        <f>ROUND(I1169*H1169,2)</f>
        <v>0</v>
      </c>
      <c r="BL1169" s="17" t="s">
        <v>3699</v>
      </c>
      <c r="BM1169" s="190" t="s">
        <v>1766</v>
      </c>
    </row>
    <row r="1170" spans="2:51" s="12" customFormat="1" ht="12">
      <c r="B1170" s="192"/>
      <c r="C1170" s="193"/>
      <c r="D1170" s="194" t="s">
        <v>3710</v>
      </c>
      <c r="E1170" s="195" t="s">
        <v>3501</v>
      </c>
      <c r="F1170" s="196" t="s">
        <v>1767</v>
      </c>
      <c r="G1170" s="193"/>
      <c r="H1170" s="197">
        <v>135.36</v>
      </c>
      <c r="I1170" s="198"/>
      <c r="J1170" s="193"/>
      <c r="K1170" s="193"/>
      <c r="L1170" s="199"/>
      <c r="M1170" s="200"/>
      <c r="N1170" s="201"/>
      <c r="O1170" s="201"/>
      <c r="P1170" s="201"/>
      <c r="Q1170" s="201"/>
      <c r="R1170" s="201"/>
      <c r="S1170" s="201"/>
      <c r="T1170" s="202"/>
      <c r="AT1170" s="203" t="s">
        <v>3710</v>
      </c>
      <c r="AU1170" s="203" t="s">
        <v>3565</v>
      </c>
      <c r="AV1170" s="12" t="s">
        <v>3565</v>
      </c>
      <c r="AW1170" s="12" t="s">
        <v>3515</v>
      </c>
      <c r="AX1170" s="12" t="s">
        <v>3554</v>
      </c>
      <c r="AY1170" s="203" t="s">
        <v>3691</v>
      </c>
    </row>
    <row r="1171" spans="2:51" s="13" customFormat="1" ht="12">
      <c r="B1171" s="204"/>
      <c r="C1171" s="205"/>
      <c r="D1171" s="194" t="s">
        <v>3710</v>
      </c>
      <c r="E1171" s="206" t="s">
        <v>3501</v>
      </c>
      <c r="F1171" s="207" t="s">
        <v>3712</v>
      </c>
      <c r="G1171" s="205"/>
      <c r="H1171" s="208">
        <v>135.36</v>
      </c>
      <c r="I1171" s="209"/>
      <c r="J1171" s="205"/>
      <c r="K1171" s="205"/>
      <c r="L1171" s="210"/>
      <c r="M1171" s="211"/>
      <c r="N1171" s="212"/>
      <c r="O1171" s="212"/>
      <c r="P1171" s="212"/>
      <c r="Q1171" s="212"/>
      <c r="R1171" s="212"/>
      <c r="S1171" s="212"/>
      <c r="T1171" s="213"/>
      <c r="AT1171" s="214" t="s">
        <v>3710</v>
      </c>
      <c r="AU1171" s="214" t="s">
        <v>3565</v>
      </c>
      <c r="AV1171" s="13" t="s">
        <v>3699</v>
      </c>
      <c r="AW1171" s="13" t="s">
        <v>3515</v>
      </c>
      <c r="AX1171" s="13" t="s">
        <v>3562</v>
      </c>
      <c r="AY1171" s="214" t="s">
        <v>3691</v>
      </c>
    </row>
    <row r="1172" spans="2:65" s="1" customFormat="1" ht="24" customHeight="1">
      <c r="B1172" s="34"/>
      <c r="C1172" s="179" t="s">
        <v>1768</v>
      </c>
      <c r="D1172" s="179" t="s">
        <v>3694</v>
      </c>
      <c r="E1172" s="180" t="s">
        <v>3103</v>
      </c>
      <c r="F1172" s="181" t="s">
        <v>3104</v>
      </c>
      <c r="G1172" s="182" t="s">
        <v>3800</v>
      </c>
      <c r="H1172" s="183">
        <v>79.359</v>
      </c>
      <c r="I1172" s="184"/>
      <c r="J1172" s="185">
        <f>ROUND(I1172*H1172,2)</f>
        <v>0</v>
      </c>
      <c r="K1172" s="181" t="s">
        <v>3698</v>
      </c>
      <c r="L1172" s="38"/>
      <c r="M1172" s="186" t="s">
        <v>3501</v>
      </c>
      <c r="N1172" s="187" t="s">
        <v>3525</v>
      </c>
      <c r="O1172" s="63"/>
      <c r="P1172" s="188">
        <f>O1172*H1172</f>
        <v>0</v>
      </c>
      <c r="Q1172" s="188">
        <v>0.00013</v>
      </c>
      <c r="R1172" s="188">
        <f>Q1172*H1172</f>
        <v>0.010316669999999998</v>
      </c>
      <c r="S1172" s="188">
        <v>0</v>
      </c>
      <c r="T1172" s="189">
        <f>S1172*H1172</f>
        <v>0</v>
      </c>
      <c r="AR1172" s="190" t="s">
        <v>3699</v>
      </c>
      <c r="AT1172" s="190" t="s">
        <v>3694</v>
      </c>
      <c r="AU1172" s="190" t="s">
        <v>3565</v>
      </c>
      <c r="AY1172" s="17" t="s">
        <v>3691</v>
      </c>
      <c r="BE1172" s="191">
        <f>IF(N1172="základní",J1172,0)</f>
        <v>0</v>
      </c>
      <c r="BF1172" s="191">
        <f>IF(N1172="snížená",J1172,0)</f>
        <v>0</v>
      </c>
      <c r="BG1172" s="191">
        <f>IF(N1172="zákl. přenesená",J1172,0)</f>
        <v>0</v>
      </c>
      <c r="BH1172" s="191">
        <f>IF(N1172="sníž. přenesená",J1172,0)</f>
        <v>0</v>
      </c>
      <c r="BI1172" s="191">
        <f>IF(N1172="nulová",J1172,0)</f>
        <v>0</v>
      </c>
      <c r="BJ1172" s="17" t="s">
        <v>3562</v>
      </c>
      <c r="BK1172" s="191">
        <f>ROUND(I1172*H1172,2)</f>
        <v>0</v>
      </c>
      <c r="BL1172" s="17" t="s">
        <v>3699</v>
      </c>
      <c r="BM1172" s="190" t="s">
        <v>1769</v>
      </c>
    </row>
    <row r="1173" spans="2:51" s="12" customFormat="1" ht="12">
      <c r="B1173" s="192"/>
      <c r="C1173" s="193"/>
      <c r="D1173" s="194" t="s">
        <v>3710</v>
      </c>
      <c r="E1173" s="195" t="s">
        <v>3501</v>
      </c>
      <c r="F1173" s="196" t="s">
        <v>1770</v>
      </c>
      <c r="G1173" s="193"/>
      <c r="H1173" s="197">
        <v>79.359</v>
      </c>
      <c r="I1173" s="198"/>
      <c r="J1173" s="193"/>
      <c r="K1173" s="193"/>
      <c r="L1173" s="199"/>
      <c r="M1173" s="200"/>
      <c r="N1173" s="201"/>
      <c r="O1173" s="201"/>
      <c r="P1173" s="201"/>
      <c r="Q1173" s="201"/>
      <c r="R1173" s="201"/>
      <c r="S1173" s="201"/>
      <c r="T1173" s="202"/>
      <c r="AT1173" s="203" t="s">
        <v>3710</v>
      </c>
      <c r="AU1173" s="203" t="s">
        <v>3565</v>
      </c>
      <c r="AV1173" s="12" t="s">
        <v>3565</v>
      </c>
      <c r="AW1173" s="12" t="s">
        <v>3515</v>
      </c>
      <c r="AX1173" s="12" t="s">
        <v>3554</v>
      </c>
      <c r="AY1173" s="203" t="s">
        <v>3691</v>
      </c>
    </row>
    <row r="1174" spans="2:51" s="13" customFormat="1" ht="12">
      <c r="B1174" s="204"/>
      <c r="C1174" s="205"/>
      <c r="D1174" s="194" t="s">
        <v>3710</v>
      </c>
      <c r="E1174" s="206" t="s">
        <v>3501</v>
      </c>
      <c r="F1174" s="207" t="s">
        <v>3712</v>
      </c>
      <c r="G1174" s="205"/>
      <c r="H1174" s="208">
        <v>79.359</v>
      </c>
      <c r="I1174" s="209"/>
      <c r="J1174" s="205"/>
      <c r="K1174" s="205"/>
      <c r="L1174" s="210"/>
      <c r="M1174" s="211"/>
      <c r="N1174" s="212"/>
      <c r="O1174" s="212"/>
      <c r="P1174" s="212"/>
      <c r="Q1174" s="212"/>
      <c r="R1174" s="212"/>
      <c r="S1174" s="212"/>
      <c r="T1174" s="213"/>
      <c r="AT1174" s="214" t="s">
        <v>3710</v>
      </c>
      <c r="AU1174" s="214" t="s">
        <v>3565</v>
      </c>
      <c r="AV1174" s="13" t="s">
        <v>3699</v>
      </c>
      <c r="AW1174" s="13" t="s">
        <v>3515</v>
      </c>
      <c r="AX1174" s="13" t="s">
        <v>3562</v>
      </c>
      <c r="AY1174" s="214" t="s">
        <v>3691</v>
      </c>
    </row>
    <row r="1175" spans="2:63" s="11" customFormat="1" ht="22.9" customHeight="1">
      <c r="B1175" s="163"/>
      <c r="C1175" s="164"/>
      <c r="D1175" s="165" t="s">
        <v>3553</v>
      </c>
      <c r="E1175" s="177" t="s">
        <v>4108</v>
      </c>
      <c r="F1175" s="177" t="s">
        <v>3106</v>
      </c>
      <c r="G1175" s="164"/>
      <c r="H1175" s="164"/>
      <c r="I1175" s="167"/>
      <c r="J1175" s="178">
        <f>BK1175</f>
        <v>0</v>
      </c>
      <c r="K1175" s="164"/>
      <c r="L1175" s="169"/>
      <c r="M1175" s="170"/>
      <c r="N1175" s="171"/>
      <c r="O1175" s="171"/>
      <c r="P1175" s="172">
        <f>SUM(P1176:P1178)</f>
        <v>0</v>
      </c>
      <c r="Q1175" s="171"/>
      <c r="R1175" s="172">
        <f>SUM(R1176:R1178)</f>
        <v>0</v>
      </c>
      <c r="S1175" s="171"/>
      <c r="T1175" s="173">
        <f>SUM(T1176:T1178)</f>
        <v>0</v>
      </c>
      <c r="AR1175" s="174" t="s">
        <v>3562</v>
      </c>
      <c r="AT1175" s="175" t="s">
        <v>3553</v>
      </c>
      <c r="AU1175" s="175" t="s">
        <v>3562</v>
      </c>
      <c r="AY1175" s="174" t="s">
        <v>3691</v>
      </c>
      <c r="BK1175" s="176">
        <f>SUM(BK1176:BK1178)</f>
        <v>0</v>
      </c>
    </row>
    <row r="1176" spans="2:65" s="1" customFormat="1" ht="24" customHeight="1">
      <c r="B1176" s="34"/>
      <c r="C1176" s="179" t="s">
        <v>1771</v>
      </c>
      <c r="D1176" s="179" t="s">
        <v>3694</v>
      </c>
      <c r="E1176" s="180" t="s">
        <v>1772</v>
      </c>
      <c r="F1176" s="181" t="s">
        <v>3109</v>
      </c>
      <c r="G1176" s="182" t="s">
        <v>3800</v>
      </c>
      <c r="H1176" s="183">
        <v>113.37</v>
      </c>
      <c r="I1176" s="184"/>
      <c r="J1176" s="185">
        <f>ROUND(I1176*H1176,2)</f>
        <v>0</v>
      </c>
      <c r="K1176" s="181" t="s">
        <v>3698</v>
      </c>
      <c r="L1176" s="38"/>
      <c r="M1176" s="186" t="s">
        <v>3501</v>
      </c>
      <c r="N1176" s="187" t="s">
        <v>3525</v>
      </c>
      <c r="O1176" s="63"/>
      <c r="P1176" s="188">
        <f>O1176*H1176</f>
        <v>0</v>
      </c>
      <c r="Q1176" s="188">
        <v>0</v>
      </c>
      <c r="R1176" s="188">
        <f>Q1176*H1176</f>
        <v>0</v>
      </c>
      <c r="S1176" s="188">
        <v>0</v>
      </c>
      <c r="T1176" s="189">
        <f>S1176*H1176</f>
        <v>0</v>
      </c>
      <c r="AR1176" s="190" t="s">
        <v>3699</v>
      </c>
      <c r="AT1176" s="190" t="s">
        <v>3694</v>
      </c>
      <c r="AU1176" s="190" t="s">
        <v>3565</v>
      </c>
      <c r="AY1176" s="17" t="s">
        <v>3691</v>
      </c>
      <c r="BE1176" s="191">
        <f>IF(N1176="základní",J1176,0)</f>
        <v>0</v>
      </c>
      <c r="BF1176" s="191">
        <f>IF(N1176="snížená",J1176,0)</f>
        <v>0</v>
      </c>
      <c r="BG1176" s="191">
        <f>IF(N1176="zákl. přenesená",J1176,0)</f>
        <v>0</v>
      </c>
      <c r="BH1176" s="191">
        <f>IF(N1176="sníž. přenesená",J1176,0)</f>
        <v>0</v>
      </c>
      <c r="BI1176" s="191">
        <f>IF(N1176="nulová",J1176,0)</f>
        <v>0</v>
      </c>
      <c r="BJ1176" s="17" t="s">
        <v>3562</v>
      </c>
      <c r="BK1176" s="191">
        <f>ROUND(I1176*H1176,2)</f>
        <v>0</v>
      </c>
      <c r="BL1176" s="17" t="s">
        <v>3699</v>
      </c>
      <c r="BM1176" s="190" t="s">
        <v>1773</v>
      </c>
    </row>
    <row r="1177" spans="2:51" s="12" customFormat="1" ht="12">
      <c r="B1177" s="192"/>
      <c r="C1177" s="193"/>
      <c r="D1177" s="194" t="s">
        <v>3710</v>
      </c>
      <c r="E1177" s="195" t="s">
        <v>3501</v>
      </c>
      <c r="F1177" s="196" t="s">
        <v>1774</v>
      </c>
      <c r="G1177" s="193"/>
      <c r="H1177" s="197">
        <v>113.37</v>
      </c>
      <c r="I1177" s="198"/>
      <c r="J1177" s="193"/>
      <c r="K1177" s="193"/>
      <c r="L1177" s="199"/>
      <c r="M1177" s="200"/>
      <c r="N1177" s="201"/>
      <c r="O1177" s="201"/>
      <c r="P1177" s="201"/>
      <c r="Q1177" s="201"/>
      <c r="R1177" s="201"/>
      <c r="S1177" s="201"/>
      <c r="T1177" s="202"/>
      <c r="AT1177" s="203" t="s">
        <v>3710</v>
      </c>
      <c r="AU1177" s="203" t="s">
        <v>3565</v>
      </c>
      <c r="AV1177" s="12" t="s">
        <v>3565</v>
      </c>
      <c r="AW1177" s="12" t="s">
        <v>3515</v>
      </c>
      <c r="AX1177" s="12" t="s">
        <v>3554</v>
      </c>
      <c r="AY1177" s="203" t="s">
        <v>3691</v>
      </c>
    </row>
    <row r="1178" spans="2:51" s="13" customFormat="1" ht="12">
      <c r="B1178" s="204"/>
      <c r="C1178" s="205"/>
      <c r="D1178" s="194" t="s">
        <v>3710</v>
      </c>
      <c r="E1178" s="206" t="s">
        <v>3501</v>
      </c>
      <c r="F1178" s="207" t="s">
        <v>3712</v>
      </c>
      <c r="G1178" s="205"/>
      <c r="H1178" s="208">
        <v>113.37</v>
      </c>
      <c r="I1178" s="209"/>
      <c r="J1178" s="205"/>
      <c r="K1178" s="205"/>
      <c r="L1178" s="210"/>
      <c r="M1178" s="211"/>
      <c r="N1178" s="212"/>
      <c r="O1178" s="212"/>
      <c r="P1178" s="212"/>
      <c r="Q1178" s="212"/>
      <c r="R1178" s="212"/>
      <c r="S1178" s="212"/>
      <c r="T1178" s="213"/>
      <c r="AT1178" s="214" t="s">
        <v>3710</v>
      </c>
      <c r="AU1178" s="214" t="s">
        <v>3565</v>
      </c>
      <c r="AV1178" s="13" t="s">
        <v>3699</v>
      </c>
      <c r="AW1178" s="13" t="s">
        <v>3515</v>
      </c>
      <c r="AX1178" s="13" t="s">
        <v>3562</v>
      </c>
      <c r="AY1178" s="214" t="s">
        <v>3691</v>
      </c>
    </row>
    <row r="1179" spans="2:63" s="11" customFormat="1" ht="22.9" customHeight="1">
      <c r="B1179" s="163"/>
      <c r="C1179" s="164"/>
      <c r="D1179" s="165" t="s">
        <v>3553</v>
      </c>
      <c r="E1179" s="177" t="s">
        <v>3111</v>
      </c>
      <c r="F1179" s="177" t="s">
        <v>3112</v>
      </c>
      <c r="G1179" s="164"/>
      <c r="H1179" s="164"/>
      <c r="I1179" s="167"/>
      <c r="J1179" s="178">
        <f>BK1179</f>
        <v>0</v>
      </c>
      <c r="K1179" s="164"/>
      <c r="L1179" s="169"/>
      <c r="M1179" s="170"/>
      <c r="N1179" s="171"/>
      <c r="O1179" s="171"/>
      <c r="P1179" s="172">
        <f>P1180</f>
        <v>0</v>
      </c>
      <c r="Q1179" s="171"/>
      <c r="R1179" s="172">
        <f>R1180</f>
        <v>0</v>
      </c>
      <c r="S1179" s="171"/>
      <c r="T1179" s="173">
        <f>T1180</f>
        <v>0</v>
      </c>
      <c r="AR1179" s="174" t="s">
        <v>3562</v>
      </c>
      <c r="AT1179" s="175" t="s">
        <v>3553</v>
      </c>
      <c r="AU1179" s="175" t="s">
        <v>3562</v>
      </c>
      <c r="AY1179" s="174" t="s">
        <v>3691</v>
      </c>
      <c r="BK1179" s="176">
        <f>BK1180</f>
        <v>0</v>
      </c>
    </row>
    <row r="1180" spans="2:65" s="1" customFormat="1" ht="24" customHeight="1">
      <c r="B1180" s="34"/>
      <c r="C1180" s="179" t="s">
        <v>1775</v>
      </c>
      <c r="D1180" s="179" t="s">
        <v>3694</v>
      </c>
      <c r="E1180" s="180" t="s">
        <v>1776</v>
      </c>
      <c r="F1180" s="181" t="s">
        <v>1777</v>
      </c>
      <c r="G1180" s="182" t="s">
        <v>3792</v>
      </c>
      <c r="H1180" s="183">
        <v>342.95</v>
      </c>
      <c r="I1180" s="184"/>
      <c r="J1180" s="185">
        <f>ROUND(I1180*H1180,2)</f>
        <v>0</v>
      </c>
      <c r="K1180" s="181" t="s">
        <v>3698</v>
      </c>
      <c r="L1180" s="38"/>
      <c r="M1180" s="237" t="s">
        <v>3501</v>
      </c>
      <c r="N1180" s="238" t="s">
        <v>3525</v>
      </c>
      <c r="O1180" s="239"/>
      <c r="P1180" s="240">
        <f>O1180*H1180</f>
        <v>0</v>
      </c>
      <c r="Q1180" s="240">
        <v>0</v>
      </c>
      <c r="R1180" s="240">
        <f>Q1180*H1180</f>
        <v>0</v>
      </c>
      <c r="S1180" s="240">
        <v>0</v>
      </c>
      <c r="T1180" s="241">
        <f>S1180*H1180</f>
        <v>0</v>
      </c>
      <c r="AR1180" s="190" t="s">
        <v>3699</v>
      </c>
      <c r="AT1180" s="190" t="s">
        <v>3694</v>
      </c>
      <c r="AU1180" s="190" t="s">
        <v>3565</v>
      </c>
      <c r="AY1180" s="17" t="s">
        <v>3691</v>
      </c>
      <c r="BE1180" s="191">
        <f>IF(N1180="základní",J1180,0)</f>
        <v>0</v>
      </c>
      <c r="BF1180" s="191">
        <f>IF(N1180="snížená",J1180,0)</f>
        <v>0</v>
      </c>
      <c r="BG1180" s="191">
        <f>IF(N1180="zákl. přenesená",J1180,0)</f>
        <v>0</v>
      </c>
      <c r="BH1180" s="191">
        <f>IF(N1180="sníž. přenesená",J1180,0)</f>
        <v>0</v>
      </c>
      <c r="BI1180" s="191">
        <f>IF(N1180="nulová",J1180,0)</f>
        <v>0</v>
      </c>
      <c r="BJ1180" s="17" t="s">
        <v>3562</v>
      </c>
      <c r="BK1180" s="191">
        <f>ROUND(I1180*H1180,2)</f>
        <v>0</v>
      </c>
      <c r="BL1180" s="17" t="s">
        <v>3699</v>
      </c>
      <c r="BM1180" s="190" t="s">
        <v>1778</v>
      </c>
    </row>
    <row r="1181" spans="2:12" s="1" customFormat="1" ht="6.95" customHeight="1">
      <c r="B1181" s="46"/>
      <c r="C1181" s="47"/>
      <c r="D1181" s="47"/>
      <c r="E1181" s="47"/>
      <c r="F1181" s="47"/>
      <c r="G1181" s="47"/>
      <c r="H1181" s="47"/>
      <c r="I1181" s="130"/>
      <c r="J1181" s="47"/>
      <c r="K1181" s="47"/>
      <c r="L1181" s="38"/>
    </row>
  </sheetData>
  <sheetProtection formatColumns="0" formatRows="0" autoFilter="0"/>
  <autoFilter ref="C140:K1180"/>
  <mergeCells count="9">
    <mergeCell ref="E50:H50"/>
    <mergeCell ref="E131:H131"/>
    <mergeCell ref="E133:H13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5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3616</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195</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ROUND(J87,2)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ROUND((SUM(BE87:BE149)),2)</f>
        <v>0</v>
      </c>
      <c r="I33" s="119">
        <v>0.21</v>
      </c>
      <c r="J33" s="118">
        <f>ROUND(((SUM(BE87:BE149))*I33),2)</f>
        <v>0</v>
      </c>
      <c r="L33" s="38"/>
    </row>
    <row r="34" spans="2:12" s="1" customFormat="1" ht="14.45" customHeight="1">
      <c r="B34" s="38"/>
      <c r="E34" s="105" t="s">
        <v>3526</v>
      </c>
      <c r="F34" s="118">
        <f>ROUND((SUM(BF87:BF149)),2)</f>
        <v>0</v>
      </c>
      <c r="I34" s="119">
        <v>0.15</v>
      </c>
      <c r="J34" s="118">
        <f>ROUND(((SUM(BF87:BF149))*I34),2)</f>
        <v>0</v>
      </c>
      <c r="L34" s="38"/>
    </row>
    <row r="35" spans="2:12" s="1" customFormat="1" ht="14.45" customHeight="1" hidden="1">
      <c r="B35" s="38"/>
      <c r="E35" s="105" t="s">
        <v>3527</v>
      </c>
      <c r="F35" s="118">
        <f>ROUND((SUM(BG87:BG149)),2)</f>
        <v>0</v>
      </c>
      <c r="I35" s="119">
        <v>0.21</v>
      </c>
      <c r="J35" s="118">
        <f>0</f>
        <v>0</v>
      </c>
      <c r="L35" s="38"/>
    </row>
    <row r="36" spans="2:12" s="1" customFormat="1" ht="14.45" customHeight="1" hidden="1">
      <c r="B36" s="38"/>
      <c r="E36" s="105" t="s">
        <v>3528</v>
      </c>
      <c r="F36" s="118">
        <f>ROUND((SUM(BH87:BH149)),2)</f>
        <v>0</v>
      </c>
      <c r="I36" s="119">
        <v>0.15</v>
      </c>
      <c r="J36" s="118">
        <f>0</f>
        <v>0</v>
      </c>
      <c r="L36" s="38"/>
    </row>
    <row r="37" spans="2:12" s="1" customFormat="1" ht="14.45" customHeight="1" hidden="1">
      <c r="B37" s="38"/>
      <c r="E37" s="105" t="s">
        <v>3529</v>
      </c>
      <c r="F37" s="118">
        <f>ROUND((SUM(BI87:BI149)),2)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06a - Vodovodní přípojka</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J87</f>
        <v>0</v>
      </c>
      <c r="K59" s="35"/>
      <c r="L59" s="38"/>
      <c r="AU59" s="17" t="s">
        <v>3638</v>
      </c>
    </row>
    <row r="60" spans="2:12" s="8" customFormat="1" ht="24.95" customHeight="1">
      <c r="B60" s="138"/>
      <c r="C60" s="139"/>
      <c r="D60" s="140" t="s">
        <v>135</v>
      </c>
      <c r="E60" s="141"/>
      <c r="F60" s="141"/>
      <c r="G60" s="141"/>
      <c r="H60" s="141"/>
      <c r="I60" s="142"/>
      <c r="J60" s="143">
        <f>J88</f>
        <v>0</v>
      </c>
      <c r="K60" s="139"/>
      <c r="L60" s="144"/>
    </row>
    <row r="61" spans="2:12" s="8" customFormat="1" ht="24.95" customHeight="1">
      <c r="B61" s="138"/>
      <c r="C61" s="139"/>
      <c r="D61" s="140" t="s">
        <v>1780</v>
      </c>
      <c r="E61" s="141"/>
      <c r="F61" s="141"/>
      <c r="G61" s="141"/>
      <c r="H61" s="141"/>
      <c r="I61" s="142"/>
      <c r="J61" s="143">
        <f>J114</f>
        <v>0</v>
      </c>
      <c r="K61" s="139"/>
      <c r="L61" s="144"/>
    </row>
    <row r="62" spans="2:12" s="9" customFormat="1" ht="19.9" customHeight="1">
      <c r="B62" s="145"/>
      <c r="C62" s="146"/>
      <c r="D62" s="147" t="s">
        <v>1782</v>
      </c>
      <c r="E62" s="148"/>
      <c r="F62" s="148"/>
      <c r="G62" s="148"/>
      <c r="H62" s="148"/>
      <c r="I62" s="149"/>
      <c r="J62" s="150">
        <f>J115</f>
        <v>0</v>
      </c>
      <c r="K62" s="146"/>
      <c r="L62" s="151"/>
    </row>
    <row r="63" spans="2:12" s="9" customFormat="1" ht="19.9" customHeight="1">
      <c r="B63" s="145"/>
      <c r="C63" s="146"/>
      <c r="D63" s="147" t="s">
        <v>1910</v>
      </c>
      <c r="E63" s="148"/>
      <c r="F63" s="148"/>
      <c r="G63" s="148"/>
      <c r="H63" s="148"/>
      <c r="I63" s="149"/>
      <c r="J63" s="150">
        <f>J119</f>
        <v>0</v>
      </c>
      <c r="K63" s="146"/>
      <c r="L63" s="151"/>
    </row>
    <row r="64" spans="2:12" s="8" customFormat="1" ht="24.95" customHeight="1">
      <c r="B64" s="138"/>
      <c r="C64" s="139"/>
      <c r="D64" s="140" t="s">
        <v>1911</v>
      </c>
      <c r="E64" s="141"/>
      <c r="F64" s="141"/>
      <c r="G64" s="141"/>
      <c r="H64" s="141"/>
      <c r="I64" s="142"/>
      <c r="J64" s="143">
        <f>J130</f>
        <v>0</v>
      </c>
      <c r="K64" s="139"/>
      <c r="L64" s="144"/>
    </row>
    <row r="65" spans="2:12" s="9" customFormat="1" ht="19.9" customHeight="1">
      <c r="B65" s="145"/>
      <c r="C65" s="146"/>
      <c r="D65" s="147" t="s">
        <v>1913</v>
      </c>
      <c r="E65" s="148"/>
      <c r="F65" s="148"/>
      <c r="G65" s="148"/>
      <c r="H65" s="148"/>
      <c r="I65" s="149"/>
      <c r="J65" s="150">
        <f>J131</f>
        <v>0</v>
      </c>
      <c r="K65" s="146"/>
      <c r="L65" s="151"/>
    </row>
    <row r="66" spans="2:12" s="9" customFormat="1" ht="19.9" customHeight="1">
      <c r="B66" s="145"/>
      <c r="C66" s="146"/>
      <c r="D66" s="147" t="s">
        <v>1914</v>
      </c>
      <c r="E66" s="148"/>
      <c r="F66" s="148"/>
      <c r="G66" s="148"/>
      <c r="H66" s="148"/>
      <c r="I66" s="149"/>
      <c r="J66" s="150">
        <f>J145</f>
        <v>0</v>
      </c>
      <c r="K66" s="146"/>
      <c r="L66" s="151"/>
    </row>
    <row r="67" spans="2:12" s="9" customFormat="1" ht="19.9" customHeight="1">
      <c r="B67" s="145"/>
      <c r="C67" s="146"/>
      <c r="D67" s="147" t="s">
        <v>196</v>
      </c>
      <c r="E67" s="148"/>
      <c r="F67" s="148"/>
      <c r="G67" s="148"/>
      <c r="H67" s="148"/>
      <c r="I67" s="149"/>
      <c r="J67" s="150">
        <f>J147</f>
        <v>0</v>
      </c>
      <c r="K67" s="146"/>
      <c r="L67" s="151"/>
    </row>
    <row r="68" spans="2:12" s="1" customFormat="1" ht="21.75" customHeight="1">
      <c r="B68" s="34"/>
      <c r="C68" s="35"/>
      <c r="D68" s="35"/>
      <c r="E68" s="35"/>
      <c r="F68" s="35"/>
      <c r="G68" s="35"/>
      <c r="H68" s="35"/>
      <c r="I68" s="106"/>
      <c r="J68" s="35"/>
      <c r="K68" s="35"/>
      <c r="L68" s="38"/>
    </row>
    <row r="69" spans="2:12" s="1" customFormat="1" ht="6.95" customHeight="1">
      <c r="B69" s="46"/>
      <c r="C69" s="47"/>
      <c r="D69" s="47"/>
      <c r="E69" s="47"/>
      <c r="F69" s="47"/>
      <c r="G69" s="47"/>
      <c r="H69" s="47"/>
      <c r="I69" s="130"/>
      <c r="J69" s="47"/>
      <c r="K69" s="47"/>
      <c r="L69" s="38"/>
    </row>
    <row r="73" spans="2:12" s="1" customFormat="1" ht="6.95" customHeight="1">
      <c r="B73" s="48"/>
      <c r="C73" s="49"/>
      <c r="D73" s="49"/>
      <c r="E73" s="49"/>
      <c r="F73" s="49"/>
      <c r="G73" s="49"/>
      <c r="H73" s="49"/>
      <c r="I73" s="133"/>
      <c r="J73" s="49"/>
      <c r="K73" s="49"/>
      <c r="L73" s="38"/>
    </row>
    <row r="74" spans="2:12" s="1" customFormat="1" ht="24.95" customHeight="1">
      <c r="B74" s="34"/>
      <c r="C74" s="23" t="s">
        <v>3676</v>
      </c>
      <c r="D74" s="35"/>
      <c r="E74" s="35"/>
      <c r="F74" s="35"/>
      <c r="G74" s="35"/>
      <c r="H74" s="35"/>
      <c r="I74" s="106"/>
      <c r="J74" s="35"/>
      <c r="K74" s="35"/>
      <c r="L74" s="38"/>
    </row>
    <row r="75" spans="2:12" s="1" customFormat="1" ht="6.95" customHeight="1">
      <c r="B75" s="34"/>
      <c r="C75" s="35"/>
      <c r="D75" s="35"/>
      <c r="E75" s="35"/>
      <c r="F75" s="35"/>
      <c r="G75" s="35"/>
      <c r="H75" s="35"/>
      <c r="I75" s="106"/>
      <c r="J75" s="35"/>
      <c r="K75" s="35"/>
      <c r="L75" s="38"/>
    </row>
    <row r="76" spans="2:12" s="1" customFormat="1" ht="12" customHeight="1">
      <c r="B76" s="34"/>
      <c r="C76" s="29" t="s">
        <v>3498</v>
      </c>
      <c r="D76" s="35"/>
      <c r="E76" s="35"/>
      <c r="F76" s="35"/>
      <c r="G76" s="35"/>
      <c r="H76" s="35"/>
      <c r="I76" s="106"/>
      <c r="J76" s="35"/>
      <c r="K76" s="35"/>
      <c r="L76" s="38"/>
    </row>
    <row r="77" spans="2:12" s="1" customFormat="1" ht="16.5" customHeight="1">
      <c r="B77" s="34"/>
      <c r="C77" s="35"/>
      <c r="D77" s="35"/>
      <c r="E77" s="553" t="str">
        <f>E7</f>
        <v>Světlá nad Sázavou - Managment</v>
      </c>
      <c r="F77" s="554"/>
      <c r="G77" s="554"/>
      <c r="H77" s="554"/>
      <c r="I77" s="106"/>
      <c r="J77" s="35"/>
      <c r="K77" s="35"/>
      <c r="L77" s="38"/>
    </row>
    <row r="78" spans="2:12" s="1" customFormat="1" ht="12" customHeight="1">
      <c r="B78" s="34"/>
      <c r="C78" s="29" t="s">
        <v>3633</v>
      </c>
      <c r="D78" s="35"/>
      <c r="E78" s="35"/>
      <c r="F78" s="35"/>
      <c r="G78" s="35"/>
      <c r="H78" s="35"/>
      <c r="I78" s="106"/>
      <c r="J78" s="35"/>
      <c r="K78" s="35"/>
      <c r="L78" s="38"/>
    </row>
    <row r="79" spans="2:12" s="1" customFormat="1" ht="16.5" customHeight="1">
      <c r="B79" s="34"/>
      <c r="C79" s="35"/>
      <c r="D79" s="35"/>
      <c r="E79" s="537" t="str">
        <f>E9</f>
        <v>SO 06a - Vodovodní přípojka</v>
      </c>
      <c r="F79" s="552"/>
      <c r="G79" s="552"/>
      <c r="H79" s="552"/>
      <c r="I79" s="106"/>
      <c r="J79" s="35"/>
      <c r="K79" s="35"/>
      <c r="L79" s="38"/>
    </row>
    <row r="80" spans="2:12" s="1" customFormat="1" ht="6.95" customHeight="1">
      <c r="B80" s="34"/>
      <c r="C80" s="35"/>
      <c r="D80" s="35"/>
      <c r="E80" s="35"/>
      <c r="F80" s="35"/>
      <c r="G80" s="35"/>
      <c r="H80" s="35"/>
      <c r="I80" s="106"/>
      <c r="J80" s="35"/>
      <c r="K80" s="35"/>
      <c r="L80" s="38"/>
    </row>
    <row r="81" spans="2:12" s="1" customFormat="1" ht="12" customHeight="1">
      <c r="B81" s="34"/>
      <c r="C81" s="29" t="s">
        <v>3503</v>
      </c>
      <c r="D81" s="35"/>
      <c r="E81" s="35"/>
      <c r="F81" s="27" t="str">
        <f>F12</f>
        <v>Světlá nad Sázavou</v>
      </c>
      <c r="G81" s="35"/>
      <c r="H81" s="35"/>
      <c r="I81" s="108" t="s">
        <v>3505</v>
      </c>
      <c r="J81" s="58" t="str">
        <f>IF(J12="","",J12)</f>
        <v>6. 2. 2019</v>
      </c>
      <c r="K81" s="35"/>
      <c r="L81" s="38"/>
    </row>
    <row r="82" spans="2:12" s="1" customFormat="1" ht="6.95" customHeight="1">
      <c r="B82" s="34"/>
      <c r="C82" s="35"/>
      <c r="D82" s="35"/>
      <c r="E82" s="35"/>
      <c r="F82" s="35"/>
      <c r="G82" s="35"/>
      <c r="H82" s="35"/>
      <c r="I82" s="106"/>
      <c r="J82" s="35"/>
      <c r="K82" s="35"/>
      <c r="L82" s="38"/>
    </row>
    <row r="83" spans="2:12" s="1" customFormat="1" ht="15.2" customHeight="1">
      <c r="B83" s="34"/>
      <c r="C83" s="29" t="s">
        <v>3507</v>
      </c>
      <c r="D83" s="35"/>
      <c r="E83" s="35"/>
      <c r="F83" s="27" t="str">
        <f>E15</f>
        <v>Kraj Vysočina</v>
      </c>
      <c r="G83" s="35"/>
      <c r="H83" s="35"/>
      <c r="I83" s="108" t="s">
        <v>3513</v>
      </c>
      <c r="J83" s="32" t="str">
        <f>E21</f>
        <v xml:space="preserve"> </v>
      </c>
      <c r="K83" s="35"/>
      <c r="L83" s="38"/>
    </row>
    <row r="84" spans="2:12" s="1" customFormat="1" ht="27.95" customHeight="1">
      <c r="B84" s="34"/>
      <c r="C84" s="29" t="s">
        <v>3511</v>
      </c>
      <c r="D84" s="35"/>
      <c r="E84" s="35"/>
      <c r="F84" s="27" t="str">
        <f>IF(E18="","",E18)</f>
        <v>Vyplň údaj</v>
      </c>
      <c r="G84" s="35"/>
      <c r="H84" s="35"/>
      <c r="I84" s="108" t="s">
        <v>3516</v>
      </c>
      <c r="J84" s="32" t="str">
        <f>E24</f>
        <v>Ing. arch. Martin Jirovský</v>
      </c>
      <c r="K84" s="35"/>
      <c r="L84" s="38"/>
    </row>
    <row r="85" spans="2:12" s="1" customFormat="1" ht="10.35" customHeight="1">
      <c r="B85" s="34"/>
      <c r="C85" s="35"/>
      <c r="D85" s="35"/>
      <c r="E85" s="35"/>
      <c r="F85" s="35"/>
      <c r="G85" s="35"/>
      <c r="H85" s="35"/>
      <c r="I85" s="106"/>
      <c r="J85" s="35"/>
      <c r="K85" s="35"/>
      <c r="L85" s="38"/>
    </row>
    <row r="86" spans="2:20" s="10" customFormat="1" ht="29.25" customHeight="1">
      <c r="B86" s="152"/>
      <c r="C86" s="153" t="s">
        <v>3677</v>
      </c>
      <c r="D86" s="154" t="s">
        <v>3539</v>
      </c>
      <c r="E86" s="154" t="s">
        <v>3535</v>
      </c>
      <c r="F86" s="154" t="s">
        <v>3536</v>
      </c>
      <c r="G86" s="154" t="s">
        <v>3678</v>
      </c>
      <c r="H86" s="154" t="s">
        <v>3679</v>
      </c>
      <c r="I86" s="155" t="s">
        <v>3680</v>
      </c>
      <c r="J86" s="154" t="s">
        <v>3637</v>
      </c>
      <c r="K86" s="156" t="s">
        <v>3681</v>
      </c>
      <c r="L86" s="157"/>
      <c r="M86" s="66" t="s">
        <v>3501</v>
      </c>
      <c r="N86" s="67" t="s">
        <v>3524</v>
      </c>
      <c r="O86" s="67" t="s">
        <v>3682</v>
      </c>
      <c r="P86" s="67" t="s">
        <v>3683</v>
      </c>
      <c r="Q86" s="67" t="s">
        <v>3684</v>
      </c>
      <c r="R86" s="67" t="s">
        <v>3685</v>
      </c>
      <c r="S86" s="67" t="s">
        <v>3686</v>
      </c>
      <c r="T86" s="68" t="s">
        <v>3687</v>
      </c>
    </row>
    <row r="87" spans="2:63" s="1" customFormat="1" ht="22.9" customHeight="1">
      <c r="B87" s="34"/>
      <c r="C87" s="73" t="s">
        <v>3688</v>
      </c>
      <c r="D87" s="35"/>
      <c r="E87" s="35"/>
      <c r="F87" s="35"/>
      <c r="G87" s="35"/>
      <c r="H87" s="35"/>
      <c r="I87" s="106"/>
      <c r="J87" s="158">
        <f>BK87</f>
        <v>0</v>
      </c>
      <c r="K87" s="35"/>
      <c r="L87" s="38"/>
      <c r="M87" s="69"/>
      <c r="N87" s="70"/>
      <c r="O87" s="70"/>
      <c r="P87" s="159">
        <f>P88+P114+P130</f>
        <v>0</v>
      </c>
      <c r="Q87" s="70"/>
      <c r="R87" s="159">
        <f>R88+R114+R130</f>
        <v>0</v>
      </c>
      <c r="S87" s="70"/>
      <c r="T87" s="160">
        <f>T88+T114+T130</f>
        <v>0</v>
      </c>
      <c r="AT87" s="17" t="s">
        <v>3553</v>
      </c>
      <c r="AU87" s="17" t="s">
        <v>3638</v>
      </c>
      <c r="BK87" s="162">
        <f>BK88+BK114+BK130</f>
        <v>0</v>
      </c>
    </row>
    <row r="88" spans="2:63" s="11" customFormat="1" ht="25.9" customHeight="1">
      <c r="B88" s="163"/>
      <c r="C88" s="164"/>
      <c r="D88" s="165" t="s">
        <v>3553</v>
      </c>
      <c r="E88" s="166" t="s">
        <v>3562</v>
      </c>
      <c r="F88" s="166" t="s">
        <v>1787</v>
      </c>
      <c r="G88" s="164"/>
      <c r="H88" s="164"/>
      <c r="I88" s="167"/>
      <c r="J88" s="168">
        <f>BK88</f>
        <v>0</v>
      </c>
      <c r="K88" s="164"/>
      <c r="L88" s="169"/>
      <c r="M88" s="170"/>
      <c r="N88" s="171"/>
      <c r="O88" s="171"/>
      <c r="P88" s="172">
        <f>SUM(P89:P113)</f>
        <v>0</v>
      </c>
      <c r="Q88" s="171"/>
      <c r="R88" s="172">
        <f>SUM(R89:R113)</f>
        <v>0</v>
      </c>
      <c r="S88" s="171"/>
      <c r="T88" s="173">
        <f>SUM(T89:T113)</f>
        <v>0</v>
      </c>
      <c r="AR88" s="174" t="s">
        <v>3562</v>
      </c>
      <c r="AT88" s="175" t="s">
        <v>3553</v>
      </c>
      <c r="AU88" s="175" t="s">
        <v>3554</v>
      </c>
      <c r="AY88" s="174" t="s">
        <v>3691</v>
      </c>
      <c r="BK88" s="176">
        <f>SUM(BK89:BK113)</f>
        <v>0</v>
      </c>
    </row>
    <row r="89" spans="2:65" s="1" customFormat="1" ht="16.5" customHeight="1">
      <c r="B89" s="34"/>
      <c r="C89" s="179" t="s">
        <v>3562</v>
      </c>
      <c r="D89" s="179" t="s">
        <v>3694</v>
      </c>
      <c r="E89" s="180" t="s">
        <v>1932</v>
      </c>
      <c r="F89" s="181" t="s">
        <v>1933</v>
      </c>
      <c r="G89" s="182" t="s">
        <v>1934</v>
      </c>
      <c r="H89" s="183">
        <v>2</v>
      </c>
      <c r="I89" s="184"/>
      <c r="J89" s="185">
        <f aca="true" t="shared" si="0" ref="J89:J94">ROUND(I89*H89,2)</f>
        <v>0</v>
      </c>
      <c r="K89" s="181" t="s">
        <v>1790</v>
      </c>
      <c r="L89" s="38"/>
      <c r="M89" s="186" t="s">
        <v>3501</v>
      </c>
      <c r="N89" s="187" t="s">
        <v>3525</v>
      </c>
      <c r="O89" s="63"/>
      <c r="P89" s="188">
        <f aca="true" t="shared" si="1" ref="P89:P94">O89*H89</f>
        <v>0</v>
      </c>
      <c r="Q89" s="188">
        <v>0</v>
      </c>
      <c r="R89" s="188">
        <f aca="true" t="shared" si="2" ref="R89:R94">Q89*H89</f>
        <v>0</v>
      </c>
      <c r="S89" s="188">
        <v>0</v>
      </c>
      <c r="T89" s="189">
        <f aca="true" t="shared" si="3" ref="T89:T94">S89*H89</f>
        <v>0</v>
      </c>
      <c r="AR89" s="190" t="s">
        <v>3699</v>
      </c>
      <c r="AT89" s="190" t="s">
        <v>3694</v>
      </c>
      <c r="AU89" s="190" t="s">
        <v>3562</v>
      </c>
      <c r="AY89" s="17" t="s">
        <v>3691</v>
      </c>
      <c r="BE89" s="191">
        <f aca="true" t="shared" si="4" ref="BE89:BE94">IF(N89="základní",J89,0)</f>
        <v>0</v>
      </c>
      <c r="BF89" s="191">
        <f aca="true" t="shared" si="5" ref="BF89:BF94">IF(N89="snížená",J89,0)</f>
        <v>0</v>
      </c>
      <c r="BG89" s="191">
        <f aca="true" t="shared" si="6" ref="BG89:BG94">IF(N89="zákl. přenesená",J89,0)</f>
        <v>0</v>
      </c>
      <c r="BH89" s="191">
        <f aca="true" t="shared" si="7" ref="BH89:BH94">IF(N89="sníž. přenesená",J89,0)</f>
        <v>0</v>
      </c>
      <c r="BI89" s="191">
        <f aca="true" t="shared" si="8" ref="BI89:BI94">IF(N89="nulová",J89,0)</f>
        <v>0</v>
      </c>
      <c r="BJ89" s="17" t="s">
        <v>3562</v>
      </c>
      <c r="BK89" s="191">
        <f aca="true" t="shared" si="9" ref="BK89:BK94">ROUND(I89*H89,2)</f>
        <v>0</v>
      </c>
      <c r="BL89" s="17" t="s">
        <v>3699</v>
      </c>
      <c r="BM89" s="190" t="s">
        <v>197</v>
      </c>
    </row>
    <row r="90" spans="2:65" s="1" customFormat="1" ht="24" customHeight="1">
      <c r="B90" s="34"/>
      <c r="C90" s="179" t="s">
        <v>3565</v>
      </c>
      <c r="D90" s="179" t="s">
        <v>3694</v>
      </c>
      <c r="E90" s="180" t="s">
        <v>1936</v>
      </c>
      <c r="F90" s="181" t="s">
        <v>1937</v>
      </c>
      <c r="G90" s="182" t="s">
        <v>1938</v>
      </c>
      <c r="H90" s="183">
        <v>1</v>
      </c>
      <c r="I90" s="184"/>
      <c r="J90" s="185">
        <f t="shared" si="0"/>
        <v>0</v>
      </c>
      <c r="K90" s="181" t="s">
        <v>1790</v>
      </c>
      <c r="L90" s="38"/>
      <c r="M90" s="186" t="s">
        <v>3501</v>
      </c>
      <c r="N90" s="187" t="s">
        <v>3525</v>
      </c>
      <c r="O90" s="63"/>
      <c r="P90" s="188">
        <f t="shared" si="1"/>
        <v>0</v>
      </c>
      <c r="Q90" s="188">
        <v>0</v>
      </c>
      <c r="R90" s="188">
        <f t="shared" si="2"/>
        <v>0</v>
      </c>
      <c r="S90" s="188">
        <v>0</v>
      </c>
      <c r="T90" s="189">
        <f t="shared" si="3"/>
        <v>0</v>
      </c>
      <c r="AR90" s="190" t="s">
        <v>3699</v>
      </c>
      <c r="AT90" s="190" t="s">
        <v>3694</v>
      </c>
      <c r="AU90" s="190" t="s">
        <v>3562</v>
      </c>
      <c r="AY90" s="17" t="s">
        <v>3691</v>
      </c>
      <c r="BE90" s="191">
        <f t="shared" si="4"/>
        <v>0</v>
      </c>
      <c r="BF90" s="191">
        <f t="shared" si="5"/>
        <v>0</v>
      </c>
      <c r="BG90" s="191">
        <f t="shared" si="6"/>
        <v>0</v>
      </c>
      <c r="BH90" s="191">
        <f t="shared" si="7"/>
        <v>0</v>
      </c>
      <c r="BI90" s="191">
        <f t="shared" si="8"/>
        <v>0</v>
      </c>
      <c r="BJ90" s="17" t="s">
        <v>3562</v>
      </c>
      <c r="BK90" s="191">
        <f t="shared" si="9"/>
        <v>0</v>
      </c>
      <c r="BL90" s="17" t="s">
        <v>3699</v>
      </c>
      <c r="BM90" s="190" t="s">
        <v>198</v>
      </c>
    </row>
    <row r="91" spans="2:65" s="1" customFormat="1" ht="24" customHeight="1">
      <c r="B91" s="34"/>
      <c r="C91" s="179" t="s">
        <v>3706</v>
      </c>
      <c r="D91" s="179" t="s">
        <v>3694</v>
      </c>
      <c r="E91" s="180" t="s">
        <v>199</v>
      </c>
      <c r="F91" s="181" t="s">
        <v>200</v>
      </c>
      <c r="G91" s="182" t="s">
        <v>3697</v>
      </c>
      <c r="H91" s="183">
        <v>2</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3562</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201</v>
      </c>
    </row>
    <row r="92" spans="2:65" s="1" customFormat="1" ht="24" customHeight="1">
      <c r="B92" s="34"/>
      <c r="C92" s="179" t="s">
        <v>3699</v>
      </c>
      <c r="D92" s="179" t="s">
        <v>3694</v>
      </c>
      <c r="E92" s="180" t="s">
        <v>3726</v>
      </c>
      <c r="F92" s="181" t="s">
        <v>3727</v>
      </c>
      <c r="G92" s="182" t="s">
        <v>3697</v>
      </c>
      <c r="H92" s="183">
        <v>4.6</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3562</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202</v>
      </c>
    </row>
    <row r="93" spans="2:65" s="1" customFormat="1" ht="24" customHeight="1">
      <c r="B93" s="34"/>
      <c r="C93" s="179" t="s">
        <v>3716</v>
      </c>
      <c r="D93" s="179" t="s">
        <v>3694</v>
      </c>
      <c r="E93" s="180" t="s">
        <v>3733</v>
      </c>
      <c r="F93" s="181" t="s">
        <v>3734</v>
      </c>
      <c r="G93" s="182" t="s">
        <v>3697</v>
      </c>
      <c r="H93" s="183">
        <v>4.6</v>
      </c>
      <c r="I93" s="184"/>
      <c r="J93" s="185">
        <f t="shared" si="0"/>
        <v>0</v>
      </c>
      <c r="K93" s="181" t="s">
        <v>1790</v>
      </c>
      <c r="L93" s="38"/>
      <c r="M93" s="186" t="s">
        <v>3501</v>
      </c>
      <c r="N93" s="187" t="s">
        <v>3525</v>
      </c>
      <c r="O93" s="63"/>
      <c r="P93" s="188">
        <f t="shared" si="1"/>
        <v>0</v>
      </c>
      <c r="Q93" s="188">
        <v>0</v>
      </c>
      <c r="R93" s="188">
        <f t="shared" si="2"/>
        <v>0</v>
      </c>
      <c r="S93" s="188">
        <v>0</v>
      </c>
      <c r="T93" s="189">
        <f t="shared" si="3"/>
        <v>0</v>
      </c>
      <c r="AR93" s="190" t="s">
        <v>3699</v>
      </c>
      <c r="AT93" s="190" t="s">
        <v>3694</v>
      </c>
      <c r="AU93" s="190" t="s">
        <v>3562</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203</v>
      </c>
    </row>
    <row r="94" spans="2:65" s="1" customFormat="1" ht="24" customHeight="1">
      <c r="B94" s="34"/>
      <c r="C94" s="179" t="s">
        <v>3721</v>
      </c>
      <c r="D94" s="179" t="s">
        <v>3694</v>
      </c>
      <c r="E94" s="180" t="s">
        <v>204</v>
      </c>
      <c r="F94" s="181" t="s">
        <v>205</v>
      </c>
      <c r="G94" s="182" t="s">
        <v>3800</v>
      </c>
      <c r="H94" s="183">
        <v>10.2</v>
      </c>
      <c r="I94" s="184"/>
      <c r="J94" s="185">
        <f t="shared" si="0"/>
        <v>0</v>
      </c>
      <c r="K94" s="181" t="s">
        <v>1790</v>
      </c>
      <c r="L94" s="38"/>
      <c r="M94" s="186" t="s">
        <v>3501</v>
      </c>
      <c r="N94" s="187" t="s">
        <v>3525</v>
      </c>
      <c r="O94" s="63"/>
      <c r="P94" s="188">
        <f t="shared" si="1"/>
        <v>0</v>
      </c>
      <c r="Q94" s="188">
        <v>0</v>
      </c>
      <c r="R94" s="188">
        <f t="shared" si="2"/>
        <v>0</v>
      </c>
      <c r="S94" s="188">
        <v>0</v>
      </c>
      <c r="T94" s="189">
        <f t="shared" si="3"/>
        <v>0</v>
      </c>
      <c r="AR94" s="190" t="s">
        <v>3699</v>
      </c>
      <c r="AT94" s="190" t="s">
        <v>3694</v>
      </c>
      <c r="AU94" s="190" t="s">
        <v>3562</v>
      </c>
      <c r="AY94" s="17" t="s">
        <v>3691</v>
      </c>
      <c r="BE94" s="191">
        <f t="shared" si="4"/>
        <v>0</v>
      </c>
      <c r="BF94" s="191">
        <f t="shared" si="5"/>
        <v>0</v>
      </c>
      <c r="BG94" s="191">
        <f t="shared" si="6"/>
        <v>0</v>
      </c>
      <c r="BH94" s="191">
        <f t="shared" si="7"/>
        <v>0</v>
      </c>
      <c r="BI94" s="191">
        <f t="shared" si="8"/>
        <v>0</v>
      </c>
      <c r="BJ94" s="17" t="s">
        <v>3562</v>
      </c>
      <c r="BK94" s="191">
        <f t="shared" si="9"/>
        <v>0</v>
      </c>
      <c r="BL94" s="17" t="s">
        <v>3699</v>
      </c>
      <c r="BM94" s="190" t="s">
        <v>206</v>
      </c>
    </row>
    <row r="95" spans="2:47" s="1" customFormat="1" ht="19.5">
      <c r="B95" s="34"/>
      <c r="C95" s="35"/>
      <c r="D95" s="194" t="s">
        <v>4408</v>
      </c>
      <c r="E95" s="35"/>
      <c r="F95" s="235" t="s">
        <v>207</v>
      </c>
      <c r="G95" s="35"/>
      <c r="H95" s="35"/>
      <c r="I95" s="106"/>
      <c r="J95" s="35"/>
      <c r="K95" s="35"/>
      <c r="L95" s="38"/>
      <c r="M95" s="236"/>
      <c r="N95" s="63"/>
      <c r="O95" s="63"/>
      <c r="P95" s="63"/>
      <c r="Q95" s="63"/>
      <c r="R95" s="63"/>
      <c r="S95" s="63"/>
      <c r="T95" s="64"/>
      <c r="AT95" s="17" t="s">
        <v>4408</v>
      </c>
      <c r="AU95" s="17" t="s">
        <v>3562</v>
      </c>
    </row>
    <row r="96" spans="2:65" s="1" customFormat="1" ht="24" customHeight="1">
      <c r="B96" s="34"/>
      <c r="C96" s="179" t="s">
        <v>3725</v>
      </c>
      <c r="D96" s="179" t="s">
        <v>3694</v>
      </c>
      <c r="E96" s="180" t="s">
        <v>208</v>
      </c>
      <c r="F96" s="181" t="s">
        <v>209</v>
      </c>
      <c r="G96" s="182" t="s">
        <v>3800</v>
      </c>
      <c r="H96" s="183">
        <v>10.2</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3562</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210</v>
      </c>
    </row>
    <row r="97" spans="2:65" s="1" customFormat="1" ht="24" customHeight="1">
      <c r="B97" s="34"/>
      <c r="C97" s="179" t="s">
        <v>3732</v>
      </c>
      <c r="D97" s="179" t="s">
        <v>3694</v>
      </c>
      <c r="E97" s="180" t="s">
        <v>143</v>
      </c>
      <c r="F97" s="181" t="s">
        <v>144</v>
      </c>
      <c r="G97" s="182" t="s">
        <v>3697</v>
      </c>
      <c r="H97" s="183">
        <v>4.6</v>
      </c>
      <c r="I97" s="184"/>
      <c r="J97" s="185">
        <f>ROUND(I97*H97,2)</f>
        <v>0</v>
      </c>
      <c r="K97" s="181" t="s">
        <v>1790</v>
      </c>
      <c r="L97" s="38"/>
      <c r="M97" s="186" t="s">
        <v>3501</v>
      </c>
      <c r="N97" s="187" t="s">
        <v>3525</v>
      </c>
      <c r="O97" s="63"/>
      <c r="P97" s="188">
        <f>O97*H97</f>
        <v>0</v>
      </c>
      <c r="Q97" s="188">
        <v>0</v>
      </c>
      <c r="R97" s="188">
        <f>Q97*H97</f>
        <v>0</v>
      </c>
      <c r="S97" s="188">
        <v>0</v>
      </c>
      <c r="T97" s="189">
        <f>S97*H97</f>
        <v>0</v>
      </c>
      <c r="AR97" s="190" t="s">
        <v>3699</v>
      </c>
      <c r="AT97" s="190" t="s">
        <v>3694</v>
      </c>
      <c r="AU97" s="190" t="s">
        <v>3562</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211</v>
      </c>
    </row>
    <row r="98" spans="2:65" s="1" customFormat="1" ht="16.5" customHeight="1">
      <c r="B98" s="34"/>
      <c r="C98" s="179" t="s">
        <v>3737</v>
      </c>
      <c r="D98" s="179" t="s">
        <v>3694</v>
      </c>
      <c r="E98" s="180" t="s">
        <v>1947</v>
      </c>
      <c r="F98" s="181" t="s">
        <v>212</v>
      </c>
      <c r="G98" s="182" t="s">
        <v>3697</v>
      </c>
      <c r="H98" s="183">
        <v>2.1</v>
      </c>
      <c r="I98" s="184"/>
      <c r="J98" s="185">
        <f>ROUND(I98*H98,2)</f>
        <v>0</v>
      </c>
      <c r="K98" s="181" t="s">
        <v>1790</v>
      </c>
      <c r="L98" s="38"/>
      <c r="M98" s="186" t="s">
        <v>3501</v>
      </c>
      <c r="N98" s="187" t="s">
        <v>3525</v>
      </c>
      <c r="O98" s="63"/>
      <c r="P98" s="188">
        <f>O98*H98</f>
        <v>0</v>
      </c>
      <c r="Q98" s="188">
        <v>0</v>
      </c>
      <c r="R98" s="188">
        <f>Q98*H98</f>
        <v>0</v>
      </c>
      <c r="S98" s="188">
        <v>0</v>
      </c>
      <c r="T98" s="189">
        <f>S98*H98</f>
        <v>0</v>
      </c>
      <c r="AR98" s="190" t="s">
        <v>3699</v>
      </c>
      <c r="AT98" s="190" t="s">
        <v>3694</v>
      </c>
      <c r="AU98" s="190" t="s">
        <v>3562</v>
      </c>
      <c r="AY98" s="17" t="s">
        <v>3691</v>
      </c>
      <c r="BE98" s="191">
        <f>IF(N98="základní",J98,0)</f>
        <v>0</v>
      </c>
      <c r="BF98" s="191">
        <f>IF(N98="snížená",J98,0)</f>
        <v>0</v>
      </c>
      <c r="BG98" s="191">
        <f>IF(N98="zákl. přenesená",J98,0)</f>
        <v>0</v>
      </c>
      <c r="BH98" s="191">
        <f>IF(N98="sníž. přenesená",J98,0)</f>
        <v>0</v>
      </c>
      <c r="BI98" s="191">
        <f>IF(N98="nulová",J98,0)</f>
        <v>0</v>
      </c>
      <c r="BJ98" s="17" t="s">
        <v>3562</v>
      </c>
      <c r="BK98" s="191">
        <f>ROUND(I98*H98,2)</f>
        <v>0</v>
      </c>
      <c r="BL98" s="17" t="s">
        <v>3699</v>
      </c>
      <c r="BM98" s="190" t="s">
        <v>213</v>
      </c>
    </row>
    <row r="99" spans="2:47" s="1" customFormat="1" ht="19.5">
      <c r="B99" s="34"/>
      <c r="C99" s="35"/>
      <c r="D99" s="194" t="s">
        <v>4408</v>
      </c>
      <c r="E99" s="35"/>
      <c r="F99" s="235" t="s">
        <v>214</v>
      </c>
      <c r="G99" s="35"/>
      <c r="H99" s="35"/>
      <c r="I99" s="106"/>
      <c r="J99" s="35"/>
      <c r="K99" s="35"/>
      <c r="L99" s="38"/>
      <c r="M99" s="236"/>
      <c r="N99" s="63"/>
      <c r="O99" s="63"/>
      <c r="P99" s="63"/>
      <c r="Q99" s="63"/>
      <c r="R99" s="63"/>
      <c r="S99" s="63"/>
      <c r="T99" s="64"/>
      <c r="AT99" s="17" t="s">
        <v>4408</v>
      </c>
      <c r="AU99" s="17" t="s">
        <v>3562</v>
      </c>
    </row>
    <row r="100" spans="2:65" s="1" customFormat="1" ht="16.5" customHeight="1">
      <c r="B100" s="34"/>
      <c r="C100" s="179" t="s">
        <v>3741</v>
      </c>
      <c r="D100" s="179" t="s">
        <v>3694</v>
      </c>
      <c r="E100" s="180" t="s">
        <v>1950</v>
      </c>
      <c r="F100" s="181" t="s">
        <v>215</v>
      </c>
      <c r="G100" s="182" t="s">
        <v>3697</v>
      </c>
      <c r="H100" s="183">
        <v>2.1</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3699</v>
      </c>
      <c r="AT100" s="190" t="s">
        <v>3694</v>
      </c>
      <c r="AU100" s="190" t="s">
        <v>3562</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3699</v>
      </c>
      <c r="BM100" s="190" t="s">
        <v>216</v>
      </c>
    </row>
    <row r="101" spans="2:65" s="1" customFormat="1" ht="16.5" customHeight="1">
      <c r="B101" s="34"/>
      <c r="C101" s="179" t="s">
        <v>3692</v>
      </c>
      <c r="D101" s="179" t="s">
        <v>3694</v>
      </c>
      <c r="E101" s="180" t="s">
        <v>1953</v>
      </c>
      <c r="F101" s="181" t="s">
        <v>1954</v>
      </c>
      <c r="G101" s="182" t="s">
        <v>3697</v>
      </c>
      <c r="H101" s="183">
        <v>2.1</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3699</v>
      </c>
      <c r="AT101" s="190" t="s">
        <v>3694</v>
      </c>
      <c r="AU101" s="190" t="s">
        <v>3562</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217</v>
      </c>
    </row>
    <row r="102" spans="2:65" s="1" customFormat="1" ht="16.5" customHeight="1">
      <c r="B102" s="34"/>
      <c r="C102" s="179" t="s">
        <v>3701</v>
      </c>
      <c r="D102" s="179" t="s">
        <v>3694</v>
      </c>
      <c r="E102" s="180" t="s">
        <v>3790</v>
      </c>
      <c r="F102" s="181" t="s">
        <v>218</v>
      </c>
      <c r="G102" s="182" t="s">
        <v>3792</v>
      </c>
      <c r="H102" s="183">
        <v>3.57</v>
      </c>
      <c r="I102" s="184"/>
      <c r="J102" s="185">
        <f>ROUND(I102*H102,2)</f>
        <v>0</v>
      </c>
      <c r="K102" s="181" t="s">
        <v>1790</v>
      </c>
      <c r="L102" s="38"/>
      <c r="M102" s="186" t="s">
        <v>3501</v>
      </c>
      <c r="N102" s="187" t="s">
        <v>3525</v>
      </c>
      <c r="O102" s="63"/>
      <c r="P102" s="188">
        <f>O102*H102</f>
        <v>0</v>
      </c>
      <c r="Q102" s="188">
        <v>0</v>
      </c>
      <c r="R102" s="188">
        <f>Q102*H102</f>
        <v>0</v>
      </c>
      <c r="S102" s="188">
        <v>0</v>
      </c>
      <c r="T102" s="189">
        <f>S102*H102</f>
        <v>0</v>
      </c>
      <c r="AR102" s="190" t="s">
        <v>3699</v>
      </c>
      <c r="AT102" s="190" t="s">
        <v>3694</v>
      </c>
      <c r="AU102" s="190" t="s">
        <v>3562</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3699</v>
      </c>
      <c r="BM102" s="190" t="s">
        <v>219</v>
      </c>
    </row>
    <row r="103" spans="2:51" s="12" customFormat="1" ht="12">
      <c r="B103" s="192"/>
      <c r="C103" s="193"/>
      <c r="D103" s="194" t="s">
        <v>3710</v>
      </c>
      <c r="E103" s="195" t="s">
        <v>3501</v>
      </c>
      <c r="F103" s="196" t="s">
        <v>220</v>
      </c>
      <c r="G103" s="193"/>
      <c r="H103" s="197">
        <v>3.57</v>
      </c>
      <c r="I103" s="198"/>
      <c r="J103" s="193"/>
      <c r="K103" s="193"/>
      <c r="L103" s="199"/>
      <c r="M103" s="200"/>
      <c r="N103" s="201"/>
      <c r="O103" s="201"/>
      <c r="P103" s="201"/>
      <c r="Q103" s="201"/>
      <c r="R103" s="201"/>
      <c r="S103" s="201"/>
      <c r="T103" s="202"/>
      <c r="AT103" s="203" t="s">
        <v>3710</v>
      </c>
      <c r="AU103" s="203" t="s">
        <v>3562</v>
      </c>
      <c r="AV103" s="12" t="s">
        <v>3565</v>
      </c>
      <c r="AW103" s="12" t="s">
        <v>3515</v>
      </c>
      <c r="AX103" s="12" t="s">
        <v>3554</v>
      </c>
      <c r="AY103" s="203" t="s">
        <v>3691</v>
      </c>
    </row>
    <row r="104" spans="2:51" s="13" customFormat="1" ht="12">
      <c r="B104" s="204"/>
      <c r="C104" s="205"/>
      <c r="D104" s="194" t="s">
        <v>3710</v>
      </c>
      <c r="E104" s="206" t="s">
        <v>3501</v>
      </c>
      <c r="F104" s="207" t="s">
        <v>3712</v>
      </c>
      <c r="G104" s="205"/>
      <c r="H104" s="208">
        <v>3.57</v>
      </c>
      <c r="I104" s="209"/>
      <c r="J104" s="205"/>
      <c r="K104" s="205"/>
      <c r="L104" s="210"/>
      <c r="M104" s="211"/>
      <c r="N104" s="212"/>
      <c r="O104" s="212"/>
      <c r="P104" s="212"/>
      <c r="Q104" s="212"/>
      <c r="R104" s="212"/>
      <c r="S104" s="212"/>
      <c r="T104" s="213"/>
      <c r="AT104" s="214" t="s">
        <v>3710</v>
      </c>
      <c r="AU104" s="214" t="s">
        <v>3562</v>
      </c>
      <c r="AV104" s="13" t="s">
        <v>3699</v>
      </c>
      <c r="AW104" s="13" t="s">
        <v>3515</v>
      </c>
      <c r="AX104" s="13" t="s">
        <v>3562</v>
      </c>
      <c r="AY104" s="214" t="s">
        <v>3691</v>
      </c>
    </row>
    <row r="105" spans="2:65" s="1" customFormat="1" ht="24" customHeight="1">
      <c r="B105" s="34"/>
      <c r="C105" s="179" t="s">
        <v>3723</v>
      </c>
      <c r="D105" s="179" t="s">
        <v>3694</v>
      </c>
      <c r="E105" s="180" t="s">
        <v>3786</v>
      </c>
      <c r="F105" s="181" t="s">
        <v>3787</v>
      </c>
      <c r="G105" s="182" t="s">
        <v>3697</v>
      </c>
      <c r="H105" s="183">
        <v>1.2</v>
      </c>
      <c r="I105" s="184"/>
      <c r="J105" s="185">
        <f>ROUND(I105*H105,2)</f>
        <v>0</v>
      </c>
      <c r="K105" s="181" t="s">
        <v>1790</v>
      </c>
      <c r="L105" s="38"/>
      <c r="M105" s="186" t="s">
        <v>3501</v>
      </c>
      <c r="N105" s="187" t="s">
        <v>3525</v>
      </c>
      <c r="O105" s="63"/>
      <c r="P105" s="188">
        <f>O105*H105</f>
        <v>0</v>
      </c>
      <c r="Q105" s="188">
        <v>0</v>
      </c>
      <c r="R105" s="188">
        <f>Q105*H105</f>
        <v>0</v>
      </c>
      <c r="S105" s="188">
        <v>0</v>
      </c>
      <c r="T105" s="189">
        <f>S105*H105</f>
        <v>0</v>
      </c>
      <c r="AR105" s="190" t="s">
        <v>3699</v>
      </c>
      <c r="AT105" s="190" t="s">
        <v>3694</v>
      </c>
      <c r="AU105" s="190" t="s">
        <v>3562</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3699</v>
      </c>
      <c r="BM105" s="190" t="s">
        <v>221</v>
      </c>
    </row>
    <row r="106" spans="2:47" s="1" customFormat="1" ht="19.5">
      <c r="B106" s="34"/>
      <c r="C106" s="35"/>
      <c r="D106" s="194" t="s">
        <v>4408</v>
      </c>
      <c r="E106" s="35"/>
      <c r="F106" s="235" t="s">
        <v>222</v>
      </c>
      <c r="G106" s="35"/>
      <c r="H106" s="35"/>
      <c r="I106" s="106"/>
      <c r="J106" s="35"/>
      <c r="K106" s="35"/>
      <c r="L106" s="38"/>
      <c r="M106" s="236"/>
      <c r="N106" s="63"/>
      <c r="O106" s="63"/>
      <c r="P106" s="63"/>
      <c r="Q106" s="63"/>
      <c r="R106" s="63"/>
      <c r="S106" s="63"/>
      <c r="T106" s="64"/>
      <c r="AT106" s="17" t="s">
        <v>4408</v>
      </c>
      <c r="AU106" s="17" t="s">
        <v>3562</v>
      </c>
    </row>
    <row r="107" spans="2:65" s="1" customFormat="1" ht="24" customHeight="1">
      <c r="B107" s="34"/>
      <c r="C107" s="179" t="s">
        <v>3756</v>
      </c>
      <c r="D107" s="179" t="s">
        <v>3694</v>
      </c>
      <c r="E107" s="180" t="s">
        <v>152</v>
      </c>
      <c r="F107" s="181" t="s">
        <v>153</v>
      </c>
      <c r="G107" s="182" t="s">
        <v>3697</v>
      </c>
      <c r="H107" s="183">
        <v>1.1</v>
      </c>
      <c r="I107" s="184"/>
      <c r="J107" s="185">
        <f>ROUND(I107*H107,2)</f>
        <v>0</v>
      </c>
      <c r="K107" s="181" t="s">
        <v>1942</v>
      </c>
      <c r="L107" s="38"/>
      <c r="M107" s="186" t="s">
        <v>3501</v>
      </c>
      <c r="N107" s="187" t="s">
        <v>3525</v>
      </c>
      <c r="O107" s="63"/>
      <c r="P107" s="188">
        <f>O107*H107</f>
        <v>0</v>
      </c>
      <c r="Q107" s="188">
        <v>0</v>
      </c>
      <c r="R107" s="188">
        <f>Q107*H107</f>
        <v>0</v>
      </c>
      <c r="S107" s="188">
        <v>0</v>
      </c>
      <c r="T107" s="189">
        <f>S107*H107</f>
        <v>0</v>
      </c>
      <c r="AR107" s="190" t="s">
        <v>3699</v>
      </c>
      <c r="AT107" s="190" t="s">
        <v>3694</v>
      </c>
      <c r="AU107" s="190" t="s">
        <v>3562</v>
      </c>
      <c r="AY107" s="17" t="s">
        <v>3691</v>
      </c>
      <c r="BE107" s="191">
        <f>IF(N107="základní",J107,0)</f>
        <v>0</v>
      </c>
      <c r="BF107" s="191">
        <f>IF(N107="snížená",J107,0)</f>
        <v>0</v>
      </c>
      <c r="BG107" s="191">
        <f>IF(N107="zákl. přenesená",J107,0)</f>
        <v>0</v>
      </c>
      <c r="BH107" s="191">
        <f>IF(N107="sníž. přenesená",J107,0)</f>
        <v>0</v>
      </c>
      <c r="BI107" s="191">
        <f>IF(N107="nulová",J107,0)</f>
        <v>0</v>
      </c>
      <c r="BJ107" s="17" t="s">
        <v>3562</v>
      </c>
      <c r="BK107" s="191">
        <f>ROUND(I107*H107,2)</f>
        <v>0</v>
      </c>
      <c r="BL107" s="17" t="s">
        <v>3699</v>
      </c>
      <c r="BM107" s="190" t="s">
        <v>223</v>
      </c>
    </row>
    <row r="108" spans="2:47" s="1" customFormat="1" ht="19.5">
      <c r="B108" s="34"/>
      <c r="C108" s="35"/>
      <c r="D108" s="194" t="s">
        <v>4408</v>
      </c>
      <c r="E108" s="35"/>
      <c r="F108" s="235" t="s">
        <v>155</v>
      </c>
      <c r="G108" s="35"/>
      <c r="H108" s="35"/>
      <c r="I108" s="106"/>
      <c r="J108" s="35"/>
      <c r="K108" s="35"/>
      <c r="L108" s="38"/>
      <c r="M108" s="236"/>
      <c r="N108" s="63"/>
      <c r="O108" s="63"/>
      <c r="P108" s="63"/>
      <c r="Q108" s="63"/>
      <c r="R108" s="63"/>
      <c r="S108" s="63"/>
      <c r="T108" s="64"/>
      <c r="AT108" s="17" t="s">
        <v>4408</v>
      </c>
      <c r="AU108" s="17" t="s">
        <v>3562</v>
      </c>
    </row>
    <row r="109" spans="2:65" s="1" customFormat="1" ht="36" customHeight="1">
      <c r="B109" s="34"/>
      <c r="C109" s="179" t="s">
        <v>3490</v>
      </c>
      <c r="D109" s="179" t="s">
        <v>3694</v>
      </c>
      <c r="E109" s="180" t="s">
        <v>1963</v>
      </c>
      <c r="F109" s="181" t="s">
        <v>1964</v>
      </c>
      <c r="G109" s="182" t="s">
        <v>3697</v>
      </c>
      <c r="H109" s="183">
        <v>2.3</v>
      </c>
      <c r="I109" s="184"/>
      <c r="J109" s="185">
        <f>ROUND(I109*H109,2)</f>
        <v>0</v>
      </c>
      <c r="K109" s="181" t="s">
        <v>1790</v>
      </c>
      <c r="L109" s="38"/>
      <c r="M109" s="186" t="s">
        <v>3501</v>
      </c>
      <c r="N109" s="187" t="s">
        <v>3525</v>
      </c>
      <c r="O109" s="63"/>
      <c r="P109" s="188">
        <f>O109*H109</f>
        <v>0</v>
      </c>
      <c r="Q109" s="188">
        <v>0</v>
      </c>
      <c r="R109" s="188">
        <f>Q109*H109</f>
        <v>0</v>
      </c>
      <c r="S109" s="188">
        <v>0</v>
      </c>
      <c r="T109" s="189">
        <f>S109*H109</f>
        <v>0</v>
      </c>
      <c r="AR109" s="190" t="s">
        <v>3699</v>
      </c>
      <c r="AT109" s="190" t="s">
        <v>3694</v>
      </c>
      <c r="AU109" s="190" t="s">
        <v>3562</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224</v>
      </c>
    </row>
    <row r="110" spans="2:51" s="12" customFormat="1" ht="12">
      <c r="B110" s="192"/>
      <c r="C110" s="193"/>
      <c r="D110" s="194" t="s">
        <v>3710</v>
      </c>
      <c r="E110" s="195" t="s">
        <v>3501</v>
      </c>
      <c r="F110" s="196" t="s">
        <v>225</v>
      </c>
      <c r="G110" s="193"/>
      <c r="H110" s="197">
        <v>2.3</v>
      </c>
      <c r="I110" s="198"/>
      <c r="J110" s="193"/>
      <c r="K110" s="193"/>
      <c r="L110" s="199"/>
      <c r="M110" s="200"/>
      <c r="N110" s="201"/>
      <c r="O110" s="201"/>
      <c r="P110" s="201"/>
      <c r="Q110" s="201"/>
      <c r="R110" s="201"/>
      <c r="S110" s="201"/>
      <c r="T110" s="202"/>
      <c r="AT110" s="203" t="s">
        <v>3710</v>
      </c>
      <c r="AU110" s="203" t="s">
        <v>3562</v>
      </c>
      <c r="AV110" s="12" t="s">
        <v>3565</v>
      </c>
      <c r="AW110" s="12" t="s">
        <v>3515</v>
      </c>
      <c r="AX110" s="12" t="s">
        <v>3554</v>
      </c>
      <c r="AY110" s="203" t="s">
        <v>3691</v>
      </c>
    </row>
    <row r="111" spans="2:51" s="13" customFormat="1" ht="12">
      <c r="B111" s="204"/>
      <c r="C111" s="205"/>
      <c r="D111" s="194" t="s">
        <v>3710</v>
      </c>
      <c r="E111" s="206" t="s">
        <v>3501</v>
      </c>
      <c r="F111" s="207" t="s">
        <v>3712</v>
      </c>
      <c r="G111" s="205"/>
      <c r="H111" s="208">
        <v>2.3</v>
      </c>
      <c r="I111" s="209"/>
      <c r="J111" s="205"/>
      <c r="K111" s="205"/>
      <c r="L111" s="210"/>
      <c r="M111" s="211"/>
      <c r="N111" s="212"/>
      <c r="O111" s="212"/>
      <c r="P111" s="212"/>
      <c r="Q111" s="212"/>
      <c r="R111" s="212"/>
      <c r="S111" s="212"/>
      <c r="T111" s="213"/>
      <c r="AT111" s="214" t="s">
        <v>3710</v>
      </c>
      <c r="AU111" s="214" t="s">
        <v>3562</v>
      </c>
      <c r="AV111" s="13" t="s">
        <v>3699</v>
      </c>
      <c r="AW111" s="13" t="s">
        <v>3515</v>
      </c>
      <c r="AX111" s="13" t="s">
        <v>3562</v>
      </c>
      <c r="AY111" s="214" t="s">
        <v>3691</v>
      </c>
    </row>
    <row r="112" spans="2:65" s="1" customFormat="1" ht="16.5" customHeight="1">
      <c r="B112" s="34"/>
      <c r="C112" s="179" t="s">
        <v>3761</v>
      </c>
      <c r="D112" s="179" t="s">
        <v>3694</v>
      </c>
      <c r="E112" s="180" t="s">
        <v>226</v>
      </c>
      <c r="F112" s="181" t="s">
        <v>227</v>
      </c>
      <c r="G112" s="182" t="s">
        <v>4097</v>
      </c>
      <c r="H112" s="183">
        <v>3.6</v>
      </c>
      <c r="I112" s="184"/>
      <c r="J112" s="185">
        <f>ROUND(I112*H112,2)</f>
        <v>0</v>
      </c>
      <c r="K112" s="181" t="s">
        <v>3501</v>
      </c>
      <c r="L112" s="38"/>
      <c r="M112" s="186" t="s">
        <v>3501</v>
      </c>
      <c r="N112" s="187" t="s">
        <v>3525</v>
      </c>
      <c r="O112" s="63"/>
      <c r="P112" s="188">
        <f>O112*H112</f>
        <v>0</v>
      </c>
      <c r="Q112" s="188">
        <v>0</v>
      </c>
      <c r="R112" s="188">
        <f>Q112*H112</f>
        <v>0</v>
      </c>
      <c r="S112" s="188">
        <v>0</v>
      </c>
      <c r="T112" s="189">
        <f>S112*H112</f>
        <v>0</v>
      </c>
      <c r="AR112" s="190" t="s">
        <v>3699</v>
      </c>
      <c r="AT112" s="190" t="s">
        <v>3694</v>
      </c>
      <c r="AU112" s="190" t="s">
        <v>3562</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228</v>
      </c>
    </row>
    <row r="113" spans="2:47" s="1" customFormat="1" ht="19.5">
      <c r="B113" s="34"/>
      <c r="C113" s="35"/>
      <c r="D113" s="194" t="s">
        <v>4408</v>
      </c>
      <c r="E113" s="35"/>
      <c r="F113" s="235" t="s">
        <v>229</v>
      </c>
      <c r="G113" s="35"/>
      <c r="H113" s="35"/>
      <c r="I113" s="106"/>
      <c r="J113" s="35"/>
      <c r="K113" s="35"/>
      <c r="L113" s="38"/>
      <c r="M113" s="236"/>
      <c r="N113" s="63"/>
      <c r="O113" s="63"/>
      <c r="P113" s="63"/>
      <c r="Q113" s="63"/>
      <c r="R113" s="63"/>
      <c r="S113" s="63"/>
      <c r="T113" s="64"/>
      <c r="AT113" s="17" t="s">
        <v>4408</v>
      </c>
      <c r="AU113" s="17" t="s">
        <v>3562</v>
      </c>
    </row>
    <row r="114" spans="2:63" s="11" customFormat="1" ht="25.9" customHeight="1">
      <c r="B114" s="163"/>
      <c r="C114" s="164"/>
      <c r="D114" s="165" t="s">
        <v>3553</v>
      </c>
      <c r="E114" s="166" t="s">
        <v>1785</v>
      </c>
      <c r="F114" s="166" t="s">
        <v>1786</v>
      </c>
      <c r="G114" s="164"/>
      <c r="H114" s="164"/>
      <c r="I114" s="167"/>
      <c r="J114" s="168">
        <f>BK114</f>
        <v>0</v>
      </c>
      <c r="K114" s="164"/>
      <c r="L114" s="169"/>
      <c r="M114" s="170"/>
      <c r="N114" s="171"/>
      <c r="O114" s="171"/>
      <c r="P114" s="172">
        <f>P115+P119</f>
        <v>0</v>
      </c>
      <c r="Q114" s="171"/>
      <c r="R114" s="172">
        <f>R115+R119</f>
        <v>0</v>
      </c>
      <c r="S114" s="171"/>
      <c r="T114" s="173">
        <f>T115+T119</f>
        <v>0</v>
      </c>
      <c r="AR114" s="174" t="s">
        <v>3562</v>
      </c>
      <c r="AT114" s="175" t="s">
        <v>3553</v>
      </c>
      <c r="AU114" s="175" t="s">
        <v>3554</v>
      </c>
      <c r="AY114" s="174" t="s">
        <v>3691</v>
      </c>
      <c r="BK114" s="176">
        <f>BK115+BK119</f>
        <v>0</v>
      </c>
    </row>
    <row r="115" spans="2:63" s="11" customFormat="1" ht="22.9" customHeight="1">
      <c r="B115" s="163"/>
      <c r="C115" s="164"/>
      <c r="D115" s="165" t="s">
        <v>3553</v>
      </c>
      <c r="E115" s="177" t="s">
        <v>3699</v>
      </c>
      <c r="F115" s="177" t="s">
        <v>1813</v>
      </c>
      <c r="G115" s="164"/>
      <c r="H115" s="164"/>
      <c r="I115" s="167"/>
      <c r="J115" s="178">
        <f>BK115</f>
        <v>0</v>
      </c>
      <c r="K115" s="164"/>
      <c r="L115" s="169"/>
      <c r="M115" s="170"/>
      <c r="N115" s="171"/>
      <c r="O115" s="171"/>
      <c r="P115" s="172">
        <f>SUM(P116:P118)</f>
        <v>0</v>
      </c>
      <c r="Q115" s="171"/>
      <c r="R115" s="172">
        <f>SUM(R116:R118)</f>
        <v>0</v>
      </c>
      <c r="S115" s="171"/>
      <c r="T115" s="173">
        <f>SUM(T116:T118)</f>
        <v>0</v>
      </c>
      <c r="AR115" s="174" t="s">
        <v>3562</v>
      </c>
      <c r="AT115" s="175" t="s">
        <v>3553</v>
      </c>
      <c r="AU115" s="175" t="s">
        <v>3562</v>
      </c>
      <c r="AY115" s="174" t="s">
        <v>3691</v>
      </c>
      <c r="BK115" s="176">
        <f>SUM(BK116:BK118)</f>
        <v>0</v>
      </c>
    </row>
    <row r="116" spans="2:65" s="1" customFormat="1" ht="16.5" customHeight="1">
      <c r="B116" s="34"/>
      <c r="C116" s="179" t="s">
        <v>3767</v>
      </c>
      <c r="D116" s="179" t="s">
        <v>3694</v>
      </c>
      <c r="E116" s="180" t="s">
        <v>1975</v>
      </c>
      <c r="F116" s="181" t="s">
        <v>1976</v>
      </c>
      <c r="G116" s="182" t="s">
        <v>3697</v>
      </c>
      <c r="H116" s="183">
        <v>0.3</v>
      </c>
      <c r="I116" s="184"/>
      <c r="J116" s="185">
        <f>ROUND(I116*H116,2)</f>
        <v>0</v>
      </c>
      <c r="K116" s="181" t="s">
        <v>1790</v>
      </c>
      <c r="L116" s="38"/>
      <c r="M116" s="186" t="s">
        <v>3501</v>
      </c>
      <c r="N116" s="187" t="s">
        <v>3525</v>
      </c>
      <c r="O116" s="63"/>
      <c r="P116" s="188">
        <f>O116*H116</f>
        <v>0</v>
      </c>
      <c r="Q116" s="188">
        <v>0</v>
      </c>
      <c r="R116" s="188">
        <f>Q116*H116</f>
        <v>0</v>
      </c>
      <c r="S116" s="188">
        <v>0</v>
      </c>
      <c r="T116" s="189">
        <f>S116*H116</f>
        <v>0</v>
      </c>
      <c r="AR116" s="190" t="s">
        <v>3699</v>
      </c>
      <c r="AT116" s="190" t="s">
        <v>3694</v>
      </c>
      <c r="AU116" s="190" t="s">
        <v>3565</v>
      </c>
      <c r="AY116" s="17" t="s">
        <v>3691</v>
      </c>
      <c r="BE116" s="191">
        <f>IF(N116="základní",J116,0)</f>
        <v>0</v>
      </c>
      <c r="BF116" s="191">
        <f>IF(N116="snížená",J116,0)</f>
        <v>0</v>
      </c>
      <c r="BG116" s="191">
        <f>IF(N116="zákl. přenesená",J116,0)</f>
        <v>0</v>
      </c>
      <c r="BH116" s="191">
        <f>IF(N116="sníž. přenesená",J116,0)</f>
        <v>0</v>
      </c>
      <c r="BI116" s="191">
        <f>IF(N116="nulová",J116,0)</f>
        <v>0</v>
      </c>
      <c r="BJ116" s="17" t="s">
        <v>3562</v>
      </c>
      <c r="BK116" s="191">
        <f>ROUND(I116*H116,2)</f>
        <v>0</v>
      </c>
      <c r="BL116" s="17" t="s">
        <v>3699</v>
      </c>
      <c r="BM116" s="190" t="s">
        <v>230</v>
      </c>
    </row>
    <row r="117" spans="2:65" s="1" customFormat="1" ht="24" customHeight="1">
      <c r="B117" s="34"/>
      <c r="C117" s="179" t="s">
        <v>3772</v>
      </c>
      <c r="D117" s="179" t="s">
        <v>3694</v>
      </c>
      <c r="E117" s="180" t="s">
        <v>231</v>
      </c>
      <c r="F117" s="181" t="s">
        <v>232</v>
      </c>
      <c r="G117" s="182" t="s">
        <v>3834</v>
      </c>
      <c r="H117" s="183">
        <v>1</v>
      </c>
      <c r="I117" s="184"/>
      <c r="J117" s="185">
        <f>ROUND(I117*H117,2)</f>
        <v>0</v>
      </c>
      <c r="K117" s="181" t="s">
        <v>3501</v>
      </c>
      <c r="L117" s="38"/>
      <c r="M117" s="186" t="s">
        <v>3501</v>
      </c>
      <c r="N117" s="187" t="s">
        <v>3525</v>
      </c>
      <c r="O117" s="63"/>
      <c r="P117" s="188">
        <f>O117*H117</f>
        <v>0</v>
      </c>
      <c r="Q117" s="188">
        <v>0</v>
      </c>
      <c r="R117" s="188">
        <f>Q117*H117</f>
        <v>0</v>
      </c>
      <c r="S117" s="188">
        <v>0</v>
      </c>
      <c r="T117" s="189">
        <f>S117*H117</f>
        <v>0</v>
      </c>
      <c r="AR117" s="190" t="s">
        <v>3699</v>
      </c>
      <c r="AT117" s="190" t="s">
        <v>3694</v>
      </c>
      <c r="AU117" s="190" t="s">
        <v>3565</v>
      </c>
      <c r="AY117" s="17" t="s">
        <v>3691</v>
      </c>
      <c r="BE117" s="191">
        <f>IF(N117="základní",J117,0)</f>
        <v>0</v>
      </c>
      <c r="BF117" s="191">
        <f>IF(N117="snížená",J117,0)</f>
        <v>0</v>
      </c>
      <c r="BG117" s="191">
        <f>IF(N117="zákl. přenesená",J117,0)</f>
        <v>0</v>
      </c>
      <c r="BH117" s="191">
        <f>IF(N117="sníž. přenesená",J117,0)</f>
        <v>0</v>
      </c>
      <c r="BI117" s="191">
        <f>IF(N117="nulová",J117,0)</f>
        <v>0</v>
      </c>
      <c r="BJ117" s="17" t="s">
        <v>3562</v>
      </c>
      <c r="BK117" s="191">
        <f>ROUND(I117*H117,2)</f>
        <v>0</v>
      </c>
      <c r="BL117" s="17" t="s">
        <v>3699</v>
      </c>
      <c r="BM117" s="190" t="s">
        <v>233</v>
      </c>
    </row>
    <row r="118" spans="2:47" s="1" customFormat="1" ht="19.5">
      <c r="B118" s="34"/>
      <c r="C118" s="35"/>
      <c r="D118" s="194" t="s">
        <v>4408</v>
      </c>
      <c r="E118" s="35"/>
      <c r="F118" s="235" t="s">
        <v>234</v>
      </c>
      <c r="G118" s="35"/>
      <c r="H118" s="35"/>
      <c r="I118" s="106"/>
      <c r="J118" s="35"/>
      <c r="K118" s="35"/>
      <c r="L118" s="38"/>
      <c r="M118" s="236"/>
      <c r="N118" s="63"/>
      <c r="O118" s="63"/>
      <c r="P118" s="63"/>
      <c r="Q118" s="63"/>
      <c r="R118" s="63"/>
      <c r="S118" s="63"/>
      <c r="T118" s="64"/>
      <c r="AT118" s="17" t="s">
        <v>4408</v>
      </c>
      <c r="AU118" s="17" t="s">
        <v>3565</v>
      </c>
    </row>
    <row r="119" spans="2:63" s="11" customFormat="1" ht="22.9" customHeight="1">
      <c r="B119" s="163"/>
      <c r="C119" s="164"/>
      <c r="D119" s="165" t="s">
        <v>3553</v>
      </c>
      <c r="E119" s="177" t="s">
        <v>3732</v>
      </c>
      <c r="F119" s="177" t="s">
        <v>1979</v>
      </c>
      <c r="G119" s="164"/>
      <c r="H119" s="164"/>
      <c r="I119" s="167"/>
      <c r="J119" s="178">
        <f>BK119</f>
        <v>0</v>
      </c>
      <c r="K119" s="164"/>
      <c r="L119" s="169"/>
      <c r="M119" s="170"/>
      <c r="N119" s="171"/>
      <c r="O119" s="171"/>
      <c r="P119" s="172">
        <f>SUM(P120:P129)</f>
        <v>0</v>
      </c>
      <c r="Q119" s="171"/>
      <c r="R119" s="172">
        <f>SUM(R120:R129)</f>
        <v>0</v>
      </c>
      <c r="S119" s="171"/>
      <c r="T119" s="173">
        <f>SUM(T120:T129)</f>
        <v>0</v>
      </c>
      <c r="AR119" s="174" t="s">
        <v>3562</v>
      </c>
      <c r="AT119" s="175" t="s">
        <v>3553</v>
      </c>
      <c r="AU119" s="175" t="s">
        <v>3562</v>
      </c>
      <c r="AY119" s="174" t="s">
        <v>3691</v>
      </c>
      <c r="BK119" s="176">
        <f>SUM(BK120:BK129)</f>
        <v>0</v>
      </c>
    </row>
    <row r="120" spans="2:65" s="1" customFormat="1" ht="16.5" customHeight="1">
      <c r="B120" s="34"/>
      <c r="C120" s="179" t="s">
        <v>3776</v>
      </c>
      <c r="D120" s="179" t="s">
        <v>3694</v>
      </c>
      <c r="E120" s="180" t="s">
        <v>235</v>
      </c>
      <c r="F120" s="181" t="s">
        <v>236</v>
      </c>
      <c r="G120" s="182" t="s">
        <v>3834</v>
      </c>
      <c r="H120" s="183">
        <v>1</v>
      </c>
      <c r="I120" s="184"/>
      <c r="J120" s="185">
        <f aca="true" t="shared" si="10" ref="J120:J129">ROUND(I120*H120,2)</f>
        <v>0</v>
      </c>
      <c r="K120" s="181" t="s">
        <v>3501</v>
      </c>
      <c r="L120" s="38"/>
      <c r="M120" s="186" t="s">
        <v>3501</v>
      </c>
      <c r="N120" s="187" t="s">
        <v>3525</v>
      </c>
      <c r="O120" s="63"/>
      <c r="P120" s="188">
        <f aca="true" t="shared" si="11" ref="P120:P129">O120*H120</f>
        <v>0</v>
      </c>
      <c r="Q120" s="188">
        <v>0</v>
      </c>
      <c r="R120" s="188">
        <f aca="true" t="shared" si="12" ref="R120:R129">Q120*H120</f>
        <v>0</v>
      </c>
      <c r="S120" s="188">
        <v>0</v>
      </c>
      <c r="T120" s="189">
        <f aca="true" t="shared" si="13" ref="T120:T129">S120*H120</f>
        <v>0</v>
      </c>
      <c r="AR120" s="190" t="s">
        <v>3699</v>
      </c>
      <c r="AT120" s="190" t="s">
        <v>3694</v>
      </c>
      <c r="AU120" s="190" t="s">
        <v>3565</v>
      </c>
      <c r="AY120" s="17" t="s">
        <v>3691</v>
      </c>
      <c r="BE120" s="191">
        <f aca="true" t="shared" si="14" ref="BE120:BE129">IF(N120="základní",J120,0)</f>
        <v>0</v>
      </c>
      <c r="BF120" s="191">
        <f aca="true" t="shared" si="15" ref="BF120:BF129">IF(N120="snížená",J120,0)</f>
        <v>0</v>
      </c>
      <c r="BG120" s="191">
        <f aca="true" t="shared" si="16" ref="BG120:BG129">IF(N120="zákl. přenesená",J120,0)</f>
        <v>0</v>
      </c>
      <c r="BH120" s="191">
        <f aca="true" t="shared" si="17" ref="BH120:BH129">IF(N120="sníž. přenesená",J120,0)</f>
        <v>0</v>
      </c>
      <c r="BI120" s="191">
        <f aca="true" t="shared" si="18" ref="BI120:BI129">IF(N120="nulová",J120,0)</f>
        <v>0</v>
      </c>
      <c r="BJ120" s="17" t="s">
        <v>3562</v>
      </c>
      <c r="BK120" s="191">
        <f aca="true" t="shared" si="19" ref="BK120:BK129">ROUND(I120*H120,2)</f>
        <v>0</v>
      </c>
      <c r="BL120" s="17" t="s">
        <v>3699</v>
      </c>
      <c r="BM120" s="190" t="s">
        <v>237</v>
      </c>
    </row>
    <row r="121" spans="2:65" s="1" customFormat="1" ht="24" customHeight="1">
      <c r="B121" s="34"/>
      <c r="C121" s="179" t="s">
        <v>3781</v>
      </c>
      <c r="D121" s="179" t="s">
        <v>3694</v>
      </c>
      <c r="E121" s="180" t="s">
        <v>238</v>
      </c>
      <c r="F121" s="181" t="s">
        <v>239</v>
      </c>
      <c r="G121" s="182" t="s">
        <v>3834</v>
      </c>
      <c r="H121" s="183">
        <v>1</v>
      </c>
      <c r="I121" s="184"/>
      <c r="J121" s="185">
        <f t="shared" si="10"/>
        <v>0</v>
      </c>
      <c r="K121" s="181" t="s">
        <v>1790</v>
      </c>
      <c r="L121" s="38"/>
      <c r="M121" s="186" t="s">
        <v>3501</v>
      </c>
      <c r="N121" s="187" t="s">
        <v>3525</v>
      </c>
      <c r="O121" s="63"/>
      <c r="P121" s="188">
        <f t="shared" si="11"/>
        <v>0</v>
      </c>
      <c r="Q121" s="188">
        <v>0</v>
      </c>
      <c r="R121" s="188">
        <f t="shared" si="12"/>
        <v>0</v>
      </c>
      <c r="S121" s="188">
        <v>0</v>
      </c>
      <c r="T121" s="189">
        <f t="shared" si="13"/>
        <v>0</v>
      </c>
      <c r="AR121" s="190" t="s">
        <v>3699</v>
      </c>
      <c r="AT121" s="190" t="s">
        <v>3694</v>
      </c>
      <c r="AU121" s="190" t="s">
        <v>3565</v>
      </c>
      <c r="AY121" s="17" t="s">
        <v>3691</v>
      </c>
      <c r="BE121" s="191">
        <f t="shared" si="14"/>
        <v>0</v>
      </c>
      <c r="BF121" s="191">
        <f t="shared" si="15"/>
        <v>0</v>
      </c>
      <c r="BG121" s="191">
        <f t="shared" si="16"/>
        <v>0</v>
      </c>
      <c r="BH121" s="191">
        <f t="shared" si="17"/>
        <v>0</v>
      </c>
      <c r="BI121" s="191">
        <f t="shared" si="18"/>
        <v>0</v>
      </c>
      <c r="BJ121" s="17" t="s">
        <v>3562</v>
      </c>
      <c r="BK121" s="191">
        <f t="shared" si="19"/>
        <v>0</v>
      </c>
      <c r="BL121" s="17" t="s">
        <v>3699</v>
      </c>
      <c r="BM121" s="190" t="s">
        <v>240</v>
      </c>
    </row>
    <row r="122" spans="2:65" s="1" customFormat="1" ht="16.5" customHeight="1">
      <c r="B122" s="34"/>
      <c r="C122" s="225" t="s">
        <v>3489</v>
      </c>
      <c r="D122" s="225" t="s">
        <v>3806</v>
      </c>
      <c r="E122" s="226" t="s">
        <v>241</v>
      </c>
      <c r="F122" s="227" t="s">
        <v>242</v>
      </c>
      <c r="G122" s="228" t="s">
        <v>3834</v>
      </c>
      <c r="H122" s="229">
        <v>1</v>
      </c>
      <c r="I122" s="230"/>
      <c r="J122" s="231">
        <f t="shared" si="10"/>
        <v>0</v>
      </c>
      <c r="K122" s="227" t="s">
        <v>1790</v>
      </c>
      <c r="L122" s="232"/>
      <c r="M122" s="233" t="s">
        <v>3501</v>
      </c>
      <c r="N122" s="234" t="s">
        <v>3525</v>
      </c>
      <c r="O122" s="63"/>
      <c r="P122" s="188">
        <f t="shared" si="11"/>
        <v>0</v>
      </c>
      <c r="Q122" s="188">
        <v>0</v>
      </c>
      <c r="R122" s="188">
        <f t="shared" si="12"/>
        <v>0</v>
      </c>
      <c r="S122" s="188">
        <v>0</v>
      </c>
      <c r="T122" s="189">
        <f t="shared" si="13"/>
        <v>0</v>
      </c>
      <c r="AR122" s="190" t="s">
        <v>3732</v>
      </c>
      <c r="AT122" s="190" t="s">
        <v>3806</v>
      </c>
      <c r="AU122" s="190" t="s">
        <v>3565</v>
      </c>
      <c r="AY122" s="17" t="s">
        <v>3691</v>
      </c>
      <c r="BE122" s="191">
        <f t="shared" si="14"/>
        <v>0</v>
      </c>
      <c r="BF122" s="191">
        <f t="shared" si="15"/>
        <v>0</v>
      </c>
      <c r="BG122" s="191">
        <f t="shared" si="16"/>
        <v>0</v>
      </c>
      <c r="BH122" s="191">
        <f t="shared" si="17"/>
        <v>0</v>
      </c>
      <c r="BI122" s="191">
        <f t="shared" si="18"/>
        <v>0</v>
      </c>
      <c r="BJ122" s="17" t="s">
        <v>3562</v>
      </c>
      <c r="BK122" s="191">
        <f t="shared" si="19"/>
        <v>0</v>
      </c>
      <c r="BL122" s="17" t="s">
        <v>3699</v>
      </c>
      <c r="BM122" s="190" t="s">
        <v>243</v>
      </c>
    </row>
    <row r="123" spans="2:65" s="1" customFormat="1" ht="24" customHeight="1">
      <c r="B123" s="34"/>
      <c r="C123" s="179" t="s">
        <v>3789</v>
      </c>
      <c r="D123" s="179" t="s">
        <v>3694</v>
      </c>
      <c r="E123" s="180" t="s">
        <v>244</v>
      </c>
      <c r="F123" s="181" t="s">
        <v>245</v>
      </c>
      <c r="G123" s="182" t="s">
        <v>3834</v>
      </c>
      <c r="H123" s="183">
        <v>1</v>
      </c>
      <c r="I123" s="184"/>
      <c r="J123" s="185">
        <f t="shared" si="10"/>
        <v>0</v>
      </c>
      <c r="K123" s="181" t="s">
        <v>1790</v>
      </c>
      <c r="L123" s="38"/>
      <c r="M123" s="186" t="s">
        <v>3501</v>
      </c>
      <c r="N123" s="187" t="s">
        <v>3525</v>
      </c>
      <c r="O123" s="63"/>
      <c r="P123" s="188">
        <f t="shared" si="11"/>
        <v>0</v>
      </c>
      <c r="Q123" s="188">
        <v>0</v>
      </c>
      <c r="R123" s="188">
        <f t="shared" si="12"/>
        <v>0</v>
      </c>
      <c r="S123" s="188">
        <v>0</v>
      </c>
      <c r="T123" s="189">
        <f t="shared" si="13"/>
        <v>0</v>
      </c>
      <c r="AR123" s="190" t="s">
        <v>3699</v>
      </c>
      <c r="AT123" s="190" t="s">
        <v>3694</v>
      </c>
      <c r="AU123" s="190" t="s">
        <v>3565</v>
      </c>
      <c r="AY123" s="17" t="s">
        <v>3691</v>
      </c>
      <c r="BE123" s="191">
        <f t="shared" si="14"/>
        <v>0</v>
      </c>
      <c r="BF123" s="191">
        <f t="shared" si="15"/>
        <v>0</v>
      </c>
      <c r="BG123" s="191">
        <f t="shared" si="16"/>
        <v>0</v>
      </c>
      <c r="BH123" s="191">
        <f t="shared" si="17"/>
        <v>0</v>
      </c>
      <c r="BI123" s="191">
        <f t="shared" si="18"/>
        <v>0</v>
      </c>
      <c r="BJ123" s="17" t="s">
        <v>3562</v>
      </c>
      <c r="BK123" s="191">
        <f t="shared" si="19"/>
        <v>0</v>
      </c>
      <c r="BL123" s="17" t="s">
        <v>3699</v>
      </c>
      <c r="BM123" s="190" t="s">
        <v>246</v>
      </c>
    </row>
    <row r="124" spans="2:65" s="1" customFormat="1" ht="16.5" customHeight="1">
      <c r="B124" s="34"/>
      <c r="C124" s="225" t="s">
        <v>3797</v>
      </c>
      <c r="D124" s="225" t="s">
        <v>3806</v>
      </c>
      <c r="E124" s="226" t="s">
        <v>247</v>
      </c>
      <c r="F124" s="227" t="s">
        <v>248</v>
      </c>
      <c r="G124" s="228" t="s">
        <v>3834</v>
      </c>
      <c r="H124" s="229">
        <v>1</v>
      </c>
      <c r="I124" s="230"/>
      <c r="J124" s="231">
        <f t="shared" si="10"/>
        <v>0</v>
      </c>
      <c r="K124" s="227" t="s">
        <v>1790</v>
      </c>
      <c r="L124" s="232"/>
      <c r="M124" s="233" t="s">
        <v>3501</v>
      </c>
      <c r="N124" s="234" t="s">
        <v>3525</v>
      </c>
      <c r="O124" s="63"/>
      <c r="P124" s="188">
        <f t="shared" si="11"/>
        <v>0</v>
      </c>
      <c r="Q124" s="188">
        <v>0</v>
      </c>
      <c r="R124" s="188">
        <f t="shared" si="12"/>
        <v>0</v>
      </c>
      <c r="S124" s="188">
        <v>0</v>
      </c>
      <c r="T124" s="189">
        <f t="shared" si="13"/>
        <v>0</v>
      </c>
      <c r="AR124" s="190" t="s">
        <v>3732</v>
      </c>
      <c r="AT124" s="190" t="s">
        <v>3806</v>
      </c>
      <c r="AU124" s="190" t="s">
        <v>3565</v>
      </c>
      <c r="AY124" s="17" t="s">
        <v>3691</v>
      </c>
      <c r="BE124" s="191">
        <f t="shared" si="14"/>
        <v>0</v>
      </c>
      <c r="BF124" s="191">
        <f t="shared" si="15"/>
        <v>0</v>
      </c>
      <c r="BG124" s="191">
        <f t="shared" si="16"/>
        <v>0</v>
      </c>
      <c r="BH124" s="191">
        <f t="shared" si="17"/>
        <v>0</v>
      </c>
      <c r="BI124" s="191">
        <f t="shared" si="18"/>
        <v>0</v>
      </c>
      <c r="BJ124" s="17" t="s">
        <v>3562</v>
      </c>
      <c r="BK124" s="191">
        <f t="shared" si="19"/>
        <v>0</v>
      </c>
      <c r="BL124" s="17" t="s">
        <v>3699</v>
      </c>
      <c r="BM124" s="190" t="s">
        <v>249</v>
      </c>
    </row>
    <row r="125" spans="2:65" s="1" customFormat="1" ht="24" customHeight="1">
      <c r="B125" s="34"/>
      <c r="C125" s="179" t="s">
        <v>3805</v>
      </c>
      <c r="D125" s="179" t="s">
        <v>3694</v>
      </c>
      <c r="E125" s="180" t="s">
        <v>250</v>
      </c>
      <c r="F125" s="181" t="s">
        <v>251</v>
      </c>
      <c r="G125" s="182" t="s">
        <v>3834</v>
      </c>
      <c r="H125" s="183">
        <v>1</v>
      </c>
      <c r="I125" s="184"/>
      <c r="J125" s="185">
        <f t="shared" si="10"/>
        <v>0</v>
      </c>
      <c r="K125" s="181" t="s">
        <v>1790</v>
      </c>
      <c r="L125" s="38"/>
      <c r="M125" s="186" t="s">
        <v>3501</v>
      </c>
      <c r="N125" s="187" t="s">
        <v>3525</v>
      </c>
      <c r="O125" s="63"/>
      <c r="P125" s="188">
        <f t="shared" si="11"/>
        <v>0</v>
      </c>
      <c r="Q125" s="188">
        <v>0</v>
      </c>
      <c r="R125" s="188">
        <f t="shared" si="12"/>
        <v>0</v>
      </c>
      <c r="S125" s="188">
        <v>0</v>
      </c>
      <c r="T125" s="189">
        <f t="shared" si="13"/>
        <v>0</v>
      </c>
      <c r="AR125" s="190" t="s">
        <v>3699</v>
      </c>
      <c r="AT125" s="190" t="s">
        <v>3694</v>
      </c>
      <c r="AU125" s="190" t="s">
        <v>3565</v>
      </c>
      <c r="AY125" s="17" t="s">
        <v>3691</v>
      </c>
      <c r="BE125" s="191">
        <f t="shared" si="14"/>
        <v>0</v>
      </c>
      <c r="BF125" s="191">
        <f t="shared" si="15"/>
        <v>0</v>
      </c>
      <c r="BG125" s="191">
        <f t="shared" si="16"/>
        <v>0</v>
      </c>
      <c r="BH125" s="191">
        <f t="shared" si="17"/>
        <v>0</v>
      </c>
      <c r="BI125" s="191">
        <f t="shared" si="18"/>
        <v>0</v>
      </c>
      <c r="BJ125" s="17" t="s">
        <v>3562</v>
      </c>
      <c r="BK125" s="191">
        <f t="shared" si="19"/>
        <v>0</v>
      </c>
      <c r="BL125" s="17" t="s">
        <v>3699</v>
      </c>
      <c r="BM125" s="190" t="s">
        <v>252</v>
      </c>
    </row>
    <row r="126" spans="2:65" s="1" customFormat="1" ht="16.5" customHeight="1">
      <c r="B126" s="34"/>
      <c r="C126" s="225" t="s">
        <v>3811</v>
      </c>
      <c r="D126" s="225" t="s">
        <v>3806</v>
      </c>
      <c r="E126" s="226" t="s">
        <v>253</v>
      </c>
      <c r="F126" s="227" t="s">
        <v>254</v>
      </c>
      <c r="G126" s="228" t="s">
        <v>3834</v>
      </c>
      <c r="H126" s="229">
        <v>1</v>
      </c>
      <c r="I126" s="230"/>
      <c r="J126" s="231">
        <f t="shared" si="10"/>
        <v>0</v>
      </c>
      <c r="K126" s="227" t="s">
        <v>1790</v>
      </c>
      <c r="L126" s="232"/>
      <c r="M126" s="233" t="s">
        <v>3501</v>
      </c>
      <c r="N126" s="234" t="s">
        <v>3525</v>
      </c>
      <c r="O126" s="63"/>
      <c r="P126" s="188">
        <f t="shared" si="11"/>
        <v>0</v>
      </c>
      <c r="Q126" s="188">
        <v>0</v>
      </c>
      <c r="R126" s="188">
        <f t="shared" si="12"/>
        <v>0</v>
      </c>
      <c r="S126" s="188">
        <v>0</v>
      </c>
      <c r="T126" s="189">
        <f t="shared" si="13"/>
        <v>0</v>
      </c>
      <c r="AR126" s="190" t="s">
        <v>3732</v>
      </c>
      <c r="AT126" s="190" t="s">
        <v>3806</v>
      </c>
      <c r="AU126" s="190" t="s">
        <v>3565</v>
      </c>
      <c r="AY126" s="17" t="s">
        <v>3691</v>
      </c>
      <c r="BE126" s="191">
        <f t="shared" si="14"/>
        <v>0</v>
      </c>
      <c r="BF126" s="191">
        <f t="shared" si="15"/>
        <v>0</v>
      </c>
      <c r="BG126" s="191">
        <f t="shared" si="16"/>
        <v>0</v>
      </c>
      <c r="BH126" s="191">
        <f t="shared" si="17"/>
        <v>0</v>
      </c>
      <c r="BI126" s="191">
        <f t="shared" si="18"/>
        <v>0</v>
      </c>
      <c r="BJ126" s="17" t="s">
        <v>3562</v>
      </c>
      <c r="BK126" s="191">
        <f t="shared" si="19"/>
        <v>0</v>
      </c>
      <c r="BL126" s="17" t="s">
        <v>3699</v>
      </c>
      <c r="BM126" s="190" t="s">
        <v>255</v>
      </c>
    </row>
    <row r="127" spans="2:65" s="1" customFormat="1" ht="24" customHeight="1">
      <c r="B127" s="34"/>
      <c r="C127" s="179" t="s">
        <v>3815</v>
      </c>
      <c r="D127" s="179" t="s">
        <v>3694</v>
      </c>
      <c r="E127" s="180" t="s">
        <v>256</v>
      </c>
      <c r="F127" s="181" t="s">
        <v>257</v>
      </c>
      <c r="G127" s="182" t="s">
        <v>3834</v>
      </c>
      <c r="H127" s="183">
        <v>1</v>
      </c>
      <c r="I127" s="184"/>
      <c r="J127" s="185">
        <f t="shared" si="10"/>
        <v>0</v>
      </c>
      <c r="K127" s="181" t="s">
        <v>1790</v>
      </c>
      <c r="L127" s="38"/>
      <c r="M127" s="186" t="s">
        <v>3501</v>
      </c>
      <c r="N127" s="187" t="s">
        <v>3525</v>
      </c>
      <c r="O127" s="63"/>
      <c r="P127" s="188">
        <f t="shared" si="11"/>
        <v>0</v>
      </c>
      <c r="Q127" s="188">
        <v>0</v>
      </c>
      <c r="R127" s="188">
        <f t="shared" si="12"/>
        <v>0</v>
      </c>
      <c r="S127" s="188">
        <v>0</v>
      </c>
      <c r="T127" s="189">
        <f t="shared" si="13"/>
        <v>0</v>
      </c>
      <c r="AR127" s="190" t="s">
        <v>3699</v>
      </c>
      <c r="AT127" s="190" t="s">
        <v>3694</v>
      </c>
      <c r="AU127" s="190" t="s">
        <v>3565</v>
      </c>
      <c r="AY127" s="17" t="s">
        <v>3691</v>
      </c>
      <c r="BE127" s="191">
        <f t="shared" si="14"/>
        <v>0</v>
      </c>
      <c r="BF127" s="191">
        <f t="shared" si="15"/>
        <v>0</v>
      </c>
      <c r="BG127" s="191">
        <f t="shared" si="16"/>
        <v>0</v>
      </c>
      <c r="BH127" s="191">
        <f t="shared" si="17"/>
        <v>0</v>
      </c>
      <c r="BI127" s="191">
        <f t="shared" si="18"/>
        <v>0</v>
      </c>
      <c r="BJ127" s="17" t="s">
        <v>3562</v>
      </c>
      <c r="BK127" s="191">
        <f t="shared" si="19"/>
        <v>0</v>
      </c>
      <c r="BL127" s="17" t="s">
        <v>3699</v>
      </c>
      <c r="BM127" s="190" t="s">
        <v>258</v>
      </c>
    </row>
    <row r="128" spans="2:65" s="1" customFormat="1" ht="16.5" customHeight="1">
      <c r="B128" s="34"/>
      <c r="C128" s="179" t="s">
        <v>3817</v>
      </c>
      <c r="D128" s="179" t="s">
        <v>3694</v>
      </c>
      <c r="E128" s="180" t="s">
        <v>259</v>
      </c>
      <c r="F128" s="181" t="s">
        <v>260</v>
      </c>
      <c r="G128" s="182" t="s">
        <v>3834</v>
      </c>
      <c r="H128" s="183">
        <v>1</v>
      </c>
      <c r="I128" s="184"/>
      <c r="J128" s="185">
        <f t="shared" si="10"/>
        <v>0</v>
      </c>
      <c r="K128" s="181" t="s">
        <v>1790</v>
      </c>
      <c r="L128" s="38"/>
      <c r="M128" s="186" t="s">
        <v>3501</v>
      </c>
      <c r="N128" s="187" t="s">
        <v>3525</v>
      </c>
      <c r="O128" s="63"/>
      <c r="P128" s="188">
        <f t="shared" si="11"/>
        <v>0</v>
      </c>
      <c r="Q128" s="188">
        <v>0</v>
      </c>
      <c r="R128" s="188">
        <f t="shared" si="12"/>
        <v>0</v>
      </c>
      <c r="S128" s="188">
        <v>0</v>
      </c>
      <c r="T128" s="189">
        <f t="shared" si="13"/>
        <v>0</v>
      </c>
      <c r="AR128" s="190" t="s">
        <v>3699</v>
      </c>
      <c r="AT128" s="190" t="s">
        <v>3694</v>
      </c>
      <c r="AU128" s="190" t="s">
        <v>3565</v>
      </c>
      <c r="AY128" s="17" t="s">
        <v>3691</v>
      </c>
      <c r="BE128" s="191">
        <f t="shared" si="14"/>
        <v>0</v>
      </c>
      <c r="BF128" s="191">
        <f t="shared" si="15"/>
        <v>0</v>
      </c>
      <c r="BG128" s="191">
        <f t="shared" si="16"/>
        <v>0</v>
      </c>
      <c r="BH128" s="191">
        <f t="shared" si="17"/>
        <v>0</v>
      </c>
      <c r="BI128" s="191">
        <f t="shared" si="18"/>
        <v>0</v>
      </c>
      <c r="BJ128" s="17" t="s">
        <v>3562</v>
      </c>
      <c r="BK128" s="191">
        <f t="shared" si="19"/>
        <v>0</v>
      </c>
      <c r="BL128" s="17" t="s">
        <v>3699</v>
      </c>
      <c r="BM128" s="190" t="s">
        <v>261</v>
      </c>
    </row>
    <row r="129" spans="2:65" s="1" customFormat="1" ht="16.5" customHeight="1">
      <c r="B129" s="34"/>
      <c r="C129" s="225" t="s">
        <v>3822</v>
      </c>
      <c r="D129" s="225" t="s">
        <v>3806</v>
      </c>
      <c r="E129" s="226" t="s">
        <v>262</v>
      </c>
      <c r="F129" s="227" t="s">
        <v>263</v>
      </c>
      <c r="G129" s="228" t="s">
        <v>3834</v>
      </c>
      <c r="H129" s="229">
        <v>1</v>
      </c>
      <c r="I129" s="230"/>
      <c r="J129" s="231">
        <f t="shared" si="10"/>
        <v>0</v>
      </c>
      <c r="K129" s="227" t="s">
        <v>1790</v>
      </c>
      <c r="L129" s="232"/>
      <c r="M129" s="233" t="s">
        <v>3501</v>
      </c>
      <c r="N129" s="234" t="s">
        <v>3525</v>
      </c>
      <c r="O129" s="63"/>
      <c r="P129" s="188">
        <f t="shared" si="11"/>
        <v>0</v>
      </c>
      <c r="Q129" s="188">
        <v>0</v>
      </c>
      <c r="R129" s="188">
        <f t="shared" si="12"/>
        <v>0</v>
      </c>
      <c r="S129" s="188">
        <v>0</v>
      </c>
      <c r="T129" s="189">
        <f t="shared" si="13"/>
        <v>0</v>
      </c>
      <c r="AR129" s="190" t="s">
        <v>3732</v>
      </c>
      <c r="AT129" s="190" t="s">
        <v>3806</v>
      </c>
      <c r="AU129" s="190" t="s">
        <v>3565</v>
      </c>
      <c r="AY129" s="17" t="s">
        <v>3691</v>
      </c>
      <c r="BE129" s="191">
        <f t="shared" si="14"/>
        <v>0</v>
      </c>
      <c r="BF129" s="191">
        <f t="shared" si="15"/>
        <v>0</v>
      </c>
      <c r="BG129" s="191">
        <f t="shared" si="16"/>
        <v>0</v>
      </c>
      <c r="BH129" s="191">
        <f t="shared" si="17"/>
        <v>0</v>
      </c>
      <c r="BI129" s="191">
        <f t="shared" si="18"/>
        <v>0</v>
      </c>
      <c r="BJ129" s="17" t="s">
        <v>3562</v>
      </c>
      <c r="BK129" s="191">
        <f t="shared" si="19"/>
        <v>0</v>
      </c>
      <c r="BL129" s="17" t="s">
        <v>3699</v>
      </c>
      <c r="BM129" s="190" t="s">
        <v>264</v>
      </c>
    </row>
    <row r="130" spans="2:63" s="11" customFormat="1" ht="25.9" customHeight="1">
      <c r="B130" s="163"/>
      <c r="C130" s="164"/>
      <c r="D130" s="165" t="s">
        <v>3553</v>
      </c>
      <c r="E130" s="166" t="s">
        <v>2004</v>
      </c>
      <c r="F130" s="166" t="s">
        <v>2005</v>
      </c>
      <c r="G130" s="164"/>
      <c r="H130" s="164"/>
      <c r="I130" s="167"/>
      <c r="J130" s="168">
        <f>BK130</f>
        <v>0</v>
      </c>
      <c r="K130" s="164"/>
      <c r="L130" s="169"/>
      <c r="M130" s="170"/>
      <c r="N130" s="171"/>
      <c r="O130" s="171"/>
      <c r="P130" s="172">
        <f>P131+P145+P147</f>
        <v>0</v>
      </c>
      <c r="Q130" s="171"/>
      <c r="R130" s="172">
        <f>R131+R145+R147</f>
        <v>0</v>
      </c>
      <c r="S130" s="171"/>
      <c r="T130" s="173">
        <f>T131+T145+T147</f>
        <v>0</v>
      </c>
      <c r="AR130" s="174" t="s">
        <v>3565</v>
      </c>
      <c r="AT130" s="175" t="s">
        <v>3553</v>
      </c>
      <c r="AU130" s="175" t="s">
        <v>3554</v>
      </c>
      <c r="AY130" s="174" t="s">
        <v>3691</v>
      </c>
      <c r="BK130" s="176">
        <f>BK131+BK145+BK147</f>
        <v>0</v>
      </c>
    </row>
    <row r="131" spans="2:63" s="11" customFormat="1" ht="22.9" customHeight="1">
      <c r="B131" s="163"/>
      <c r="C131" s="164"/>
      <c r="D131" s="165" t="s">
        <v>3553</v>
      </c>
      <c r="E131" s="177" t="s">
        <v>2124</v>
      </c>
      <c r="F131" s="177" t="s">
        <v>2125</v>
      </c>
      <c r="G131" s="164"/>
      <c r="H131" s="164"/>
      <c r="I131" s="167"/>
      <c r="J131" s="178">
        <f>BK131</f>
        <v>0</v>
      </c>
      <c r="K131" s="164"/>
      <c r="L131" s="169"/>
      <c r="M131" s="170"/>
      <c r="N131" s="171"/>
      <c r="O131" s="171"/>
      <c r="P131" s="172">
        <f>SUM(P132:P144)</f>
        <v>0</v>
      </c>
      <c r="Q131" s="171"/>
      <c r="R131" s="172">
        <f>SUM(R132:R144)</f>
        <v>0</v>
      </c>
      <c r="S131" s="171"/>
      <c r="T131" s="173">
        <f>SUM(T132:T144)</f>
        <v>0</v>
      </c>
      <c r="AR131" s="174" t="s">
        <v>3565</v>
      </c>
      <c r="AT131" s="175" t="s">
        <v>3553</v>
      </c>
      <c r="AU131" s="175" t="s">
        <v>3562</v>
      </c>
      <c r="AY131" s="174" t="s">
        <v>3691</v>
      </c>
      <c r="BK131" s="176">
        <f>SUM(BK132:BK144)</f>
        <v>0</v>
      </c>
    </row>
    <row r="132" spans="2:65" s="1" customFormat="1" ht="16.5" customHeight="1">
      <c r="B132" s="34"/>
      <c r="C132" s="179" t="s">
        <v>3826</v>
      </c>
      <c r="D132" s="179" t="s">
        <v>3694</v>
      </c>
      <c r="E132" s="180" t="s">
        <v>2154</v>
      </c>
      <c r="F132" s="181" t="s">
        <v>2155</v>
      </c>
      <c r="G132" s="182" t="s">
        <v>4097</v>
      </c>
      <c r="H132" s="183">
        <v>3.6</v>
      </c>
      <c r="I132" s="184"/>
      <c r="J132" s="185">
        <f aca="true" t="shared" si="20" ref="J132:J144">ROUND(I132*H132,2)</f>
        <v>0</v>
      </c>
      <c r="K132" s="181" t="s">
        <v>1790</v>
      </c>
      <c r="L132" s="38"/>
      <c r="M132" s="186" t="s">
        <v>3501</v>
      </c>
      <c r="N132" s="187" t="s">
        <v>3525</v>
      </c>
      <c r="O132" s="63"/>
      <c r="P132" s="188">
        <f aca="true" t="shared" si="21" ref="P132:P144">O132*H132</f>
        <v>0</v>
      </c>
      <c r="Q132" s="188">
        <v>0</v>
      </c>
      <c r="R132" s="188">
        <f aca="true" t="shared" si="22" ref="R132:R144">Q132*H132</f>
        <v>0</v>
      </c>
      <c r="S132" s="188">
        <v>0</v>
      </c>
      <c r="T132" s="189">
        <f aca="true" t="shared" si="23" ref="T132:T144">S132*H132</f>
        <v>0</v>
      </c>
      <c r="AR132" s="190" t="s">
        <v>3761</v>
      </c>
      <c r="AT132" s="190" t="s">
        <v>3694</v>
      </c>
      <c r="AU132" s="190" t="s">
        <v>3565</v>
      </c>
      <c r="AY132" s="17" t="s">
        <v>3691</v>
      </c>
      <c r="BE132" s="191">
        <f aca="true" t="shared" si="24" ref="BE132:BE144">IF(N132="základní",J132,0)</f>
        <v>0</v>
      </c>
      <c r="BF132" s="191">
        <f aca="true" t="shared" si="25" ref="BF132:BF144">IF(N132="snížená",J132,0)</f>
        <v>0</v>
      </c>
      <c r="BG132" s="191">
        <f aca="true" t="shared" si="26" ref="BG132:BG144">IF(N132="zákl. přenesená",J132,0)</f>
        <v>0</v>
      </c>
      <c r="BH132" s="191">
        <f aca="true" t="shared" si="27" ref="BH132:BH144">IF(N132="sníž. přenesená",J132,0)</f>
        <v>0</v>
      </c>
      <c r="BI132" s="191">
        <f aca="true" t="shared" si="28" ref="BI132:BI144">IF(N132="nulová",J132,0)</f>
        <v>0</v>
      </c>
      <c r="BJ132" s="17" t="s">
        <v>3562</v>
      </c>
      <c r="BK132" s="191">
        <f aca="true" t="shared" si="29" ref="BK132:BK144">ROUND(I132*H132,2)</f>
        <v>0</v>
      </c>
      <c r="BL132" s="17" t="s">
        <v>3761</v>
      </c>
      <c r="BM132" s="190" t="s">
        <v>265</v>
      </c>
    </row>
    <row r="133" spans="2:65" s="1" customFormat="1" ht="16.5" customHeight="1">
      <c r="B133" s="34"/>
      <c r="C133" s="225" t="s">
        <v>3831</v>
      </c>
      <c r="D133" s="225" t="s">
        <v>3806</v>
      </c>
      <c r="E133" s="226" t="s">
        <v>2161</v>
      </c>
      <c r="F133" s="227" t="s">
        <v>2162</v>
      </c>
      <c r="G133" s="228" t="s">
        <v>4097</v>
      </c>
      <c r="H133" s="229">
        <v>3.6</v>
      </c>
      <c r="I133" s="230"/>
      <c r="J133" s="231">
        <f t="shared" si="20"/>
        <v>0</v>
      </c>
      <c r="K133" s="227" t="s">
        <v>1790</v>
      </c>
      <c r="L133" s="232"/>
      <c r="M133" s="233" t="s">
        <v>3501</v>
      </c>
      <c r="N133" s="234" t="s">
        <v>3525</v>
      </c>
      <c r="O133" s="63"/>
      <c r="P133" s="188">
        <f t="shared" si="21"/>
        <v>0</v>
      </c>
      <c r="Q133" s="188">
        <v>0</v>
      </c>
      <c r="R133" s="188">
        <f t="shared" si="22"/>
        <v>0</v>
      </c>
      <c r="S133" s="188">
        <v>0</v>
      </c>
      <c r="T133" s="189">
        <f t="shared" si="23"/>
        <v>0</v>
      </c>
      <c r="AR133" s="190" t="s">
        <v>3842</v>
      </c>
      <c r="AT133" s="190" t="s">
        <v>3806</v>
      </c>
      <c r="AU133" s="190" t="s">
        <v>3565</v>
      </c>
      <c r="AY133" s="17" t="s">
        <v>3691</v>
      </c>
      <c r="BE133" s="191">
        <f t="shared" si="24"/>
        <v>0</v>
      </c>
      <c r="BF133" s="191">
        <f t="shared" si="25"/>
        <v>0</v>
      </c>
      <c r="BG133" s="191">
        <f t="shared" si="26"/>
        <v>0</v>
      </c>
      <c r="BH133" s="191">
        <f t="shared" si="27"/>
        <v>0</v>
      </c>
      <c r="BI133" s="191">
        <f t="shared" si="28"/>
        <v>0</v>
      </c>
      <c r="BJ133" s="17" t="s">
        <v>3562</v>
      </c>
      <c r="BK133" s="191">
        <f t="shared" si="29"/>
        <v>0</v>
      </c>
      <c r="BL133" s="17" t="s">
        <v>3761</v>
      </c>
      <c r="BM133" s="190" t="s">
        <v>266</v>
      </c>
    </row>
    <row r="134" spans="2:65" s="1" customFormat="1" ht="16.5" customHeight="1">
      <c r="B134" s="34"/>
      <c r="C134" s="179" t="s">
        <v>3837</v>
      </c>
      <c r="D134" s="179" t="s">
        <v>3694</v>
      </c>
      <c r="E134" s="180" t="s">
        <v>267</v>
      </c>
      <c r="F134" s="181" t="s">
        <v>268</v>
      </c>
      <c r="G134" s="182" t="s">
        <v>3834</v>
      </c>
      <c r="H134" s="183">
        <v>1</v>
      </c>
      <c r="I134" s="184"/>
      <c r="J134" s="185">
        <f t="shared" si="20"/>
        <v>0</v>
      </c>
      <c r="K134" s="181" t="s">
        <v>1790</v>
      </c>
      <c r="L134" s="38"/>
      <c r="M134" s="186" t="s">
        <v>3501</v>
      </c>
      <c r="N134" s="187" t="s">
        <v>3525</v>
      </c>
      <c r="O134" s="63"/>
      <c r="P134" s="188">
        <f t="shared" si="21"/>
        <v>0</v>
      </c>
      <c r="Q134" s="188">
        <v>0</v>
      </c>
      <c r="R134" s="188">
        <f t="shared" si="22"/>
        <v>0</v>
      </c>
      <c r="S134" s="188">
        <v>0</v>
      </c>
      <c r="T134" s="189">
        <f t="shared" si="23"/>
        <v>0</v>
      </c>
      <c r="AR134" s="190" t="s">
        <v>3761</v>
      </c>
      <c r="AT134" s="190" t="s">
        <v>3694</v>
      </c>
      <c r="AU134" s="190" t="s">
        <v>3565</v>
      </c>
      <c r="AY134" s="17" t="s">
        <v>3691</v>
      </c>
      <c r="BE134" s="191">
        <f t="shared" si="24"/>
        <v>0</v>
      </c>
      <c r="BF134" s="191">
        <f t="shared" si="25"/>
        <v>0</v>
      </c>
      <c r="BG134" s="191">
        <f t="shared" si="26"/>
        <v>0</v>
      </c>
      <c r="BH134" s="191">
        <f t="shared" si="27"/>
        <v>0</v>
      </c>
      <c r="BI134" s="191">
        <f t="shared" si="28"/>
        <v>0</v>
      </c>
      <c r="BJ134" s="17" t="s">
        <v>3562</v>
      </c>
      <c r="BK134" s="191">
        <f t="shared" si="29"/>
        <v>0</v>
      </c>
      <c r="BL134" s="17" t="s">
        <v>3761</v>
      </c>
      <c r="BM134" s="190" t="s">
        <v>269</v>
      </c>
    </row>
    <row r="135" spans="2:65" s="1" customFormat="1" ht="16.5" customHeight="1">
      <c r="B135" s="34"/>
      <c r="C135" s="225" t="s">
        <v>3842</v>
      </c>
      <c r="D135" s="225" t="s">
        <v>3806</v>
      </c>
      <c r="E135" s="226" t="s">
        <v>270</v>
      </c>
      <c r="F135" s="227" t="s">
        <v>271</v>
      </c>
      <c r="G135" s="228" t="s">
        <v>3834</v>
      </c>
      <c r="H135" s="229">
        <v>1</v>
      </c>
      <c r="I135" s="230"/>
      <c r="J135" s="231">
        <f t="shared" si="20"/>
        <v>0</v>
      </c>
      <c r="K135" s="227" t="s">
        <v>1790</v>
      </c>
      <c r="L135" s="232"/>
      <c r="M135" s="233" t="s">
        <v>3501</v>
      </c>
      <c r="N135" s="234" t="s">
        <v>3525</v>
      </c>
      <c r="O135" s="63"/>
      <c r="P135" s="188">
        <f t="shared" si="21"/>
        <v>0</v>
      </c>
      <c r="Q135" s="188">
        <v>0</v>
      </c>
      <c r="R135" s="188">
        <f t="shared" si="22"/>
        <v>0</v>
      </c>
      <c r="S135" s="188">
        <v>0</v>
      </c>
      <c r="T135" s="189">
        <f t="shared" si="23"/>
        <v>0</v>
      </c>
      <c r="AR135" s="190" t="s">
        <v>3842</v>
      </c>
      <c r="AT135" s="190" t="s">
        <v>3806</v>
      </c>
      <c r="AU135" s="190" t="s">
        <v>3565</v>
      </c>
      <c r="AY135" s="17" t="s">
        <v>3691</v>
      </c>
      <c r="BE135" s="191">
        <f t="shared" si="24"/>
        <v>0</v>
      </c>
      <c r="BF135" s="191">
        <f t="shared" si="25"/>
        <v>0</v>
      </c>
      <c r="BG135" s="191">
        <f t="shared" si="26"/>
        <v>0</v>
      </c>
      <c r="BH135" s="191">
        <f t="shared" si="27"/>
        <v>0</v>
      </c>
      <c r="BI135" s="191">
        <f t="shared" si="28"/>
        <v>0</v>
      </c>
      <c r="BJ135" s="17" t="s">
        <v>3562</v>
      </c>
      <c r="BK135" s="191">
        <f t="shared" si="29"/>
        <v>0</v>
      </c>
      <c r="BL135" s="17" t="s">
        <v>3761</v>
      </c>
      <c r="BM135" s="190" t="s">
        <v>272</v>
      </c>
    </row>
    <row r="136" spans="2:65" s="1" customFormat="1" ht="24" customHeight="1">
      <c r="B136" s="34"/>
      <c r="C136" s="179" t="s">
        <v>3847</v>
      </c>
      <c r="D136" s="179" t="s">
        <v>3694</v>
      </c>
      <c r="E136" s="180" t="s">
        <v>273</v>
      </c>
      <c r="F136" s="181" t="s">
        <v>274</v>
      </c>
      <c r="G136" s="182" t="s">
        <v>3834</v>
      </c>
      <c r="H136" s="183">
        <v>2</v>
      </c>
      <c r="I136" s="184"/>
      <c r="J136" s="185">
        <f t="shared" si="20"/>
        <v>0</v>
      </c>
      <c r="K136" s="181" t="s">
        <v>1790</v>
      </c>
      <c r="L136" s="38"/>
      <c r="M136" s="186" t="s">
        <v>3501</v>
      </c>
      <c r="N136" s="187" t="s">
        <v>3525</v>
      </c>
      <c r="O136" s="63"/>
      <c r="P136" s="188">
        <f t="shared" si="21"/>
        <v>0</v>
      </c>
      <c r="Q136" s="188">
        <v>0</v>
      </c>
      <c r="R136" s="188">
        <f t="shared" si="22"/>
        <v>0</v>
      </c>
      <c r="S136" s="188">
        <v>0</v>
      </c>
      <c r="T136" s="189">
        <f t="shared" si="23"/>
        <v>0</v>
      </c>
      <c r="AR136" s="190" t="s">
        <v>3761</v>
      </c>
      <c r="AT136" s="190" t="s">
        <v>3694</v>
      </c>
      <c r="AU136" s="190" t="s">
        <v>3565</v>
      </c>
      <c r="AY136" s="17" t="s">
        <v>3691</v>
      </c>
      <c r="BE136" s="191">
        <f t="shared" si="24"/>
        <v>0</v>
      </c>
      <c r="BF136" s="191">
        <f t="shared" si="25"/>
        <v>0</v>
      </c>
      <c r="BG136" s="191">
        <f t="shared" si="26"/>
        <v>0</v>
      </c>
      <c r="BH136" s="191">
        <f t="shared" si="27"/>
        <v>0</v>
      </c>
      <c r="BI136" s="191">
        <f t="shared" si="28"/>
        <v>0</v>
      </c>
      <c r="BJ136" s="17" t="s">
        <v>3562</v>
      </c>
      <c r="BK136" s="191">
        <f t="shared" si="29"/>
        <v>0</v>
      </c>
      <c r="BL136" s="17" t="s">
        <v>3761</v>
      </c>
      <c r="BM136" s="190" t="s">
        <v>275</v>
      </c>
    </row>
    <row r="137" spans="2:65" s="1" customFormat="1" ht="16.5" customHeight="1">
      <c r="B137" s="34"/>
      <c r="C137" s="179" t="s">
        <v>3851</v>
      </c>
      <c r="D137" s="179" t="s">
        <v>3694</v>
      </c>
      <c r="E137" s="180" t="s">
        <v>2178</v>
      </c>
      <c r="F137" s="181" t="s">
        <v>2179</v>
      </c>
      <c r="G137" s="182" t="s">
        <v>3834</v>
      </c>
      <c r="H137" s="183">
        <v>1</v>
      </c>
      <c r="I137" s="184"/>
      <c r="J137" s="185">
        <f t="shared" si="20"/>
        <v>0</v>
      </c>
      <c r="K137" s="181" t="s">
        <v>1790</v>
      </c>
      <c r="L137" s="38"/>
      <c r="M137" s="186" t="s">
        <v>3501</v>
      </c>
      <c r="N137" s="187" t="s">
        <v>3525</v>
      </c>
      <c r="O137" s="63"/>
      <c r="P137" s="188">
        <f t="shared" si="21"/>
        <v>0</v>
      </c>
      <c r="Q137" s="188">
        <v>0</v>
      </c>
      <c r="R137" s="188">
        <f t="shared" si="22"/>
        <v>0</v>
      </c>
      <c r="S137" s="188">
        <v>0</v>
      </c>
      <c r="T137" s="189">
        <f t="shared" si="23"/>
        <v>0</v>
      </c>
      <c r="AR137" s="190" t="s">
        <v>3761</v>
      </c>
      <c r="AT137" s="190" t="s">
        <v>3694</v>
      </c>
      <c r="AU137" s="190" t="s">
        <v>3565</v>
      </c>
      <c r="AY137" s="17" t="s">
        <v>3691</v>
      </c>
      <c r="BE137" s="191">
        <f t="shared" si="24"/>
        <v>0</v>
      </c>
      <c r="BF137" s="191">
        <f t="shared" si="25"/>
        <v>0</v>
      </c>
      <c r="BG137" s="191">
        <f t="shared" si="26"/>
        <v>0</v>
      </c>
      <c r="BH137" s="191">
        <f t="shared" si="27"/>
        <v>0</v>
      </c>
      <c r="BI137" s="191">
        <f t="shared" si="28"/>
        <v>0</v>
      </c>
      <c r="BJ137" s="17" t="s">
        <v>3562</v>
      </c>
      <c r="BK137" s="191">
        <f t="shared" si="29"/>
        <v>0</v>
      </c>
      <c r="BL137" s="17" t="s">
        <v>3761</v>
      </c>
      <c r="BM137" s="190" t="s">
        <v>276</v>
      </c>
    </row>
    <row r="138" spans="2:65" s="1" customFormat="1" ht="16.5" customHeight="1">
      <c r="B138" s="34"/>
      <c r="C138" s="179" t="s">
        <v>3855</v>
      </c>
      <c r="D138" s="179" t="s">
        <v>3694</v>
      </c>
      <c r="E138" s="180" t="s">
        <v>277</v>
      </c>
      <c r="F138" s="181" t="s">
        <v>278</v>
      </c>
      <c r="G138" s="182" t="s">
        <v>3834</v>
      </c>
      <c r="H138" s="183">
        <v>1</v>
      </c>
      <c r="I138" s="184"/>
      <c r="J138" s="185">
        <f t="shared" si="20"/>
        <v>0</v>
      </c>
      <c r="K138" s="181" t="s">
        <v>1790</v>
      </c>
      <c r="L138" s="38"/>
      <c r="M138" s="186" t="s">
        <v>3501</v>
      </c>
      <c r="N138" s="187" t="s">
        <v>3525</v>
      </c>
      <c r="O138" s="63"/>
      <c r="P138" s="188">
        <f t="shared" si="21"/>
        <v>0</v>
      </c>
      <c r="Q138" s="188">
        <v>0</v>
      </c>
      <c r="R138" s="188">
        <f t="shared" si="22"/>
        <v>0</v>
      </c>
      <c r="S138" s="188">
        <v>0</v>
      </c>
      <c r="T138" s="189">
        <f t="shared" si="23"/>
        <v>0</v>
      </c>
      <c r="AR138" s="190" t="s">
        <v>3761</v>
      </c>
      <c r="AT138" s="190" t="s">
        <v>3694</v>
      </c>
      <c r="AU138" s="190" t="s">
        <v>3565</v>
      </c>
      <c r="AY138" s="17" t="s">
        <v>3691</v>
      </c>
      <c r="BE138" s="191">
        <f t="shared" si="24"/>
        <v>0</v>
      </c>
      <c r="BF138" s="191">
        <f t="shared" si="25"/>
        <v>0</v>
      </c>
      <c r="BG138" s="191">
        <f t="shared" si="26"/>
        <v>0</v>
      </c>
      <c r="BH138" s="191">
        <f t="shared" si="27"/>
        <v>0</v>
      </c>
      <c r="BI138" s="191">
        <f t="shared" si="28"/>
        <v>0</v>
      </c>
      <c r="BJ138" s="17" t="s">
        <v>3562</v>
      </c>
      <c r="BK138" s="191">
        <f t="shared" si="29"/>
        <v>0</v>
      </c>
      <c r="BL138" s="17" t="s">
        <v>3761</v>
      </c>
      <c r="BM138" s="190" t="s">
        <v>279</v>
      </c>
    </row>
    <row r="139" spans="2:65" s="1" customFormat="1" ht="16.5" customHeight="1">
      <c r="B139" s="34"/>
      <c r="C139" s="179" t="s">
        <v>3859</v>
      </c>
      <c r="D139" s="179" t="s">
        <v>3694</v>
      </c>
      <c r="E139" s="180" t="s">
        <v>280</v>
      </c>
      <c r="F139" s="181" t="s">
        <v>281</v>
      </c>
      <c r="G139" s="182" t="s">
        <v>3834</v>
      </c>
      <c r="H139" s="183">
        <v>1</v>
      </c>
      <c r="I139" s="184"/>
      <c r="J139" s="185">
        <f t="shared" si="20"/>
        <v>0</v>
      </c>
      <c r="K139" s="181" t="s">
        <v>1790</v>
      </c>
      <c r="L139" s="38"/>
      <c r="M139" s="186" t="s">
        <v>3501</v>
      </c>
      <c r="N139" s="187" t="s">
        <v>3525</v>
      </c>
      <c r="O139" s="63"/>
      <c r="P139" s="188">
        <f t="shared" si="21"/>
        <v>0</v>
      </c>
      <c r="Q139" s="188">
        <v>0</v>
      </c>
      <c r="R139" s="188">
        <f t="shared" si="22"/>
        <v>0</v>
      </c>
      <c r="S139" s="188">
        <v>0</v>
      </c>
      <c r="T139" s="189">
        <f t="shared" si="23"/>
        <v>0</v>
      </c>
      <c r="AR139" s="190" t="s">
        <v>3761</v>
      </c>
      <c r="AT139" s="190" t="s">
        <v>3694</v>
      </c>
      <c r="AU139" s="190" t="s">
        <v>3565</v>
      </c>
      <c r="AY139" s="17" t="s">
        <v>3691</v>
      </c>
      <c r="BE139" s="191">
        <f t="shared" si="24"/>
        <v>0</v>
      </c>
      <c r="BF139" s="191">
        <f t="shared" si="25"/>
        <v>0</v>
      </c>
      <c r="BG139" s="191">
        <f t="shared" si="26"/>
        <v>0</v>
      </c>
      <c r="BH139" s="191">
        <f t="shared" si="27"/>
        <v>0</v>
      </c>
      <c r="BI139" s="191">
        <f t="shared" si="28"/>
        <v>0</v>
      </c>
      <c r="BJ139" s="17" t="s">
        <v>3562</v>
      </c>
      <c r="BK139" s="191">
        <f t="shared" si="29"/>
        <v>0</v>
      </c>
      <c r="BL139" s="17" t="s">
        <v>3761</v>
      </c>
      <c r="BM139" s="190" t="s">
        <v>282</v>
      </c>
    </row>
    <row r="140" spans="2:65" s="1" customFormat="1" ht="16.5" customHeight="1">
      <c r="B140" s="34"/>
      <c r="C140" s="179" t="s">
        <v>3863</v>
      </c>
      <c r="D140" s="179" t="s">
        <v>3694</v>
      </c>
      <c r="E140" s="180" t="s">
        <v>283</v>
      </c>
      <c r="F140" s="181" t="s">
        <v>284</v>
      </c>
      <c r="G140" s="182" t="s">
        <v>2173</v>
      </c>
      <c r="H140" s="183">
        <v>1</v>
      </c>
      <c r="I140" s="184"/>
      <c r="J140" s="185">
        <f t="shared" si="20"/>
        <v>0</v>
      </c>
      <c r="K140" s="181" t="s">
        <v>1790</v>
      </c>
      <c r="L140" s="38"/>
      <c r="M140" s="186" t="s">
        <v>3501</v>
      </c>
      <c r="N140" s="187" t="s">
        <v>3525</v>
      </c>
      <c r="O140" s="63"/>
      <c r="P140" s="188">
        <f t="shared" si="21"/>
        <v>0</v>
      </c>
      <c r="Q140" s="188">
        <v>0</v>
      </c>
      <c r="R140" s="188">
        <f t="shared" si="22"/>
        <v>0</v>
      </c>
      <c r="S140" s="188">
        <v>0</v>
      </c>
      <c r="T140" s="189">
        <f t="shared" si="23"/>
        <v>0</v>
      </c>
      <c r="AR140" s="190" t="s">
        <v>3761</v>
      </c>
      <c r="AT140" s="190" t="s">
        <v>3694</v>
      </c>
      <c r="AU140" s="190" t="s">
        <v>3565</v>
      </c>
      <c r="AY140" s="17" t="s">
        <v>3691</v>
      </c>
      <c r="BE140" s="191">
        <f t="shared" si="24"/>
        <v>0</v>
      </c>
      <c r="BF140" s="191">
        <f t="shared" si="25"/>
        <v>0</v>
      </c>
      <c r="BG140" s="191">
        <f t="shared" si="26"/>
        <v>0</v>
      </c>
      <c r="BH140" s="191">
        <f t="shared" si="27"/>
        <v>0</v>
      </c>
      <c r="BI140" s="191">
        <f t="shared" si="28"/>
        <v>0</v>
      </c>
      <c r="BJ140" s="17" t="s">
        <v>3562</v>
      </c>
      <c r="BK140" s="191">
        <f t="shared" si="29"/>
        <v>0</v>
      </c>
      <c r="BL140" s="17" t="s">
        <v>3761</v>
      </c>
      <c r="BM140" s="190" t="s">
        <v>285</v>
      </c>
    </row>
    <row r="141" spans="2:65" s="1" customFormat="1" ht="24" customHeight="1">
      <c r="B141" s="34"/>
      <c r="C141" s="179" t="s">
        <v>3867</v>
      </c>
      <c r="D141" s="179" t="s">
        <v>3694</v>
      </c>
      <c r="E141" s="180" t="s">
        <v>2181</v>
      </c>
      <c r="F141" s="181" t="s">
        <v>2182</v>
      </c>
      <c r="G141" s="182" t="s">
        <v>4097</v>
      </c>
      <c r="H141" s="183">
        <v>3.6</v>
      </c>
      <c r="I141" s="184"/>
      <c r="J141" s="185">
        <f t="shared" si="20"/>
        <v>0</v>
      </c>
      <c r="K141" s="181" t="s">
        <v>1790</v>
      </c>
      <c r="L141" s="38"/>
      <c r="M141" s="186" t="s">
        <v>3501</v>
      </c>
      <c r="N141" s="187" t="s">
        <v>3525</v>
      </c>
      <c r="O141" s="63"/>
      <c r="P141" s="188">
        <f t="shared" si="21"/>
        <v>0</v>
      </c>
      <c r="Q141" s="188">
        <v>0</v>
      </c>
      <c r="R141" s="188">
        <f t="shared" si="22"/>
        <v>0</v>
      </c>
      <c r="S141" s="188">
        <v>0</v>
      </c>
      <c r="T141" s="189">
        <f t="shared" si="23"/>
        <v>0</v>
      </c>
      <c r="AR141" s="190" t="s">
        <v>3761</v>
      </c>
      <c r="AT141" s="190" t="s">
        <v>3694</v>
      </c>
      <c r="AU141" s="190" t="s">
        <v>3565</v>
      </c>
      <c r="AY141" s="17" t="s">
        <v>3691</v>
      </c>
      <c r="BE141" s="191">
        <f t="shared" si="24"/>
        <v>0</v>
      </c>
      <c r="BF141" s="191">
        <f t="shared" si="25"/>
        <v>0</v>
      </c>
      <c r="BG141" s="191">
        <f t="shared" si="26"/>
        <v>0</v>
      </c>
      <c r="BH141" s="191">
        <f t="shared" si="27"/>
        <v>0</v>
      </c>
      <c r="BI141" s="191">
        <f t="shared" si="28"/>
        <v>0</v>
      </c>
      <c r="BJ141" s="17" t="s">
        <v>3562</v>
      </c>
      <c r="BK141" s="191">
        <f t="shared" si="29"/>
        <v>0</v>
      </c>
      <c r="BL141" s="17" t="s">
        <v>3761</v>
      </c>
      <c r="BM141" s="190" t="s">
        <v>286</v>
      </c>
    </row>
    <row r="142" spans="2:65" s="1" customFormat="1" ht="16.5" customHeight="1">
      <c r="B142" s="34"/>
      <c r="C142" s="179" t="s">
        <v>3871</v>
      </c>
      <c r="D142" s="179" t="s">
        <v>3694</v>
      </c>
      <c r="E142" s="180" t="s">
        <v>2184</v>
      </c>
      <c r="F142" s="181" t="s">
        <v>2185</v>
      </c>
      <c r="G142" s="182" t="s">
        <v>4097</v>
      </c>
      <c r="H142" s="183">
        <v>3.6</v>
      </c>
      <c r="I142" s="184"/>
      <c r="J142" s="185">
        <f t="shared" si="20"/>
        <v>0</v>
      </c>
      <c r="K142" s="181" t="s">
        <v>1790</v>
      </c>
      <c r="L142" s="38"/>
      <c r="M142" s="186" t="s">
        <v>3501</v>
      </c>
      <c r="N142" s="187" t="s">
        <v>3525</v>
      </c>
      <c r="O142" s="63"/>
      <c r="P142" s="188">
        <f t="shared" si="21"/>
        <v>0</v>
      </c>
      <c r="Q142" s="188">
        <v>0</v>
      </c>
      <c r="R142" s="188">
        <f t="shared" si="22"/>
        <v>0</v>
      </c>
      <c r="S142" s="188">
        <v>0</v>
      </c>
      <c r="T142" s="189">
        <f t="shared" si="23"/>
        <v>0</v>
      </c>
      <c r="AR142" s="190" t="s">
        <v>3761</v>
      </c>
      <c r="AT142" s="190" t="s">
        <v>3694</v>
      </c>
      <c r="AU142" s="190" t="s">
        <v>3565</v>
      </c>
      <c r="AY142" s="17" t="s">
        <v>3691</v>
      </c>
      <c r="BE142" s="191">
        <f t="shared" si="24"/>
        <v>0</v>
      </c>
      <c r="BF142" s="191">
        <f t="shared" si="25"/>
        <v>0</v>
      </c>
      <c r="BG142" s="191">
        <f t="shared" si="26"/>
        <v>0</v>
      </c>
      <c r="BH142" s="191">
        <f t="shared" si="27"/>
        <v>0</v>
      </c>
      <c r="BI142" s="191">
        <f t="shared" si="28"/>
        <v>0</v>
      </c>
      <c r="BJ142" s="17" t="s">
        <v>3562</v>
      </c>
      <c r="BK142" s="191">
        <f t="shared" si="29"/>
        <v>0</v>
      </c>
      <c r="BL142" s="17" t="s">
        <v>3761</v>
      </c>
      <c r="BM142" s="190" t="s">
        <v>287</v>
      </c>
    </row>
    <row r="143" spans="2:65" s="1" customFormat="1" ht="16.5" customHeight="1">
      <c r="B143" s="34"/>
      <c r="C143" s="179" t="s">
        <v>3876</v>
      </c>
      <c r="D143" s="179" t="s">
        <v>3694</v>
      </c>
      <c r="E143" s="180" t="s">
        <v>2187</v>
      </c>
      <c r="F143" s="181" t="s">
        <v>288</v>
      </c>
      <c r="G143" s="182" t="s">
        <v>2189</v>
      </c>
      <c r="H143" s="183">
        <v>1</v>
      </c>
      <c r="I143" s="184"/>
      <c r="J143" s="185">
        <f t="shared" si="20"/>
        <v>0</v>
      </c>
      <c r="K143" s="181" t="s">
        <v>3501</v>
      </c>
      <c r="L143" s="38"/>
      <c r="M143" s="186" t="s">
        <v>3501</v>
      </c>
      <c r="N143" s="187" t="s">
        <v>3525</v>
      </c>
      <c r="O143" s="63"/>
      <c r="P143" s="188">
        <f t="shared" si="21"/>
        <v>0</v>
      </c>
      <c r="Q143" s="188">
        <v>0</v>
      </c>
      <c r="R143" s="188">
        <f t="shared" si="22"/>
        <v>0</v>
      </c>
      <c r="S143" s="188">
        <v>0</v>
      </c>
      <c r="T143" s="189">
        <f t="shared" si="23"/>
        <v>0</v>
      </c>
      <c r="AR143" s="190" t="s">
        <v>3761</v>
      </c>
      <c r="AT143" s="190" t="s">
        <v>3694</v>
      </c>
      <c r="AU143" s="190" t="s">
        <v>3565</v>
      </c>
      <c r="AY143" s="17" t="s">
        <v>3691</v>
      </c>
      <c r="BE143" s="191">
        <f t="shared" si="24"/>
        <v>0</v>
      </c>
      <c r="BF143" s="191">
        <f t="shared" si="25"/>
        <v>0</v>
      </c>
      <c r="BG143" s="191">
        <f t="shared" si="26"/>
        <v>0</v>
      </c>
      <c r="BH143" s="191">
        <f t="shared" si="27"/>
        <v>0</v>
      </c>
      <c r="BI143" s="191">
        <f t="shared" si="28"/>
        <v>0</v>
      </c>
      <c r="BJ143" s="17" t="s">
        <v>3562</v>
      </c>
      <c r="BK143" s="191">
        <f t="shared" si="29"/>
        <v>0</v>
      </c>
      <c r="BL143" s="17" t="s">
        <v>3761</v>
      </c>
      <c r="BM143" s="190" t="s">
        <v>289</v>
      </c>
    </row>
    <row r="144" spans="2:65" s="1" customFormat="1" ht="24" customHeight="1">
      <c r="B144" s="34"/>
      <c r="C144" s="179" t="s">
        <v>3880</v>
      </c>
      <c r="D144" s="179" t="s">
        <v>3694</v>
      </c>
      <c r="E144" s="180" t="s">
        <v>2191</v>
      </c>
      <c r="F144" s="181" t="s">
        <v>2192</v>
      </c>
      <c r="G144" s="182" t="s">
        <v>3792</v>
      </c>
      <c r="H144" s="183">
        <v>1.216</v>
      </c>
      <c r="I144" s="184"/>
      <c r="J144" s="185">
        <f t="shared" si="20"/>
        <v>0</v>
      </c>
      <c r="K144" s="181" t="s">
        <v>1790</v>
      </c>
      <c r="L144" s="38"/>
      <c r="M144" s="186" t="s">
        <v>3501</v>
      </c>
      <c r="N144" s="187" t="s">
        <v>3525</v>
      </c>
      <c r="O144" s="63"/>
      <c r="P144" s="188">
        <f t="shared" si="21"/>
        <v>0</v>
      </c>
      <c r="Q144" s="188">
        <v>0</v>
      </c>
      <c r="R144" s="188">
        <f t="shared" si="22"/>
        <v>0</v>
      </c>
      <c r="S144" s="188">
        <v>0</v>
      </c>
      <c r="T144" s="189">
        <f t="shared" si="23"/>
        <v>0</v>
      </c>
      <c r="AR144" s="190" t="s">
        <v>3761</v>
      </c>
      <c r="AT144" s="190" t="s">
        <v>3694</v>
      </c>
      <c r="AU144" s="190" t="s">
        <v>3565</v>
      </c>
      <c r="AY144" s="17" t="s">
        <v>3691</v>
      </c>
      <c r="BE144" s="191">
        <f t="shared" si="24"/>
        <v>0</v>
      </c>
      <c r="BF144" s="191">
        <f t="shared" si="25"/>
        <v>0</v>
      </c>
      <c r="BG144" s="191">
        <f t="shared" si="26"/>
        <v>0</v>
      </c>
      <c r="BH144" s="191">
        <f t="shared" si="27"/>
        <v>0</v>
      </c>
      <c r="BI144" s="191">
        <f t="shared" si="28"/>
        <v>0</v>
      </c>
      <c r="BJ144" s="17" t="s">
        <v>3562</v>
      </c>
      <c r="BK144" s="191">
        <f t="shared" si="29"/>
        <v>0</v>
      </c>
      <c r="BL144" s="17" t="s">
        <v>3761</v>
      </c>
      <c r="BM144" s="190" t="s">
        <v>290</v>
      </c>
    </row>
    <row r="145" spans="2:63" s="11" customFormat="1" ht="22.9" customHeight="1">
      <c r="B145" s="163"/>
      <c r="C145" s="164"/>
      <c r="D145" s="165" t="s">
        <v>3553</v>
      </c>
      <c r="E145" s="177" t="s">
        <v>2194</v>
      </c>
      <c r="F145" s="177" t="s">
        <v>2195</v>
      </c>
      <c r="G145" s="164"/>
      <c r="H145" s="164"/>
      <c r="I145" s="167"/>
      <c r="J145" s="178">
        <f>BK145</f>
        <v>0</v>
      </c>
      <c r="K145" s="164"/>
      <c r="L145" s="169"/>
      <c r="M145" s="170"/>
      <c r="N145" s="171"/>
      <c r="O145" s="171"/>
      <c r="P145" s="172">
        <f>P146</f>
        <v>0</v>
      </c>
      <c r="Q145" s="171"/>
      <c r="R145" s="172">
        <f>R146</f>
        <v>0</v>
      </c>
      <c r="S145" s="171"/>
      <c r="T145" s="173">
        <f>T146</f>
        <v>0</v>
      </c>
      <c r="AR145" s="174" t="s">
        <v>3565</v>
      </c>
      <c r="AT145" s="175" t="s">
        <v>3553</v>
      </c>
      <c r="AU145" s="175" t="s">
        <v>3562</v>
      </c>
      <c r="AY145" s="174" t="s">
        <v>3691</v>
      </c>
      <c r="BK145" s="176">
        <f>BK146</f>
        <v>0</v>
      </c>
    </row>
    <row r="146" spans="2:65" s="1" customFormat="1" ht="16.5" customHeight="1">
      <c r="B146" s="34"/>
      <c r="C146" s="179" t="s">
        <v>3884</v>
      </c>
      <c r="D146" s="179" t="s">
        <v>3694</v>
      </c>
      <c r="E146" s="180" t="s">
        <v>291</v>
      </c>
      <c r="F146" s="181" t="s">
        <v>292</v>
      </c>
      <c r="G146" s="182" t="s">
        <v>2173</v>
      </c>
      <c r="H146" s="183">
        <v>1</v>
      </c>
      <c r="I146" s="184"/>
      <c r="J146" s="185">
        <f>ROUND(I146*H146,2)</f>
        <v>0</v>
      </c>
      <c r="K146" s="181" t="s">
        <v>1790</v>
      </c>
      <c r="L146" s="38"/>
      <c r="M146" s="186" t="s">
        <v>3501</v>
      </c>
      <c r="N146" s="187" t="s">
        <v>3525</v>
      </c>
      <c r="O146" s="63"/>
      <c r="P146" s="188">
        <f>O146*H146</f>
        <v>0</v>
      </c>
      <c r="Q146" s="188">
        <v>0</v>
      </c>
      <c r="R146" s="188">
        <f>Q146*H146</f>
        <v>0</v>
      </c>
      <c r="S146" s="188">
        <v>0</v>
      </c>
      <c r="T146" s="189">
        <f>S146*H146</f>
        <v>0</v>
      </c>
      <c r="AR146" s="190" t="s">
        <v>3761</v>
      </c>
      <c r="AT146" s="190" t="s">
        <v>3694</v>
      </c>
      <c r="AU146" s="190" t="s">
        <v>3565</v>
      </c>
      <c r="AY146" s="17" t="s">
        <v>3691</v>
      </c>
      <c r="BE146" s="191">
        <f>IF(N146="základní",J146,0)</f>
        <v>0</v>
      </c>
      <c r="BF146" s="191">
        <f>IF(N146="snížená",J146,0)</f>
        <v>0</v>
      </c>
      <c r="BG146" s="191">
        <f>IF(N146="zákl. přenesená",J146,0)</f>
        <v>0</v>
      </c>
      <c r="BH146" s="191">
        <f>IF(N146="sníž. přenesená",J146,0)</f>
        <v>0</v>
      </c>
      <c r="BI146" s="191">
        <f>IF(N146="nulová",J146,0)</f>
        <v>0</v>
      </c>
      <c r="BJ146" s="17" t="s">
        <v>3562</v>
      </c>
      <c r="BK146" s="191">
        <f>ROUND(I146*H146,2)</f>
        <v>0</v>
      </c>
      <c r="BL146" s="17" t="s">
        <v>3761</v>
      </c>
      <c r="BM146" s="190" t="s">
        <v>293</v>
      </c>
    </row>
    <row r="147" spans="2:63" s="11" customFormat="1" ht="22.9" customHeight="1">
      <c r="B147" s="163"/>
      <c r="C147" s="164"/>
      <c r="D147" s="165" t="s">
        <v>3553</v>
      </c>
      <c r="E147" s="177" t="s">
        <v>294</v>
      </c>
      <c r="F147" s="177" t="s">
        <v>295</v>
      </c>
      <c r="G147" s="164"/>
      <c r="H147" s="164"/>
      <c r="I147" s="167"/>
      <c r="J147" s="178">
        <f>BK147</f>
        <v>0</v>
      </c>
      <c r="K147" s="164"/>
      <c r="L147" s="169"/>
      <c r="M147" s="170"/>
      <c r="N147" s="171"/>
      <c r="O147" s="171"/>
      <c r="P147" s="172">
        <f>SUM(P148:P149)</f>
        <v>0</v>
      </c>
      <c r="Q147" s="171"/>
      <c r="R147" s="172">
        <f>SUM(R148:R149)</f>
        <v>0</v>
      </c>
      <c r="S147" s="171"/>
      <c r="T147" s="173">
        <f>SUM(T148:T149)</f>
        <v>0</v>
      </c>
      <c r="AR147" s="174" t="s">
        <v>3565</v>
      </c>
      <c r="AT147" s="175" t="s">
        <v>3553</v>
      </c>
      <c r="AU147" s="175" t="s">
        <v>3562</v>
      </c>
      <c r="AY147" s="174" t="s">
        <v>3691</v>
      </c>
      <c r="BK147" s="176">
        <f>SUM(BK148:BK149)</f>
        <v>0</v>
      </c>
    </row>
    <row r="148" spans="2:65" s="1" customFormat="1" ht="24" customHeight="1">
      <c r="B148" s="34"/>
      <c r="C148" s="179" t="s">
        <v>3886</v>
      </c>
      <c r="D148" s="179" t="s">
        <v>3694</v>
      </c>
      <c r="E148" s="180" t="s">
        <v>296</v>
      </c>
      <c r="F148" s="181" t="s">
        <v>297</v>
      </c>
      <c r="G148" s="182" t="s">
        <v>4097</v>
      </c>
      <c r="H148" s="183">
        <v>3.6</v>
      </c>
      <c r="I148" s="184"/>
      <c r="J148" s="185">
        <f>ROUND(I148*H148,2)</f>
        <v>0</v>
      </c>
      <c r="K148" s="181" t="s">
        <v>1942</v>
      </c>
      <c r="L148" s="38"/>
      <c r="M148" s="186" t="s">
        <v>3501</v>
      </c>
      <c r="N148" s="187" t="s">
        <v>3525</v>
      </c>
      <c r="O148" s="63"/>
      <c r="P148" s="188">
        <f>O148*H148</f>
        <v>0</v>
      </c>
      <c r="Q148" s="188">
        <v>0</v>
      </c>
      <c r="R148" s="188">
        <f>Q148*H148</f>
        <v>0</v>
      </c>
      <c r="S148" s="188">
        <v>0</v>
      </c>
      <c r="T148" s="189">
        <f>S148*H148</f>
        <v>0</v>
      </c>
      <c r="AR148" s="190" t="s">
        <v>3761</v>
      </c>
      <c r="AT148" s="190" t="s">
        <v>3694</v>
      </c>
      <c r="AU148" s="190" t="s">
        <v>3565</v>
      </c>
      <c r="AY148" s="17" t="s">
        <v>3691</v>
      </c>
      <c r="BE148" s="191">
        <f>IF(N148="základní",J148,0)</f>
        <v>0</v>
      </c>
      <c r="BF148" s="191">
        <f>IF(N148="snížená",J148,0)</f>
        <v>0</v>
      </c>
      <c r="BG148" s="191">
        <f>IF(N148="zákl. přenesená",J148,0)</f>
        <v>0</v>
      </c>
      <c r="BH148" s="191">
        <f>IF(N148="sníž. přenesená",J148,0)</f>
        <v>0</v>
      </c>
      <c r="BI148" s="191">
        <f>IF(N148="nulová",J148,0)</f>
        <v>0</v>
      </c>
      <c r="BJ148" s="17" t="s">
        <v>3562</v>
      </c>
      <c r="BK148" s="191">
        <f>ROUND(I148*H148,2)</f>
        <v>0</v>
      </c>
      <c r="BL148" s="17" t="s">
        <v>3761</v>
      </c>
      <c r="BM148" s="190" t="s">
        <v>298</v>
      </c>
    </row>
    <row r="149" spans="2:65" s="1" customFormat="1" ht="24" customHeight="1">
      <c r="B149" s="34"/>
      <c r="C149" s="225" t="s">
        <v>3889</v>
      </c>
      <c r="D149" s="225" t="s">
        <v>3806</v>
      </c>
      <c r="E149" s="226" t="s">
        <v>299</v>
      </c>
      <c r="F149" s="227" t="s">
        <v>300</v>
      </c>
      <c r="G149" s="228" t="s">
        <v>4097</v>
      </c>
      <c r="H149" s="229">
        <v>3.6</v>
      </c>
      <c r="I149" s="230"/>
      <c r="J149" s="231">
        <f>ROUND(I149*H149,2)</f>
        <v>0</v>
      </c>
      <c r="K149" s="227" t="s">
        <v>1942</v>
      </c>
      <c r="L149" s="232"/>
      <c r="M149" s="246" t="s">
        <v>3501</v>
      </c>
      <c r="N149" s="247" t="s">
        <v>3525</v>
      </c>
      <c r="O149" s="239"/>
      <c r="P149" s="240">
        <f>O149*H149</f>
        <v>0</v>
      </c>
      <c r="Q149" s="240">
        <v>0</v>
      </c>
      <c r="R149" s="240">
        <f>Q149*H149</f>
        <v>0</v>
      </c>
      <c r="S149" s="240">
        <v>0</v>
      </c>
      <c r="T149" s="241">
        <f>S149*H149</f>
        <v>0</v>
      </c>
      <c r="AR149" s="190" t="s">
        <v>3842</v>
      </c>
      <c r="AT149" s="190" t="s">
        <v>3806</v>
      </c>
      <c r="AU149" s="190" t="s">
        <v>3565</v>
      </c>
      <c r="AY149" s="17" t="s">
        <v>3691</v>
      </c>
      <c r="BE149" s="191">
        <f>IF(N149="základní",J149,0)</f>
        <v>0</v>
      </c>
      <c r="BF149" s="191">
        <f>IF(N149="snížená",J149,0)</f>
        <v>0</v>
      </c>
      <c r="BG149" s="191">
        <f>IF(N149="zákl. přenesená",J149,0)</f>
        <v>0</v>
      </c>
      <c r="BH149" s="191">
        <f>IF(N149="sníž. přenesená",J149,0)</f>
        <v>0</v>
      </c>
      <c r="BI149" s="191">
        <f>IF(N149="nulová",J149,0)</f>
        <v>0</v>
      </c>
      <c r="BJ149" s="17" t="s">
        <v>3562</v>
      </c>
      <c r="BK149" s="191">
        <f>ROUND(I149*H149,2)</f>
        <v>0</v>
      </c>
      <c r="BL149" s="17" t="s">
        <v>3761</v>
      </c>
      <c r="BM149" s="190" t="s">
        <v>301</v>
      </c>
    </row>
    <row r="150" spans="2:12" s="1" customFormat="1" ht="6.95" customHeight="1">
      <c r="B150" s="46"/>
      <c r="C150" s="47"/>
      <c r="D150" s="47"/>
      <c r="E150" s="47"/>
      <c r="F150" s="47"/>
      <c r="G150" s="47"/>
      <c r="H150" s="47"/>
      <c r="I150" s="130"/>
      <c r="J150" s="47"/>
      <c r="K150" s="47"/>
      <c r="L150" s="38"/>
    </row>
  </sheetData>
  <sheetProtection sheet="1" objects="1" scenarios="1" formatColumns="0" formatRows="0" autoFilter="0"/>
  <autoFilter ref="C86:K149"/>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1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3619</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302</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ROUND(J84,2)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ROUND((SUM(BE84:BE118)),2)</f>
        <v>0</v>
      </c>
      <c r="I33" s="119">
        <v>0.21</v>
      </c>
      <c r="J33" s="118">
        <f>ROUND(((SUM(BE84:BE118))*I33),2)</f>
        <v>0</v>
      </c>
      <c r="L33" s="38"/>
    </row>
    <row r="34" spans="2:12" s="1" customFormat="1" ht="14.45" customHeight="1">
      <c r="B34" s="38"/>
      <c r="E34" s="105" t="s">
        <v>3526</v>
      </c>
      <c r="F34" s="118">
        <f>ROUND((SUM(BF84:BF118)),2)</f>
        <v>0</v>
      </c>
      <c r="I34" s="119">
        <v>0.15</v>
      </c>
      <c r="J34" s="118">
        <f>ROUND(((SUM(BF84:BF118))*I34),2)</f>
        <v>0</v>
      </c>
      <c r="L34" s="38"/>
    </row>
    <row r="35" spans="2:12" s="1" customFormat="1" ht="14.45" customHeight="1" hidden="1">
      <c r="B35" s="38"/>
      <c r="E35" s="105" t="s">
        <v>3527</v>
      </c>
      <c r="F35" s="118">
        <f>ROUND((SUM(BG84:BG118)),2)</f>
        <v>0</v>
      </c>
      <c r="I35" s="119">
        <v>0.21</v>
      </c>
      <c r="J35" s="118">
        <f>0</f>
        <v>0</v>
      </c>
      <c r="L35" s="38"/>
    </row>
    <row r="36" spans="2:12" s="1" customFormat="1" ht="14.45" customHeight="1" hidden="1">
      <c r="B36" s="38"/>
      <c r="E36" s="105" t="s">
        <v>3528</v>
      </c>
      <c r="F36" s="118">
        <f>ROUND((SUM(BH84:BH118)),2)</f>
        <v>0</v>
      </c>
      <c r="I36" s="119">
        <v>0.15</v>
      </c>
      <c r="J36" s="118">
        <f>0</f>
        <v>0</v>
      </c>
      <c r="L36" s="38"/>
    </row>
    <row r="37" spans="2:12" s="1" customFormat="1" ht="14.45" customHeight="1" hidden="1">
      <c r="B37" s="38"/>
      <c r="E37" s="105" t="s">
        <v>3529</v>
      </c>
      <c r="F37" s="118">
        <f>ROUND((SUM(BI84:BI118)),2)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06b - Vnější část domovního vodovodu</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J84</f>
        <v>0</v>
      </c>
      <c r="K59" s="35"/>
      <c r="L59" s="38"/>
      <c r="AU59" s="17" t="s">
        <v>3638</v>
      </c>
    </row>
    <row r="60" spans="2:12" s="8" customFormat="1" ht="24.95" customHeight="1">
      <c r="B60" s="138"/>
      <c r="C60" s="139"/>
      <c r="D60" s="140" t="s">
        <v>135</v>
      </c>
      <c r="E60" s="141"/>
      <c r="F60" s="141"/>
      <c r="G60" s="141"/>
      <c r="H60" s="141"/>
      <c r="I60" s="142"/>
      <c r="J60" s="143">
        <f>J85</f>
        <v>0</v>
      </c>
      <c r="K60" s="139"/>
      <c r="L60" s="144"/>
    </row>
    <row r="61" spans="2:12" s="8" customFormat="1" ht="24.95" customHeight="1">
      <c r="B61" s="138"/>
      <c r="C61" s="139"/>
      <c r="D61" s="140" t="s">
        <v>1780</v>
      </c>
      <c r="E61" s="141"/>
      <c r="F61" s="141"/>
      <c r="G61" s="141"/>
      <c r="H61" s="141"/>
      <c r="I61" s="142"/>
      <c r="J61" s="143">
        <f>J107</f>
        <v>0</v>
      </c>
      <c r="K61" s="139"/>
      <c r="L61" s="144"/>
    </row>
    <row r="62" spans="2:12" s="9" customFormat="1" ht="19.9" customHeight="1">
      <c r="B62" s="145"/>
      <c r="C62" s="146"/>
      <c r="D62" s="147" t="s">
        <v>1782</v>
      </c>
      <c r="E62" s="148"/>
      <c r="F62" s="148"/>
      <c r="G62" s="148"/>
      <c r="H62" s="148"/>
      <c r="I62" s="149"/>
      <c r="J62" s="150">
        <f>J108</f>
        <v>0</v>
      </c>
      <c r="K62" s="146"/>
      <c r="L62" s="151"/>
    </row>
    <row r="63" spans="2:12" s="8" customFormat="1" ht="24.95" customHeight="1">
      <c r="B63" s="138"/>
      <c r="C63" s="139"/>
      <c r="D63" s="140" t="s">
        <v>1911</v>
      </c>
      <c r="E63" s="141"/>
      <c r="F63" s="141"/>
      <c r="G63" s="141"/>
      <c r="H63" s="141"/>
      <c r="I63" s="142"/>
      <c r="J63" s="143">
        <f>J110</f>
        <v>0</v>
      </c>
      <c r="K63" s="139"/>
      <c r="L63" s="144"/>
    </row>
    <row r="64" spans="2:12" s="9" customFormat="1" ht="19.9" customHeight="1">
      <c r="B64" s="145"/>
      <c r="C64" s="146"/>
      <c r="D64" s="147" t="s">
        <v>1913</v>
      </c>
      <c r="E64" s="148"/>
      <c r="F64" s="148"/>
      <c r="G64" s="148"/>
      <c r="H64" s="148"/>
      <c r="I64" s="149"/>
      <c r="J64" s="150">
        <f>J111</f>
        <v>0</v>
      </c>
      <c r="K64" s="146"/>
      <c r="L64" s="151"/>
    </row>
    <row r="65" spans="2:12" s="1" customFormat="1" ht="21.75" customHeight="1">
      <c r="B65" s="34"/>
      <c r="C65" s="35"/>
      <c r="D65" s="35"/>
      <c r="E65" s="35"/>
      <c r="F65" s="35"/>
      <c r="G65" s="35"/>
      <c r="H65" s="35"/>
      <c r="I65" s="106"/>
      <c r="J65" s="35"/>
      <c r="K65" s="35"/>
      <c r="L65" s="38"/>
    </row>
    <row r="66" spans="2:12" s="1" customFormat="1" ht="6.95" customHeight="1">
      <c r="B66" s="46"/>
      <c r="C66" s="47"/>
      <c r="D66" s="47"/>
      <c r="E66" s="47"/>
      <c r="F66" s="47"/>
      <c r="G66" s="47"/>
      <c r="H66" s="47"/>
      <c r="I66" s="130"/>
      <c r="J66" s="47"/>
      <c r="K66" s="47"/>
      <c r="L66" s="38"/>
    </row>
    <row r="70" spans="2:12" s="1" customFormat="1" ht="6.95" customHeight="1">
      <c r="B70" s="48"/>
      <c r="C70" s="49"/>
      <c r="D70" s="49"/>
      <c r="E70" s="49"/>
      <c r="F70" s="49"/>
      <c r="G70" s="49"/>
      <c r="H70" s="49"/>
      <c r="I70" s="133"/>
      <c r="J70" s="49"/>
      <c r="K70" s="49"/>
      <c r="L70" s="38"/>
    </row>
    <row r="71" spans="2:12" s="1" customFormat="1" ht="24.95" customHeight="1">
      <c r="B71" s="34"/>
      <c r="C71" s="23" t="s">
        <v>3676</v>
      </c>
      <c r="D71" s="35"/>
      <c r="E71" s="35"/>
      <c r="F71" s="35"/>
      <c r="G71" s="35"/>
      <c r="H71" s="35"/>
      <c r="I71" s="106"/>
      <c r="J71" s="35"/>
      <c r="K71" s="35"/>
      <c r="L71" s="38"/>
    </row>
    <row r="72" spans="2:12" s="1" customFormat="1" ht="6.95" customHeight="1">
      <c r="B72" s="34"/>
      <c r="C72" s="35"/>
      <c r="D72" s="35"/>
      <c r="E72" s="35"/>
      <c r="F72" s="35"/>
      <c r="G72" s="35"/>
      <c r="H72" s="35"/>
      <c r="I72" s="106"/>
      <c r="J72" s="35"/>
      <c r="K72" s="35"/>
      <c r="L72" s="38"/>
    </row>
    <row r="73" spans="2:12" s="1" customFormat="1" ht="12" customHeight="1">
      <c r="B73" s="34"/>
      <c r="C73" s="29" t="s">
        <v>3498</v>
      </c>
      <c r="D73" s="35"/>
      <c r="E73" s="35"/>
      <c r="F73" s="35"/>
      <c r="G73" s="35"/>
      <c r="H73" s="35"/>
      <c r="I73" s="106"/>
      <c r="J73" s="35"/>
      <c r="K73" s="35"/>
      <c r="L73" s="38"/>
    </row>
    <row r="74" spans="2:12" s="1" customFormat="1" ht="16.5" customHeight="1">
      <c r="B74" s="34"/>
      <c r="C74" s="35"/>
      <c r="D74" s="35"/>
      <c r="E74" s="553" t="str">
        <f>E7</f>
        <v>Světlá nad Sázavou - Managment</v>
      </c>
      <c r="F74" s="554"/>
      <c r="G74" s="554"/>
      <c r="H74" s="554"/>
      <c r="I74" s="106"/>
      <c r="J74" s="35"/>
      <c r="K74" s="35"/>
      <c r="L74" s="38"/>
    </row>
    <row r="75" spans="2:12" s="1" customFormat="1" ht="12" customHeight="1">
      <c r="B75" s="34"/>
      <c r="C75" s="29" t="s">
        <v>3633</v>
      </c>
      <c r="D75" s="35"/>
      <c r="E75" s="35"/>
      <c r="F75" s="35"/>
      <c r="G75" s="35"/>
      <c r="H75" s="35"/>
      <c r="I75" s="106"/>
      <c r="J75" s="35"/>
      <c r="K75" s="35"/>
      <c r="L75" s="38"/>
    </row>
    <row r="76" spans="2:12" s="1" customFormat="1" ht="16.5" customHeight="1">
      <c r="B76" s="34"/>
      <c r="C76" s="35"/>
      <c r="D76" s="35"/>
      <c r="E76" s="537" t="str">
        <f>E9</f>
        <v>SO 06b - Vnější část domovního vodovodu</v>
      </c>
      <c r="F76" s="552"/>
      <c r="G76" s="552"/>
      <c r="H76" s="552"/>
      <c r="I76" s="106"/>
      <c r="J76" s="35"/>
      <c r="K76" s="35"/>
      <c r="L76" s="38"/>
    </row>
    <row r="77" spans="2:12" s="1" customFormat="1" ht="6.95" customHeight="1">
      <c r="B77" s="34"/>
      <c r="C77" s="35"/>
      <c r="D77" s="35"/>
      <c r="E77" s="35"/>
      <c r="F77" s="35"/>
      <c r="G77" s="35"/>
      <c r="H77" s="35"/>
      <c r="I77" s="106"/>
      <c r="J77" s="35"/>
      <c r="K77" s="35"/>
      <c r="L77" s="38"/>
    </row>
    <row r="78" spans="2:12" s="1" customFormat="1" ht="12" customHeight="1">
      <c r="B78" s="34"/>
      <c r="C78" s="29" t="s">
        <v>3503</v>
      </c>
      <c r="D78" s="35"/>
      <c r="E78" s="35"/>
      <c r="F78" s="27" t="str">
        <f>F12</f>
        <v>Světlá nad Sázavou</v>
      </c>
      <c r="G78" s="35"/>
      <c r="H78" s="35"/>
      <c r="I78" s="108" t="s">
        <v>3505</v>
      </c>
      <c r="J78" s="58" t="str">
        <f>IF(J12="","",J12)</f>
        <v>6. 2. 2019</v>
      </c>
      <c r="K78" s="35"/>
      <c r="L78" s="38"/>
    </row>
    <row r="79" spans="2:12" s="1" customFormat="1" ht="6.95" customHeight="1">
      <c r="B79" s="34"/>
      <c r="C79" s="35"/>
      <c r="D79" s="35"/>
      <c r="E79" s="35"/>
      <c r="F79" s="35"/>
      <c r="G79" s="35"/>
      <c r="H79" s="35"/>
      <c r="I79" s="106"/>
      <c r="J79" s="35"/>
      <c r="K79" s="35"/>
      <c r="L79" s="38"/>
    </row>
    <row r="80" spans="2:12" s="1" customFormat="1" ht="15.2" customHeight="1">
      <c r="B80" s="34"/>
      <c r="C80" s="29" t="s">
        <v>3507</v>
      </c>
      <c r="D80" s="35"/>
      <c r="E80" s="35"/>
      <c r="F80" s="27" t="str">
        <f>E15</f>
        <v>Kraj Vysočina</v>
      </c>
      <c r="G80" s="35"/>
      <c r="H80" s="35"/>
      <c r="I80" s="108" t="s">
        <v>3513</v>
      </c>
      <c r="J80" s="32" t="str">
        <f>E21</f>
        <v xml:space="preserve"> </v>
      </c>
      <c r="K80" s="35"/>
      <c r="L80" s="38"/>
    </row>
    <row r="81" spans="2:12" s="1" customFormat="1" ht="27.95" customHeight="1">
      <c r="B81" s="34"/>
      <c r="C81" s="29" t="s">
        <v>3511</v>
      </c>
      <c r="D81" s="35"/>
      <c r="E81" s="35"/>
      <c r="F81" s="27" t="str">
        <f>IF(E18="","",E18)</f>
        <v>Vyplň údaj</v>
      </c>
      <c r="G81" s="35"/>
      <c r="H81" s="35"/>
      <c r="I81" s="108" t="s">
        <v>3516</v>
      </c>
      <c r="J81" s="32" t="str">
        <f>E24</f>
        <v>Ing. arch. Martin Jirovský</v>
      </c>
      <c r="K81" s="35"/>
      <c r="L81" s="38"/>
    </row>
    <row r="82" spans="2:12" s="1" customFormat="1" ht="10.35" customHeight="1">
      <c r="B82" s="34"/>
      <c r="C82" s="35"/>
      <c r="D82" s="35"/>
      <c r="E82" s="35"/>
      <c r="F82" s="35"/>
      <c r="G82" s="35"/>
      <c r="H82" s="35"/>
      <c r="I82" s="106"/>
      <c r="J82" s="35"/>
      <c r="K82" s="35"/>
      <c r="L82" s="38"/>
    </row>
    <row r="83" spans="2:20" s="10" customFormat="1" ht="29.25" customHeight="1">
      <c r="B83" s="152"/>
      <c r="C83" s="153" t="s">
        <v>3677</v>
      </c>
      <c r="D83" s="154" t="s">
        <v>3539</v>
      </c>
      <c r="E83" s="154" t="s">
        <v>3535</v>
      </c>
      <c r="F83" s="154" t="s">
        <v>3536</v>
      </c>
      <c r="G83" s="154" t="s">
        <v>3678</v>
      </c>
      <c r="H83" s="154" t="s">
        <v>3679</v>
      </c>
      <c r="I83" s="155" t="s">
        <v>3680</v>
      </c>
      <c r="J83" s="154" t="s">
        <v>3637</v>
      </c>
      <c r="K83" s="156" t="s">
        <v>3681</v>
      </c>
      <c r="L83" s="157"/>
      <c r="M83" s="66" t="s">
        <v>3501</v>
      </c>
      <c r="N83" s="67" t="s">
        <v>3524</v>
      </c>
      <c r="O83" s="67" t="s">
        <v>3682</v>
      </c>
      <c r="P83" s="67" t="s">
        <v>3683</v>
      </c>
      <c r="Q83" s="67" t="s">
        <v>3684</v>
      </c>
      <c r="R83" s="67" t="s">
        <v>3685</v>
      </c>
      <c r="S83" s="67" t="s">
        <v>3686</v>
      </c>
      <c r="T83" s="68" t="s">
        <v>3687</v>
      </c>
    </row>
    <row r="84" spans="2:63" s="1" customFormat="1" ht="22.9" customHeight="1">
      <c r="B84" s="34"/>
      <c r="C84" s="73" t="s">
        <v>3688</v>
      </c>
      <c r="D84" s="35"/>
      <c r="E84" s="35"/>
      <c r="F84" s="35"/>
      <c r="G84" s="35"/>
      <c r="H84" s="35"/>
      <c r="I84" s="106"/>
      <c r="J84" s="158">
        <f>BK84</f>
        <v>0</v>
      </c>
      <c r="K84" s="35"/>
      <c r="L84" s="38"/>
      <c r="M84" s="69"/>
      <c r="N84" s="70"/>
      <c r="O84" s="70"/>
      <c r="P84" s="159">
        <f>P85+P107+P110</f>
        <v>0</v>
      </c>
      <c r="Q84" s="70"/>
      <c r="R84" s="159">
        <f>R85+R107+R110</f>
        <v>0</v>
      </c>
      <c r="S84" s="70"/>
      <c r="T84" s="160">
        <f>T85+T107+T110</f>
        <v>0</v>
      </c>
      <c r="AT84" s="17" t="s">
        <v>3553</v>
      </c>
      <c r="AU84" s="17" t="s">
        <v>3638</v>
      </c>
      <c r="BK84" s="162">
        <f>BK85+BK107+BK110</f>
        <v>0</v>
      </c>
    </row>
    <row r="85" spans="2:63" s="11" customFormat="1" ht="25.9" customHeight="1">
      <c r="B85" s="163"/>
      <c r="C85" s="164"/>
      <c r="D85" s="165" t="s">
        <v>3553</v>
      </c>
      <c r="E85" s="166" t="s">
        <v>3562</v>
      </c>
      <c r="F85" s="166" t="s">
        <v>1787</v>
      </c>
      <c r="G85" s="164"/>
      <c r="H85" s="164"/>
      <c r="I85" s="167"/>
      <c r="J85" s="168">
        <f>BK85</f>
        <v>0</v>
      </c>
      <c r="K85" s="164"/>
      <c r="L85" s="169"/>
      <c r="M85" s="170"/>
      <c r="N85" s="171"/>
      <c r="O85" s="171"/>
      <c r="P85" s="172">
        <f>SUM(P86:P106)</f>
        <v>0</v>
      </c>
      <c r="Q85" s="171"/>
      <c r="R85" s="172">
        <f>SUM(R86:R106)</f>
        <v>0</v>
      </c>
      <c r="S85" s="171"/>
      <c r="T85" s="173">
        <f>SUM(T86:T106)</f>
        <v>0</v>
      </c>
      <c r="AR85" s="174" t="s">
        <v>3562</v>
      </c>
      <c r="AT85" s="175" t="s">
        <v>3553</v>
      </c>
      <c r="AU85" s="175" t="s">
        <v>3554</v>
      </c>
      <c r="AY85" s="174" t="s">
        <v>3691</v>
      </c>
      <c r="BK85" s="176">
        <f>SUM(BK86:BK106)</f>
        <v>0</v>
      </c>
    </row>
    <row r="86" spans="2:65" s="1" customFormat="1" ht="16.5" customHeight="1">
      <c r="B86" s="34"/>
      <c r="C86" s="179" t="s">
        <v>3562</v>
      </c>
      <c r="D86" s="179" t="s">
        <v>3694</v>
      </c>
      <c r="E86" s="180" t="s">
        <v>1932</v>
      </c>
      <c r="F86" s="181" t="s">
        <v>1933</v>
      </c>
      <c r="G86" s="182" t="s">
        <v>1934</v>
      </c>
      <c r="H86" s="183">
        <v>4</v>
      </c>
      <c r="I86" s="184"/>
      <c r="J86" s="185">
        <f aca="true" t="shared" si="0" ref="J86:J93">ROUND(I86*H86,2)</f>
        <v>0</v>
      </c>
      <c r="K86" s="181" t="s">
        <v>1790</v>
      </c>
      <c r="L86" s="38"/>
      <c r="M86" s="186" t="s">
        <v>3501</v>
      </c>
      <c r="N86" s="187" t="s">
        <v>3525</v>
      </c>
      <c r="O86" s="63"/>
      <c r="P86" s="188">
        <f aca="true" t="shared" si="1" ref="P86:P93">O86*H86</f>
        <v>0</v>
      </c>
      <c r="Q86" s="188">
        <v>0</v>
      </c>
      <c r="R86" s="188">
        <f aca="true" t="shared" si="2" ref="R86:R93">Q86*H86</f>
        <v>0</v>
      </c>
      <c r="S86" s="188">
        <v>0</v>
      </c>
      <c r="T86" s="189">
        <f aca="true" t="shared" si="3" ref="T86:T93">S86*H86</f>
        <v>0</v>
      </c>
      <c r="AR86" s="190" t="s">
        <v>3699</v>
      </c>
      <c r="AT86" s="190" t="s">
        <v>3694</v>
      </c>
      <c r="AU86" s="190" t="s">
        <v>3562</v>
      </c>
      <c r="AY86" s="17" t="s">
        <v>3691</v>
      </c>
      <c r="BE86" s="191">
        <f aca="true" t="shared" si="4" ref="BE86:BE93">IF(N86="základní",J86,0)</f>
        <v>0</v>
      </c>
      <c r="BF86" s="191">
        <f aca="true" t="shared" si="5" ref="BF86:BF93">IF(N86="snížená",J86,0)</f>
        <v>0</v>
      </c>
      <c r="BG86" s="191">
        <f aca="true" t="shared" si="6" ref="BG86:BG93">IF(N86="zákl. přenesená",J86,0)</f>
        <v>0</v>
      </c>
      <c r="BH86" s="191">
        <f aca="true" t="shared" si="7" ref="BH86:BH93">IF(N86="sníž. přenesená",J86,0)</f>
        <v>0</v>
      </c>
      <c r="BI86" s="191">
        <f aca="true" t="shared" si="8" ref="BI86:BI93">IF(N86="nulová",J86,0)</f>
        <v>0</v>
      </c>
      <c r="BJ86" s="17" t="s">
        <v>3562</v>
      </c>
      <c r="BK86" s="191">
        <f aca="true" t="shared" si="9" ref="BK86:BK93">ROUND(I86*H86,2)</f>
        <v>0</v>
      </c>
      <c r="BL86" s="17" t="s">
        <v>3699</v>
      </c>
      <c r="BM86" s="190" t="s">
        <v>303</v>
      </c>
    </row>
    <row r="87" spans="2:65" s="1" customFormat="1" ht="24" customHeight="1">
      <c r="B87" s="34"/>
      <c r="C87" s="179" t="s">
        <v>3565</v>
      </c>
      <c r="D87" s="179" t="s">
        <v>3694</v>
      </c>
      <c r="E87" s="180" t="s">
        <v>1936</v>
      </c>
      <c r="F87" s="181" t="s">
        <v>1937</v>
      </c>
      <c r="G87" s="182" t="s">
        <v>1938</v>
      </c>
      <c r="H87" s="183">
        <v>1</v>
      </c>
      <c r="I87" s="184"/>
      <c r="J87" s="185">
        <f t="shared" si="0"/>
        <v>0</v>
      </c>
      <c r="K87" s="181" t="s">
        <v>1790</v>
      </c>
      <c r="L87" s="38"/>
      <c r="M87" s="186" t="s">
        <v>3501</v>
      </c>
      <c r="N87" s="187" t="s">
        <v>3525</v>
      </c>
      <c r="O87" s="63"/>
      <c r="P87" s="188">
        <f t="shared" si="1"/>
        <v>0</v>
      </c>
      <c r="Q87" s="188">
        <v>0</v>
      </c>
      <c r="R87" s="188">
        <f t="shared" si="2"/>
        <v>0</v>
      </c>
      <c r="S87" s="188">
        <v>0</v>
      </c>
      <c r="T87" s="189">
        <f t="shared" si="3"/>
        <v>0</v>
      </c>
      <c r="AR87" s="190" t="s">
        <v>3699</v>
      </c>
      <c r="AT87" s="190" t="s">
        <v>3694</v>
      </c>
      <c r="AU87" s="190" t="s">
        <v>3562</v>
      </c>
      <c r="AY87" s="17" t="s">
        <v>3691</v>
      </c>
      <c r="BE87" s="191">
        <f t="shared" si="4"/>
        <v>0</v>
      </c>
      <c r="BF87" s="191">
        <f t="shared" si="5"/>
        <v>0</v>
      </c>
      <c r="BG87" s="191">
        <f t="shared" si="6"/>
        <v>0</v>
      </c>
      <c r="BH87" s="191">
        <f t="shared" si="7"/>
        <v>0</v>
      </c>
      <c r="BI87" s="191">
        <f t="shared" si="8"/>
        <v>0</v>
      </c>
      <c r="BJ87" s="17" t="s">
        <v>3562</v>
      </c>
      <c r="BK87" s="191">
        <f t="shared" si="9"/>
        <v>0</v>
      </c>
      <c r="BL87" s="17" t="s">
        <v>3699</v>
      </c>
      <c r="BM87" s="190" t="s">
        <v>304</v>
      </c>
    </row>
    <row r="88" spans="2:65" s="1" customFormat="1" ht="24" customHeight="1">
      <c r="B88" s="34"/>
      <c r="C88" s="179" t="s">
        <v>3706</v>
      </c>
      <c r="D88" s="179" t="s">
        <v>3694</v>
      </c>
      <c r="E88" s="180" t="s">
        <v>3746</v>
      </c>
      <c r="F88" s="181" t="s">
        <v>3747</v>
      </c>
      <c r="G88" s="182" t="s">
        <v>3697</v>
      </c>
      <c r="H88" s="183">
        <v>3</v>
      </c>
      <c r="I88" s="184"/>
      <c r="J88" s="185">
        <f t="shared" si="0"/>
        <v>0</v>
      </c>
      <c r="K88" s="181" t="s">
        <v>1790</v>
      </c>
      <c r="L88" s="38"/>
      <c r="M88" s="186" t="s">
        <v>3501</v>
      </c>
      <c r="N88" s="187" t="s">
        <v>3525</v>
      </c>
      <c r="O88" s="63"/>
      <c r="P88" s="188">
        <f t="shared" si="1"/>
        <v>0</v>
      </c>
      <c r="Q88" s="188">
        <v>0</v>
      </c>
      <c r="R88" s="188">
        <f t="shared" si="2"/>
        <v>0</v>
      </c>
      <c r="S88" s="188">
        <v>0</v>
      </c>
      <c r="T88" s="189">
        <f t="shared" si="3"/>
        <v>0</v>
      </c>
      <c r="AR88" s="190" t="s">
        <v>3699</v>
      </c>
      <c r="AT88" s="190" t="s">
        <v>3694</v>
      </c>
      <c r="AU88" s="190" t="s">
        <v>3562</v>
      </c>
      <c r="AY88" s="17" t="s">
        <v>3691</v>
      </c>
      <c r="BE88" s="191">
        <f t="shared" si="4"/>
        <v>0</v>
      </c>
      <c r="BF88" s="191">
        <f t="shared" si="5"/>
        <v>0</v>
      </c>
      <c r="BG88" s="191">
        <f t="shared" si="6"/>
        <v>0</v>
      </c>
      <c r="BH88" s="191">
        <f t="shared" si="7"/>
        <v>0</v>
      </c>
      <c r="BI88" s="191">
        <f t="shared" si="8"/>
        <v>0</v>
      </c>
      <c r="BJ88" s="17" t="s">
        <v>3562</v>
      </c>
      <c r="BK88" s="191">
        <f t="shared" si="9"/>
        <v>0</v>
      </c>
      <c r="BL88" s="17" t="s">
        <v>3699</v>
      </c>
      <c r="BM88" s="190" t="s">
        <v>305</v>
      </c>
    </row>
    <row r="89" spans="2:65" s="1" customFormat="1" ht="24" customHeight="1">
      <c r="B89" s="34"/>
      <c r="C89" s="179" t="s">
        <v>3699</v>
      </c>
      <c r="D89" s="179" t="s">
        <v>3694</v>
      </c>
      <c r="E89" s="180" t="s">
        <v>3752</v>
      </c>
      <c r="F89" s="181" t="s">
        <v>3753</v>
      </c>
      <c r="G89" s="182" t="s">
        <v>3697</v>
      </c>
      <c r="H89" s="183">
        <v>3</v>
      </c>
      <c r="I89" s="184"/>
      <c r="J89" s="185">
        <f t="shared" si="0"/>
        <v>0</v>
      </c>
      <c r="K89" s="181" t="s">
        <v>1790</v>
      </c>
      <c r="L89" s="38"/>
      <c r="M89" s="186" t="s">
        <v>3501</v>
      </c>
      <c r="N89" s="187" t="s">
        <v>3525</v>
      </c>
      <c r="O89" s="63"/>
      <c r="P89" s="188">
        <f t="shared" si="1"/>
        <v>0</v>
      </c>
      <c r="Q89" s="188">
        <v>0</v>
      </c>
      <c r="R89" s="188">
        <f t="shared" si="2"/>
        <v>0</v>
      </c>
      <c r="S89" s="188">
        <v>0</v>
      </c>
      <c r="T89" s="189">
        <f t="shared" si="3"/>
        <v>0</v>
      </c>
      <c r="AR89" s="190" t="s">
        <v>3699</v>
      </c>
      <c r="AT89" s="190" t="s">
        <v>3694</v>
      </c>
      <c r="AU89" s="190" t="s">
        <v>3562</v>
      </c>
      <c r="AY89" s="17" t="s">
        <v>3691</v>
      </c>
      <c r="BE89" s="191">
        <f t="shared" si="4"/>
        <v>0</v>
      </c>
      <c r="BF89" s="191">
        <f t="shared" si="5"/>
        <v>0</v>
      </c>
      <c r="BG89" s="191">
        <f t="shared" si="6"/>
        <v>0</v>
      </c>
      <c r="BH89" s="191">
        <f t="shared" si="7"/>
        <v>0</v>
      </c>
      <c r="BI89" s="191">
        <f t="shared" si="8"/>
        <v>0</v>
      </c>
      <c r="BJ89" s="17" t="s">
        <v>3562</v>
      </c>
      <c r="BK89" s="191">
        <f t="shared" si="9"/>
        <v>0</v>
      </c>
      <c r="BL89" s="17" t="s">
        <v>3699</v>
      </c>
      <c r="BM89" s="190" t="s">
        <v>306</v>
      </c>
    </row>
    <row r="90" spans="2:65" s="1" customFormat="1" ht="24" customHeight="1">
      <c r="B90" s="34"/>
      <c r="C90" s="179" t="s">
        <v>3716</v>
      </c>
      <c r="D90" s="179" t="s">
        <v>3694</v>
      </c>
      <c r="E90" s="180" t="s">
        <v>3726</v>
      </c>
      <c r="F90" s="181" t="s">
        <v>3727</v>
      </c>
      <c r="G90" s="182" t="s">
        <v>3697</v>
      </c>
      <c r="H90" s="183">
        <v>23</v>
      </c>
      <c r="I90" s="184"/>
      <c r="J90" s="185">
        <f t="shared" si="0"/>
        <v>0</v>
      </c>
      <c r="K90" s="181" t="s">
        <v>1790</v>
      </c>
      <c r="L90" s="38"/>
      <c r="M90" s="186" t="s">
        <v>3501</v>
      </c>
      <c r="N90" s="187" t="s">
        <v>3525</v>
      </c>
      <c r="O90" s="63"/>
      <c r="P90" s="188">
        <f t="shared" si="1"/>
        <v>0</v>
      </c>
      <c r="Q90" s="188">
        <v>0</v>
      </c>
      <c r="R90" s="188">
        <f t="shared" si="2"/>
        <v>0</v>
      </c>
      <c r="S90" s="188">
        <v>0</v>
      </c>
      <c r="T90" s="189">
        <f t="shared" si="3"/>
        <v>0</v>
      </c>
      <c r="AR90" s="190" t="s">
        <v>3699</v>
      </c>
      <c r="AT90" s="190" t="s">
        <v>3694</v>
      </c>
      <c r="AU90" s="190" t="s">
        <v>3562</v>
      </c>
      <c r="AY90" s="17" t="s">
        <v>3691</v>
      </c>
      <c r="BE90" s="191">
        <f t="shared" si="4"/>
        <v>0</v>
      </c>
      <c r="BF90" s="191">
        <f t="shared" si="5"/>
        <v>0</v>
      </c>
      <c r="BG90" s="191">
        <f t="shared" si="6"/>
        <v>0</v>
      </c>
      <c r="BH90" s="191">
        <f t="shared" si="7"/>
        <v>0</v>
      </c>
      <c r="BI90" s="191">
        <f t="shared" si="8"/>
        <v>0</v>
      </c>
      <c r="BJ90" s="17" t="s">
        <v>3562</v>
      </c>
      <c r="BK90" s="191">
        <f t="shared" si="9"/>
        <v>0</v>
      </c>
      <c r="BL90" s="17" t="s">
        <v>3699</v>
      </c>
      <c r="BM90" s="190" t="s">
        <v>307</v>
      </c>
    </row>
    <row r="91" spans="2:65" s="1" customFormat="1" ht="24" customHeight="1">
      <c r="B91" s="34"/>
      <c r="C91" s="179" t="s">
        <v>3721</v>
      </c>
      <c r="D91" s="179" t="s">
        <v>3694</v>
      </c>
      <c r="E91" s="180" t="s">
        <v>3733</v>
      </c>
      <c r="F91" s="181" t="s">
        <v>3734</v>
      </c>
      <c r="G91" s="182" t="s">
        <v>3697</v>
      </c>
      <c r="H91" s="183">
        <v>23</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3562</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308</v>
      </c>
    </row>
    <row r="92" spans="2:65" s="1" customFormat="1" ht="24" customHeight="1">
      <c r="B92" s="34"/>
      <c r="C92" s="179" t="s">
        <v>3725</v>
      </c>
      <c r="D92" s="179" t="s">
        <v>3694</v>
      </c>
      <c r="E92" s="180" t="s">
        <v>143</v>
      </c>
      <c r="F92" s="181" t="s">
        <v>144</v>
      </c>
      <c r="G92" s="182" t="s">
        <v>3697</v>
      </c>
      <c r="H92" s="183">
        <v>26</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3562</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309</v>
      </c>
    </row>
    <row r="93" spans="2:65" s="1" customFormat="1" ht="16.5" customHeight="1">
      <c r="B93" s="34"/>
      <c r="C93" s="179" t="s">
        <v>3732</v>
      </c>
      <c r="D93" s="179" t="s">
        <v>3694</v>
      </c>
      <c r="E93" s="180" t="s">
        <v>1947</v>
      </c>
      <c r="F93" s="181" t="s">
        <v>212</v>
      </c>
      <c r="G93" s="182" t="s">
        <v>3697</v>
      </c>
      <c r="H93" s="183">
        <v>3.8</v>
      </c>
      <c r="I93" s="184"/>
      <c r="J93" s="185">
        <f t="shared" si="0"/>
        <v>0</v>
      </c>
      <c r="K93" s="181" t="s">
        <v>1790</v>
      </c>
      <c r="L93" s="38"/>
      <c r="M93" s="186" t="s">
        <v>3501</v>
      </c>
      <c r="N93" s="187" t="s">
        <v>3525</v>
      </c>
      <c r="O93" s="63"/>
      <c r="P93" s="188">
        <f t="shared" si="1"/>
        <v>0</v>
      </c>
      <c r="Q93" s="188">
        <v>0</v>
      </c>
      <c r="R93" s="188">
        <f t="shared" si="2"/>
        <v>0</v>
      </c>
      <c r="S93" s="188">
        <v>0</v>
      </c>
      <c r="T93" s="189">
        <f t="shared" si="3"/>
        <v>0</v>
      </c>
      <c r="AR93" s="190" t="s">
        <v>3699</v>
      </c>
      <c r="AT93" s="190" t="s">
        <v>3694</v>
      </c>
      <c r="AU93" s="190" t="s">
        <v>3562</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310</v>
      </c>
    </row>
    <row r="94" spans="2:47" s="1" customFormat="1" ht="19.5">
      <c r="B94" s="34"/>
      <c r="C94" s="35"/>
      <c r="D94" s="194" t="s">
        <v>4408</v>
      </c>
      <c r="E94" s="35"/>
      <c r="F94" s="235" t="s">
        <v>214</v>
      </c>
      <c r="G94" s="35"/>
      <c r="H94" s="35"/>
      <c r="I94" s="106"/>
      <c r="J94" s="35"/>
      <c r="K94" s="35"/>
      <c r="L94" s="38"/>
      <c r="M94" s="236"/>
      <c r="N94" s="63"/>
      <c r="O94" s="63"/>
      <c r="P94" s="63"/>
      <c r="Q94" s="63"/>
      <c r="R94" s="63"/>
      <c r="S94" s="63"/>
      <c r="T94" s="64"/>
      <c r="AT94" s="17" t="s">
        <v>4408</v>
      </c>
      <c r="AU94" s="17" t="s">
        <v>3562</v>
      </c>
    </row>
    <row r="95" spans="2:65" s="1" customFormat="1" ht="16.5" customHeight="1">
      <c r="B95" s="34"/>
      <c r="C95" s="179" t="s">
        <v>3737</v>
      </c>
      <c r="D95" s="179" t="s">
        <v>3694</v>
      </c>
      <c r="E95" s="180" t="s">
        <v>1950</v>
      </c>
      <c r="F95" s="181" t="s">
        <v>215</v>
      </c>
      <c r="G95" s="182" t="s">
        <v>3697</v>
      </c>
      <c r="H95" s="183">
        <v>3.8</v>
      </c>
      <c r="I95" s="184"/>
      <c r="J95" s="185">
        <f>ROUND(I95*H95,2)</f>
        <v>0</v>
      </c>
      <c r="K95" s="181" t="s">
        <v>1790</v>
      </c>
      <c r="L95" s="38"/>
      <c r="M95" s="186" t="s">
        <v>3501</v>
      </c>
      <c r="N95" s="187" t="s">
        <v>3525</v>
      </c>
      <c r="O95" s="63"/>
      <c r="P95" s="188">
        <f>O95*H95</f>
        <v>0</v>
      </c>
      <c r="Q95" s="188">
        <v>0</v>
      </c>
      <c r="R95" s="188">
        <f>Q95*H95</f>
        <v>0</v>
      </c>
      <c r="S95" s="188">
        <v>0</v>
      </c>
      <c r="T95" s="189">
        <f>S95*H95</f>
        <v>0</v>
      </c>
      <c r="AR95" s="190" t="s">
        <v>3699</v>
      </c>
      <c r="AT95" s="190" t="s">
        <v>3694</v>
      </c>
      <c r="AU95" s="190" t="s">
        <v>3562</v>
      </c>
      <c r="AY95" s="17" t="s">
        <v>3691</v>
      </c>
      <c r="BE95" s="191">
        <f>IF(N95="základní",J95,0)</f>
        <v>0</v>
      </c>
      <c r="BF95" s="191">
        <f>IF(N95="snížená",J95,0)</f>
        <v>0</v>
      </c>
      <c r="BG95" s="191">
        <f>IF(N95="zákl. přenesená",J95,0)</f>
        <v>0</v>
      </c>
      <c r="BH95" s="191">
        <f>IF(N95="sníž. přenesená",J95,0)</f>
        <v>0</v>
      </c>
      <c r="BI95" s="191">
        <f>IF(N95="nulová",J95,0)</f>
        <v>0</v>
      </c>
      <c r="BJ95" s="17" t="s">
        <v>3562</v>
      </c>
      <c r="BK95" s="191">
        <f>ROUND(I95*H95,2)</f>
        <v>0</v>
      </c>
      <c r="BL95" s="17" t="s">
        <v>3699</v>
      </c>
      <c r="BM95" s="190" t="s">
        <v>311</v>
      </c>
    </row>
    <row r="96" spans="2:65" s="1" customFormat="1" ht="16.5" customHeight="1">
      <c r="B96" s="34"/>
      <c r="C96" s="179" t="s">
        <v>3741</v>
      </c>
      <c r="D96" s="179" t="s">
        <v>3694</v>
      </c>
      <c r="E96" s="180" t="s">
        <v>1953</v>
      </c>
      <c r="F96" s="181" t="s">
        <v>1954</v>
      </c>
      <c r="G96" s="182" t="s">
        <v>3697</v>
      </c>
      <c r="H96" s="183">
        <v>3.8</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3562</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312</v>
      </c>
    </row>
    <row r="97" spans="2:65" s="1" customFormat="1" ht="16.5" customHeight="1">
      <c r="B97" s="34"/>
      <c r="C97" s="179" t="s">
        <v>3692</v>
      </c>
      <c r="D97" s="179" t="s">
        <v>3694</v>
      </c>
      <c r="E97" s="180" t="s">
        <v>3790</v>
      </c>
      <c r="F97" s="181" t="s">
        <v>218</v>
      </c>
      <c r="G97" s="182" t="s">
        <v>3792</v>
      </c>
      <c r="H97" s="183">
        <v>6.46</v>
      </c>
      <c r="I97" s="184"/>
      <c r="J97" s="185">
        <f>ROUND(I97*H97,2)</f>
        <v>0</v>
      </c>
      <c r="K97" s="181" t="s">
        <v>1790</v>
      </c>
      <c r="L97" s="38"/>
      <c r="M97" s="186" t="s">
        <v>3501</v>
      </c>
      <c r="N97" s="187" t="s">
        <v>3525</v>
      </c>
      <c r="O97" s="63"/>
      <c r="P97" s="188">
        <f>O97*H97</f>
        <v>0</v>
      </c>
      <c r="Q97" s="188">
        <v>0</v>
      </c>
      <c r="R97" s="188">
        <f>Q97*H97</f>
        <v>0</v>
      </c>
      <c r="S97" s="188">
        <v>0</v>
      </c>
      <c r="T97" s="189">
        <f>S97*H97</f>
        <v>0</v>
      </c>
      <c r="AR97" s="190" t="s">
        <v>3699</v>
      </c>
      <c r="AT97" s="190" t="s">
        <v>3694</v>
      </c>
      <c r="AU97" s="190" t="s">
        <v>3562</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313</v>
      </c>
    </row>
    <row r="98" spans="2:51" s="12" customFormat="1" ht="12">
      <c r="B98" s="192"/>
      <c r="C98" s="193"/>
      <c r="D98" s="194" t="s">
        <v>3710</v>
      </c>
      <c r="E98" s="195" t="s">
        <v>3501</v>
      </c>
      <c r="F98" s="196" t="s">
        <v>314</v>
      </c>
      <c r="G98" s="193"/>
      <c r="H98" s="197">
        <v>6.46</v>
      </c>
      <c r="I98" s="198"/>
      <c r="J98" s="193"/>
      <c r="K98" s="193"/>
      <c r="L98" s="199"/>
      <c r="M98" s="200"/>
      <c r="N98" s="201"/>
      <c r="O98" s="201"/>
      <c r="P98" s="201"/>
      <c r="Q98" s="201"/>
      <c r="R98" s="201"/>
      <c r="S98" s="201"/>
      <c r="T98" s="202"/>
      <c r="AT98" s="203" t="s">
        <v>3710</v>
      </c>
      <c r="AU98" s="203" t="s">
        <v>3562</v>
      </c>
      <c r="AV98" s="12" t="s">
        <v>3565</v>
      </c>
      <c r="AW98" s="12" t="s">
        <v>3515</v>
      </c>
      <c r="AX98" s="12" t="s">
        <v>3554</v>
      </c>
      <c r="AY98" s="203" t="s">
        <v>3691</v>
      </c>
    </row>
    <row r="99" spans="2:51" s="13" customFormat="1" ht="12">
      <c r="B99" s="204"/>
      <c r="C99" s="205"/>
      <c r="D99" s="194" t="s">
        <v>3710</v>
      </c>
      <c r="E99" s="206" t="s">
        <v>3501</v>
      </c>
      <c r="F99" s="207" t="s">
        <v>3712</v>
      </c>
      <c r="G99" s="205"/>
      <c r="H99" s="208">
        <v>6.46</v>
      </c>
      <c r="I99" s="209"/>
      <c r="J99" s="205"/>
      <c r="K99" s="205"/>
      <c r="L99" s="210"/>
      <c r="M99" s="211"/>
      <c r="N99" s="212"/>
      <c r="O99" s="212"/>
      <c r="P99" s="212"/>
      <c r="Q99" s="212"/>
      <c r="R99" s="212"/>
      <c r="S99" s="212"/>
      <c r="T99" s="213"/>
      <c r="AT99" s="214" t="s">
        <v>3710</v>
      </c>
      <c r="AU99" s="214" t="s">
        <v>3562</v>
      </c>
      <c r="AV99" s="13" t="s">
        <v>3699</v>
      </c>
      <c r="AW99" s="13" t="s">
        <v>3515</v>
      </c>
      <c r="AX99" s="13" t="s">
        <v>3562</v>
      </c>
      <c r="AY99" s="214" t="s">
        <v>3691</v>
      </c>
    </row>
    <row r="100" spans="2:65" s="1" customFormat="1" ht="24" customHeight="1">
      <c r="B100" s="34"/>
      <c r="C100" s="179" t="s">
        <v>3701</v>
      </c>
      <c r="D100" s="179" t="s">
        <v>3694</v>
      </c>
      <c r="E100" s="180" t="s">
        <v>3786</v>
      </c>
      <c r="F100" s="181" t="s">
        <v>3787</v>
      </c>
      <c r="G100" s="182" t="s">
        <v>3697</v>
      </c>
      <c r="H100" s="183">
        <v>1.2</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3699</v>
      </c>
      <c r="AT100" s="190" t="s">
        <v>3694</v>
      </c>
      <c r="AU100" s="190" t="s">
        <v>3562</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3699</v>
      </c>
      <c r="BM100" s="190" t="s">
        <v>315</v>
      </c>
    </row>
    <row r="101" spans="2:47" s="1" customFormat="1" ht="19.5">
      <c r="B101" s="34"/>
      <c r="C101" s="35"/>
      <c r="D101" s="194" t="s">
        <v>4408</v>
      </c>
      <c r="E101" s="35"/>
      <c r="F101" s="235" t="s">
        <v>222</v>
      </c>
      <c r="G101" s="35"/>
      <c r="H101" s="35"/>
      <c r="I101" s="106"/>
      <c r="J101" s="35"/>
      <c r="K101" s="35"/>
      <c r="L101" s="38"/>
      <c r="M101" s="236"/>
      <c r="N101" s="63"/>
      <c r="O101" s="63"/>
      <c r="P101" s="63"/>
      <c r="Q101" s="63"/>
      <c r="R101" s="63"/>
      <c r="S101" s="63"/>
      <c r="T101" s="64"/>
      <c r="AT101" s="17" t="s">
        <v>4408</v>
      </c>
      <c r="AU101" s="17" t="s">
        <v>3562</v>
      </c>
    </row>
    <row r="102" spans="2:65" s="1" customFormat="1" ht="24" customHeight="1">
      <c r="B102" s="34"/>
      <c r="C102" s="179" t="s">
        <v>3723</v>
      </c>
      <c r="D102" s="179" t="s">
        <v>3694</v>
      </c>
      <c r="E102" s="180" t="s">
        <v>152</v>
      </c>
      <c r="F102" s="181" t="s">
        <v>153</v>
      </c>
      <c r="G102" s="182" t="s">
        <v>3697</v>
      </c>
      <c r="H102" s="183">
        <v>21</v>
      </c>
      <c r="I102" s="184"/>
      <c r="J102" s="185">
        <f>ROUND(I102*H102,2)</f>
        <v>0</v>
      </c>
      <c r="K102" s="181" t="s">
        <v>1942</v>
      </c>
      <c r="L102" s="38"/>
      <c r="M102" s="186" t="s">
        <v>3501</v>
      </c>
      <c r="N102" s="187" t="s">
        <v>3525</v>
      </c>
      <c r="O102" s="63"/>
      <c r="P102" s="188">
        <f>O102*H102</f>
        <v>0</v>
      </c>
      <c r="Q102" s="188">
        <v>0</v>
      </c>
      <c r="R102" s="188">
        <f>Q102*H102</f>
        <v>0</v>
      </c>
      <c r="S102" s="188">
        <v>0</v>
      </c>
      <c r="T102" s="189">
        <f>S102*H102</f>
        <v>0</v>
      </c>
      <c r="AR102" s="190" t="s">
        <v>3699</v>
      </c>
      <c r="AT102" s="190" t="s">
        <v>3694</v>
      </c>
      <c r="AU102" s="190" t="s">
        <v>3562</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3699</v>
      </c>
      <c r="BM102" s="190" t="s">
        <v>316</v>
      </c>
    </row>
    <row r="103" spans="2:47" s="1" customFormat="1" ht="19.5">
      <c r="B103" s="34"/>
      <c r="C103" s="35"/>
      <c r="D103" s="194" t="s">
        <v>4408</v>
      </c>
      <c r="E103" s="35"/>
      <c r="F103" s="235" t="s">
        <v>155</v>
      </c>
      <c r="G103" s="35"/>
      <c r="H103" s="35"/>
      <c r="I103" s="106"/>
      <c r="J103" s="35"/>
      <c r="K103" s="35"/>
      <c r="L103" s="38"/>
      <c r="M103" s="236"/>
      <c r="N103" s="63"/>
      <c r="O103" s="63"/>
      <c r="P103" s="63"/>
      <c r="Q103" s="63"/>
      <c r="R103" s="63"/>
      <c r="S103" s="63"/>
      <c r="T103" s="64"/>
      <c r="AT103" s="17" t="s">
        <v>4408</v>
      </c>
      <c r="AU103" s="17" t="s">
        <v>3562</v>
      </c>
    </row>
    <row r="104" spans="2:65" s="1" customFormat="1" ht="36" customHeight="1">
      <c r="B104" s="34"/>
      <c r="C104" s="179" t="s">
        <v>3756</v>
      </c>
      <c r="D104" s="179" t="s">
        <v>3694</v>
      </c>
      <c r="E104" s="180" t="s">
        <v>1963</v>
      </c>
      <c r="F104" s="181" t="s">
        <v>1964</v>
      </c>
      <c r="G104" s="182" t="s">
        <v>3697</v>
      </c>
      <c r="H104" s="183">
        <v>22.2</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3699</v>
      </c>
      <c r="AT104" s="190" t="s">
        <v>3694</v>
      </c>
      <c r="AU104" s="190" t="s">
        <v>3562</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3699</v>
      </c>
      <c r="BM104" s="190" t="s">
        <v>317</v>
      </c>
    </row>
    <row r="105" spans="2:51" s="12" customFormat="1" ht="12">
      <c r="B105" s="192"/>
      <c r="C105" s="193"/>
      <c r="D105" s="194" t="s">
        <v>3710</v>
      </c>
      <c r="E105" s="195" t="s">
        <v>3501</v>
      </c>
      <c r="F105" s="196" t="s">
        <v>318</v>
      </c>
      <c r="G105" s="193"/>
      <c r="H105" s="197">
        <v>22.2</v>
      </c>
      <c r="I105" s="198"/>
      <c r="J105" s="193"/>
      <c r="K105" s="193"/>
      <c r="L105" s="199"/>
      <c r="M105" s="200"/>
      <c r="N105" s="201"/>
      <c r="O105" s="201"/>
      <c r="P105" s="201"/>
      <c r="Q105" s="201"/>
      <c r="R105" s="201"/>
      <c r="S105" s="201"/>
      <c r="T105" s="202"/>
      <c r="AT105" s="203" t="s">
        <v>3710</v>
      </c>
      <c r="AU105" s="203" t="s">
        <v>3562</v>
      </c>
      <c r="AV105" s="12" t="s">
        <v>3565</v>
      </c>
      <c r="AW105" s="12" t="s">
        <v>3515</v>
      </c>
      <c r="AX105" s="12" t="s">
        <v>3554</v>
      </c>
      <c r="AY105" s="203" t="s">
        <v>3691</v>
      </c>
    </row>
    <row r="106" spans="2:51" s="13" customFormat="1" ht="12">
      <c r="B106" s="204"/>
      <c r="C106" s="205"/>
      <c r="D106" s="194" t="s">
        <v>3710</v>
      </c>
      <c r="E106" s="206" t="s">
        <v>3501</v>
      </c>
      <c r="F106" s="207" t="s">
        <v>3712</v>
      </c>
      <c r="G106" s="205"/>
      <c r="H106" s="208">
        <v>22.2</v>
      </c>
      <c r="I106" s="209"/>
      <c r="J106" s="205"/>
      <c r="K106" s="205"/>
      <c r="L106" s="210"/>
      <c r="M106" s="211"/>
      <c r="N106" s="212"/>
      <c r="O106" s="212"/>
      <c r="P106" s="212"/>
      <c r="Q106" s="212"/>
      <c r="R106" s="212"/>
      <c r="S106" s="212"/>
      <c r="T106" s="213"/>
      <c r="AT106" s="214" t="s">
        <v>3710</v>
      </c>
      <c r="AU106" s="214" t="s">
        <v>3562</v>
      </c>
      <c r="AV106" s="13" t="s">
        <v>3699</v>
      </c>
      <c r="AW106" s="13" t="s">
        <v>3515</v>
      </c>
      <c r="AX106" s="13" t="s">
        <v>3562</v>
      </c>
      <c r="AY106" s="214" t="s">
        <v>3691</v>
      </c>
    </row>
    <row r="107" spans="2:63" s="11" customFormat="1" ht="25.9" customHeight="1">
      <c r="B107" s="163"/>
      <c r="C107" s="164"/>
      <c r="D107" s="165" t="s">
        <v>3553</v>
      </c>
      <c r="E107" s="166" t="s">
        <v>1785</v>
      </c>
      <c r="F107" s="166" t="s">
        <v>1786</v>
      </c>
      <c r="G107" s="164"/>
      <c r="H107" s="164"/>
      <c r="I107" s="167"/>
      <c r="J107" s="168">
        <f>BK107</f>
        <v>0</v>
      </c>
      <c r="K107" s="164"/>
      <c r="L107" s="169"/>
      <c r="M107" s="170"/>
      <c r="N107" s="171"/>
      <c r="O107" s="171"/>
      <c r="P107" s="172">
        <f>P108</f>
        <v>0</v>
      </c>
      <c r="Q107" s="171"/>
      <c r="R107" s="172">
        <f>R108</f>
        <v>0</v>
      </c>
      <c r="S107" s="171"/>
      <c r="T107" s="173">
        <f>T108</f>
        <v>0</v>
      </c>
      <c r="AR107" s="174" t="s">
        <v>3562</v>
      </c>
      <c r="AT107" s="175" t="s">
        <v>3553</v>
      </c>
      <c r="AU107" s="175" t="s">
        <v>3554</v>
      </c>
      <c r="AY107" s="174" t="s">
        <v>3691</v>
      </c>
      <c r="BK107" s="176">
        <f>BK108</f>
        <v>0</v>
      </c>
    </row>
    <row r="108" spans="2:63" s="11" customFormat="1" ht="22.9" customHeight="1">
      <c r="B108" s="163"/>
      <c r="C108" s="164"/>
      <c r="D108" s="165" t="s">
        <v>3553</v>
      </c>
      <c r="E108" s="177" t="s">
        <v>3699</v>
      </c>
      <c r="F108" s="177" t="s">
        <v>1813</v>
      </c>
      <c r="G108" s="164"/>
      <c r="H108" s="164"/>
      <c r="I108" s="167"/>
      <c r="J108" s="178">
        <f>BK108</f>
        <v>0</v>
      </c>
      <c r="K108" s="164"/>
      <c r="L108" s="169"/>
      <c r="M108" s="170"/>
      <c r="N108" s="171"/>
      <c r="O108" s="171"/>
      <c r="P108" s="172">
        <f>P109</f>
        <v>0</v>
      </c>
      <c r="Q108" s="171"/>
      <c r="R108" s="172">
        <f>R109</f>
        <v>0</v>
      </c>
      <c r="S108" s="171"/>
      <c r="T108" s="173">
        <f>T109</f>
        <v>0</v>
      </c>
      <c r="AR108" s="174" t="s">
        <v>3562</v>
      </c>
      <c r="AT108" s="175" t="s">
        <v>3553</v>
      </c>
      <c r="AU108" s="175" t="s">
        <v>3562</v>
      </c>
      <c r="AY108" s="174" t="s">
        <v>3691</v>
      </c>
      <c r="BK108" s="176">
        <f>BK109</f>
        <v>0</v>
      </c>
    </row>
    <row r="109" spans="2:65" s="1" customFormat="1" ht="16.5" customHeight="1">
      <c r="B109" s="34"/>
      <c r="C109" s="179" t="s">
        <v>3490</v>
      </c>
      <c r="D109" s="179" t="s">
        <v>3694</v>
      </c>
      <c r="E109" s="180" t="s">
        <v>1975</v>
      </c>
      <c r="F109" s="181" t="s">
        <v>1976</v>
      </c>
      <c r="G109" s="182" t="s">
        <v>3697</v>
      </c>
      <c r="H109" s="183">
        <v>2</v>
      </c>
      <c r="I109" s="184"/>
      <c r="J109" s="185">
        <f>ROUND(I109*H109,2)</f>
        <v>0</v>
      </c>
      <c r="K109" s="181" t="s">
        <v>1790</v>
      </c>
      <c r="L109" s="38"/>
      <c r="M109" s="186" t="s">
        <v>3501</v>
      </c>
      <c r="N109" s="187" t="s">
        <v>3525</v>
      </c>
      <c r="O109" s="63"/>
      <c r="P109" s="188">
        <f>O109*H109</f>
        <v>0</v>
      </c>
      <c r="Q109" s="188">
        <v>0</v>
      </c>
      <c r="R109" s="188">
        <f>Q109*H109</f>
        <v>0</v>
      </c>
      <c r="S109" s="188">
        <v>0</v>
      </c>
      <c r="T109" s="189">
        <f>S109*H109</f>
        <v>0</v>
      </c>
      <c r="AR109" s="190" t="s">
        <v>3699</v>
      </c>
      <c r="AT109" s="190" t="s">
        <v>3694</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319</v>
      </c>
    </row>
    <row r="110" spans="2:63" s="11" customFormat="1" ht="25.9" customHeight="1">
      <c r="B110" s="163"/>
      <c r="C110" s="164"/>
      <c r="D110" s="165" t="s">
        <v>3553</v>
      </c>
      <c r="E110" s="166" t="s">
        <v>2004</v>
      </c>
      <c r="F110" s="166" t="s">
        <v>2005</v>
      </c>
      <c r="G110" s="164"/>
      <c r="H110" s="164"/>
      <c r="I110" s="167"/>
      <c r="J110" s="168">
        <f>BK110</f>
        <v>0</v>
      </c>
      <c r="K110" s="164"/>
      <c r="L110" s="169"/>
      <c r="M110" s="170"/>
      <c r="N110" s="171"/>
      <c r="O110" s="171"/>
      <c r="P110" s="172">
        <f>P111</f>
        <v>0</v>
      </c>
      <c r="Q110" s="171"/>
      <c r="R110" s="172">
        <f>R111</f>
        <v>0</v>
      </c>
      <c r="S110" s="171"/>
      <c r="T110" s="173">
        <f>T111</f>
        <v>0</v>
      </c>
      <c r="AR110" s="174" t="s">
        <v>3565</v>
      </c>
      <c r="AT110" s="175" t="s">
        <v>3553</v>
      </c>
      <c r="AU110" s="175" t="s">
        <v>3554</v>
      </c>
      <c r="AY110" s="174" t="s">
        <v>3691</v>
      </c>
      <c r="BK110" s="176">
        <f>BK111</f>
        <v>0</v>
      </c>
    </row>
    <row r="111" spans="2:63" s="11" customFormat="1" ht="22.9" customHeight="1">
      <c r="B111" s="163"/>
      <c r="C111" s="164"/>
      <c r="D111" s="165" t="s">
        <v>3553</v>
      </c>
      <c r="E111" s="177" t="s">
        <v>2124</v>
      </c>
      <c r="F111" s="177" t="s">
        <v>2125</v>
      </c>
      <c r="G111" s="164"/>
      <c r="H111" s="164"/>
      <c r="I111" s="167"/>
      <c r="J111" s="178">
        <f>BK111</f>
        <v>0</v>
      </c>
      <c r="K111" s="164"/>
      <c r="L111" s="169"/>
      <c r="M111" s="170"/>
      <c r="N111" s="171"/>
      <c r="O111" s="171"/>
      <c r="P111" s="172">
        <f>SUM(P112:P118)</f>
        <v>0</v>
      </c>
      <c r="Q111" s="171"/>
      <c r="R111" s="172">
        <f>SUM(R112:R118)</f>
        <v>0</v>
      </c>
      <c r="S111" s="171"/>
      <c r="T111" s="173">
        <f>SUM(T112:T118)</f>
        <v>0</v>
      </c>
      <c r="AR111" s="174" t="s">
        <v>3565</v>
      </c>
      <c r="AT111" s="175" t="s">
        <v>3553</v>
      </c>
      <c r="AU111" s="175" t="s">
        <v>3562</v>
      </c>
      <c r="AY111" s="174" t="s">
        <v>3691</v>
      </c>
      <c r="BK111" s="176">
        <f>SUM(BK112:BK118)</f>
        <v>0</v>
      </c>
    </row>
    <row r="112" spans="2:65" s="1" customFormat="1" ht="16.5" customHeight="1">
      <c r="B112" s="34"/>
      <c r="C112" s="179" t="s">
        <v>3761</v>
      </c>
      <c r="D112" s="179" t="s">
        <v>3694</v>
      </c>
      <c r="E112" s="180" t="s">
        <v>2138</v>
      </c>
      <c r="F112" s="181" t="s">
        <v>2139</v>
      </c>
      <c r="G112" s="182" t="s">
        <v>4097</v>
      </c>
      <c r="H112" s="183">
        <v>4.6</v>
      </c>
      <c r="I112" s="184"/>
      <c r="J112" s="185">
        <f aca="true" t="shared" si="10" ref="J112:J118">ROUND(I112*H112,2)</f>
        <v>0</v>
      </c>
      <c r="K112" s="181" t="s">
        <v>1790</v>
      </c>
      <c r="L112" s="38"/>
      <c r="M112" s="186" t="s">
        <v>3501</v>
      </c>
      <c r="N112" s="187" t="s">
        <v>3525</v>
      </c>
      <c r="O112" s="63"/>
      <c r="P112" s="188">
        <f aca="true" t="shared" si="11" ref="P112:P118">O112*H112</f>
        <v>0</v>
      </c>
      <c r="Q112" s="188">
        <v>0</v>
      </c>
      <c r="R112" s="188">
        <f aca="true" t="shared" si="12" ref="R112:R118">Q112*H112</f>
        <v>0</v>
      </c>
      <c r="S112" s="188">
        <v>0</v>
      </c>
      <c r="T112" s="189">
        <f aca="true" t="shared" si="13" ref="T112:T118">S112*H112</f>
        <v>0</v>
      </c>
      <c r="AR112" s="190" t="s">
        <v>3761</v>
      </c>
      <c r="AT112" s="190" t="s">
        <v>3694</v>
      </c>
      <c r="AU112" s="190" t="s">
        <v>3565</v>
      </c>
      <c r="AY112" s="17" t="s">
        <v>3691</v>
      </c>
      <c r="BE112" s="191">
        <f aca="true" t="shared" si="14" ref="BE112:BE118">IF(N112="základní",J112,0)</f>
        <v>0</v>
      </c>
      <c r="BF112" s="191">
        <f aca="true" t="shared" si="15" ref="BF112:BF118">IF(N112="snížená",J112,0)</f>
        <v>0</v>
      </c>
      <c r="BG112" s="191">
        <f aca="true" t="shared" si="16" ref="BG112:BG118">IF(N112="zákl. přenesená",J112,0)</f>
        <v>0</v>
      </c>
      <c r="BH112" s="191">
        <f aca="true" t="shared" si="17" ref="BH112:BH118">IF(N112="sníž. přenesená",J112,0)</f>
        <v>0</v>
      </c>
      <c r="BI112" s="191">
        <f aca="true" t="shared" si="18" ref="BI112:BI118">IF(N112="nulová",J112,0)</f>
        <v>0</v>
      </c>
      <c r="BJ112" s="17" t="s">
        <v>3562</v>
      </c>
      <c r="BK112" s="191">
        <f aca="true" t="shared" si="19" ref="BK112:BK118">ROUND(I112*H112,2)</f>
        <v>0</v>
      </c>
      <c r="BL112" s="17" t="s">
        <v>3761</v>
      </c>
      <c r="BM112" s="190" t="s">
        <v>320</v>
      </c>
    </row>
    <row r="113" spans="2:65" s="1" customFormat="1" ht="16.5" customHeight="1">
      <c r="B113" s="34"/>
      <c r="C113" s="225" t="s">
        <v>3767</v>
      </c>
      <c r="D113" s="225" t="s">
        <v>3806</v>
      </c>
      <c r="E113" s="226" t="s">
        <v>2145</v>
      </c>
      <c r="F113" s="227" t="s">
        <v>2146</v>
      </c>
      <c r="G113" s="228" t="s">
        <v>4097</v>
      </c>
      <c r="H113" s="229">
        <v>4.6</v>
      </c>
      <c r="I113" s="230"/>
      <c r="J113" s="231">
        <f t="shared" si="10"/>
        <v>0</v>
      </c>
      <c r="K113" s="227" t="s">
        <v>1790</v>
      </c>
      <c r="L113" s="232"/>
      <c r="M113" s="233" t="s">
        <v>3501</v>
      </c>
      <c r="N113" s="234" t="s">
        <v>3525</v>
      </c>
      <c r="O113" s="63"/>
      <c r="P113" s="188">
        <f t="shared" si="11"/>
        <v>0</v>
      </c>
      <c r="Q113" s="188">
        <v>0</v>
      </c>
      <c r="R113" s="188">
        <f t="shared" si="12"/>
        <v>0</v>
      </c>
      <c r="S113" s="188">
        <v>0</v>
      </c>
      <c r="T113" s="189">
        <f t="shared" si="13"/>
        <v>0</v>
      </c>
      <c r="AR113" s="190" t="s">
        <v>3842</v>
      </c>
      <c r="AT113" s="190" t="s">
        <v>3806</v>
      </c>
      <c r="AU113" s="190" t="s">
        <v>3565</v>
      </c>
      <c r="AY113" s="17" t="s">
        <v>3691</v>
      </c>
      <c r="BE113" s="191">
        <f t="shared" si="14"/>
        <v>0</v>
      </c>
      <c r="BF113" s="191">
        <f t="shared" si="15"/>
        <v>0</v>
      </c>
      <c r="BG113" s="191">
        <f t="shared" si="16"/>
        <v>0</v>
      </c>
      <c r="BH113" s="191">
        <f t="shared" si="17"/>
        <v>0</v>
      </c>
      <c r="BI113" s="191">
        <f t="shared" si="18"/>
        <v>0</v>
      </c>
      <c r="BJ113" s="17" t="s">
        <v>3562</v>
      </c>
      <c r="BK113" s="191">
        <f t="shared" si="19"/>
        <v>0</v>
      </c>
      <c r="BL113" s="17" t="s">
        <v>3761</v>
      </c>
      <c r="BM113" s="190" t="s">
        <v>321</v>
      </c>
    </row>
    <row r="114" spans="2:65" s="1" customFormat="1" ht="16.5" customHeight="1">
      <c r="B114" s="34"/>
      <c r="C114" s="179" t="s">
        <v>3772</v>
      </c>
      <c r="D114" s="179" t="s">
        <v>3694</v>
      </c>
      <c r="E114" s="180" t="s">
        <v>2154</v>
      </c>
      <c r="F114" s="181" t="s">
        <v>2155</v>
      </c>
      <c r="G114" s="182" t="s">
        <v>4097</v>
      </c>
      <c r="H114" s="183">
        <v>26</v>
      </c>
      <c r="I114" s="184"/>
      <c r="J114" s="185">
        <f t="shared" si="10"/>
        <v>0</v>
      </c>
      <c r="K114" s="181" t="s">
        <v>1790</v>
      </c>
      <c r="L114" s="38"/>
      <c r="M114" s="186" t="s">
        <v>3501</v>
      </c>
      <c r="N114" s="187" t="s">
        <v>3525</v>
      </c>
      <c r="O114" s="63"/>
      <c r="P114" s="188">
        <f t="shared" si="11"/>
        <v>0</v>
      </c>
      <c r="Q114" s="188">
        <v>0</v>
      </c>
      <c r="R114" s="188">
        <f t="shared" si="12"/>
        <v>0</v>
      </c>
      <c r="S114" s="188">
        <v>0</v>
      </c>
      <c r="T114" s="189">
        <f t="shared" si="13"/>
        <v>0</v>
      </c>
      <c r="AR114" s="190" t="s">
        <v>3761</v>
      </c>
      <c r="AT114" s="190" t="s">
        <v>3694</v>
      </c>
      <c r="AU114" s="190" t="s">
        <v>3565</v>
      </c>
      <c r="AY114" s="17" t="s">
        <v>3691</v>
      </c>
      <c r="BE114" s="191">
        <f t="shared" si="14"/>
        <v>0</v>
      </c>
      <c r="BF114" s="191">
        <f t="shared" si="15"/>
        <v>0</v>
      </c>
      <c r="BG114" s="191">
        <f t="shared" si="16"/>
        <v>0</v>
      </c>
      <c r="BH114" s="191">
        <f t="shared" si="17"/>
        <v>0</v>
      </c>
      <c r="BI114" s="191">
        <f t="shared" si="18"/>
        <v>0</v>
      </c>
      <c r="BJ114" s="17" t="s">
        <v>3562</v>
      </c>
      <c r="BK114" s="191">
        <f t="shared" si="19"/>
        <v>0</v>
      </c>
      <c r="BL114" s="17" t="s">
        <v>3761</v>
      </c>
      <c r="BM114" s="190" t="s">
        <v>322</v>
      </c>
    </row>
    <row r="115" spans="2:65" s="1" customFormat="1" ht="16.5" customHeight="1">
      <c r="B115" s="34"/>
      <c r="C115" s="225" t="s">
        <v>3776</v>
      </c>
      <c r="D115" s="225" t="s">
        <v>3806</v>
      </c>
      <c r="E115" s="226" t="s">
        <v>2161</v>
      </c>
      <c r="F115" s="227" t="s">
        <v>2162</v>
      </c>
      <c r="G115" s="228" t="s">
        <v>4097</v>
      </c>
      <c r="H115" s="229">
        <v>26</v>
      </c>
      <c r="I115" s="230"/>
      <c r="J115" s="231">
        <f t="shared" si="10"/>
        <v>0</v>
      </c>
      <c r="K115" s="227" t="s">
        <v>1790</v>
      </c>
      <c r="L115" s="232"/>
      <c r="M115" s="233" t="s">
        <v>3501</v>
      </c>
      <c r="N115" s="234" t="s">
        <v>3525</v>
      </c>
      <c r="O115" s="63"/>
      <c r="P115" s="188">
        <f t="shared" si="11"/>
        <v>0</v>
      </c>
      <c r="Q115" s="188">
        <v>0</v>
      </c>
      <c r="R115" s="188">
        <f t="shared" si="12"/>
        <v>0</v>
      </c>
      <c r="S115" s="188">
        <v>0</v>
      </c>
      <c r="T115" s="189">
        <f t="shared" si="13"/>
        <v>0</v>
      </c>
      <c r="AR115" s="190" t="s">
        <v>3842</v>
      </c>
      <c r="AT115" s="190" t="s">
        <v>3806</v>
      </c>
      <c r="AU115" s="190" t="s">
        <v>3565</v>
      </c>
      <c r="AY115" s="17" t="s">
        <v>3691</v>
      </c>
      <c r="BE115" s="191">
        <f t="shared" si="14"/>
        <v>0</v>
      </c>
      <c r="BF115" s="191">
        <f t="shared" si="15"/>
        <v>0</v>
      </c>
      <c r="BG115" s="191">
        <f t="shared" si="16"/>
        <v>0</v>
      </c>
      <c r="BH115" s="191">
        <f t="shared" si="17"/>
        <v>0</v>
      </c>
      <c r="BI115" s="191">
        <f t="shared" si="18"/>
        <v>0</v>
      </c>
      <c r="BJ115" s="17" t="s">
        <v>3562</v>
      </c>
      <c r="BK115" s="191">
        <f t="shared" si="19"/>
        <v>0</v>
      </c>
      <c r="BL115" s="17" t="s">
        <v>3761</v>
      </c>
      <c r="BM115" s="190" t="s">
        <v>323</v>
      </c>
    </row>
    <row r="116" spans="2:65" s="1" customFormat="1" ht="24" customHeight="1">
      <c r="B116" s="34"/>
      <c r="C116" s="179" t="s">
        <v>3781</v>
      </c>
      <c r="D116" s="179" t="s">
        <v>3694</v>
      </c>
      <c r="E116" s="180" t="s">
        <v>2181</v>
      </c>
      <c r="F116" s="181" t="s">
        <v>2182</v>
      </c>
      <c r="G116" s="182" t="s">
        <v>4097</v>
      </c>
      <c r="H116" s="183">
        <v>30.6</v>
      </c>
      <c r="I116" s="184"/>
      <c r="J116" s="185">
        <f t="shared" si="10"/>
        <v>0</v>
      </c>
      <c r="K116" s="181" t="s">
        <v>1790</v>
      </c>
      <c r="L116" s="38"/>
      <c r="M116" s="186" t="s">
        <v>3501</v>
      </c>
      <c r="N116" s="187" t="s">
        <v>3525</v>
      </c>
      <c r="O116" s="63"/>
      <c r="P116" s="188">
        <f t="shared" si="11"/>
        <v>0</v>
      </c>
      <c r="Q116" s="188">
        <v>0</v>
      </c>
      <c r="R116" s="188">
        <f t="shared" si="12"/>
        <v>0</v>
      </c>
      <c r="S116" s="188">
        <v>0</v>
      </c>
      <c r="T116" s="189">
        <f t="shared" si="13"/>
        <v>0</v>
      </c>
      <c r="AR116" s="190" t="s">
        <v>3761</v>
      </c>
      <c r="AT116" s="190" t="s">
        <v>3694</v>
      </c>
      <c r="AU116" s="190" t="s">
        <v>3565</v>
      </c>
      <c r="AY116" s="17" t="s">
        <v>3691</v>
      </c>
      <c r="BE116" s="191">
        <f t="shared" si="14"/>
        <v>0</v>
      </c>
      <c r="BF116" s="191">
        <f t="shared" si="15"/>
        <v>0</v>
      </c>
      <c r="BG116" s="191">
        <f t="shared" si="16"/>
        <v>0</v>
      </c>
      <c r="BH116" s="191">
        <f t="shared" si="17"/>
        <v>0</v>
      </c>
      <c r="BI116" s="191">
        <f t="shared" si="18"/>
        <v>0</v>
      </c>
      <c r="BJ116" s="17" t="s">
        <v>3562</v>
      </c>
      <c r="BK116" s="191">
        <f t="shared" si="19"/>
        <v>0</v>
      </c>
      <c r="BL116" s="17" t="s">
        <v>3761</v>
      </c>
      <c r="BM116" s="190" t="s">
        <v>324</v>
      </c>
    </row>
    <row r="117" spans="2:65" s="1" customFormat="1" ht="16.5" customHeight="1">
      <c r="B117" s="34"/>
      <c r="C117" s="179" t="s">
        <v>3489</v>
      </c>
      <c r="D117" s="179" t="s">
        <v>3694</v>
      </c>
      <c r="E117" s="180" t="s">
        <v>2184</v>
      </c>
      <c r="F117" s="181" t="s">
        <v>2185</v>
      </c>
      <c r="G117" s="182" t="s">
        <v>4097</v>
      </c>
      <c r="H117" s="183">
        <v>30.6</v>
      </c>
      <c r="I117" s="184"/>
      <c r="J117" s="185">
        <f t="shared" si="10"/>
        <v>0</v>
      </c>
      <c r="K117" s="181" t="s">
        <v>1790</v>
      </c>
      <c r="L117" s="38"/>
      <c r="M117" s="186" t="s">
        <v>3501</v>
      </c>
      <c r="N117" s="187" t="s">
        <v>3525</v>
      </c>
      <c r="O117" s="63"/>
      <c r="P117" s="188">
        <f t="shared" si="11"/>
        <v>0</v>
      </c>
      <c r="Q117" s="188">
        <v>0</v>
      </c>
      <c r="R117" s="188">
        <f t="shared" si="12"/>
        <v>0</v>
      </c>
      <c r="S117" s="188">
        <v>0</v>
      </c>
      <c r="T117" s="189">
        <f t="shared" si="13"/>
        <v>0</v>
      </c>
      <c r="AR117" s="190" t="s">
        <v>3761</v>
      </c>
      <c r="AT117" s="190" t="s">
        <v>3694</v>
      </c>
      <c r="AU117" s="190" t="s">
        <v>3565</v>
      </c>
      <c r="AY117" s="17" t="s">
        <v>3691</v>
      </c>
      <c r="BE117" s="191">
        <f t="shared" si="14"/>
        <v>0</v>
      </c>
      <c r="BF117" s="191">
        <f t="shared" si="15"/>
        <v>0</v>
      </c>
      <c r="BG117" s="191">
        <f t="shared" si="16"/>
        <v>0</v>
      </c>
      <c r="BH117" s="191">
        <f t="shared" si="17"/>
        <v>0</v>
      </c>
      <c r="BI117" s="191">
        <f t="shared" si="18"/>
        <v>0</v>
      </c>
      <c r="BJ117" s="17" t="s">
        <v>3562</v>
      </c>
      <c r="BK117" s="191">
        <f t="shared" si="19"/>
        <v>0</v>
      </c>
      <c r="BL117" s="17" t="s">
        <v>3761</v>
      </c>
      <c r="BM117" s="190" t="s">
        <v>325</v>
      </c>
    </row>
    <row r="118" spans="2:65" s="1" customFormat="1" ht="24" customHeight="1">
      <c r="B118" s="34"/>
      <c r="C118" s="179" t="s">
        <v>3789</v>
      </c>
      <c r="D118" s="179" t="s">
        <v>3694</v>
      </c>
      <c r="E118" s="180" t="s">
        <v>2191</v>
      </c>
      <c r="F118" s="181" t="s">
        <v>2192</v>
      </c>
      <c r="G118" s="182" t="s">
        <v>3792</v>
      </c>
      <c r="H118" s="183">
        <v>0.054</v>
      </c>
      <c r="I118" s="184"/>
      <c r="J118" s="185">
        <f t="shared" si="10"/>
        <v>0</v>
      </c>
      <c r="K118" s="181" t="s">
        <v>1790</v>
      </c>
      <c r="L118" s="38"/>
      <c r="M118" s="237" t="s">
        <v>3501</v>
      </c>
      <c r="N118" s="238" t="s">
        <v>3525</v>
      </c>
      <c r="O118" s="239"/>
      <c r="P118" s="240">
        <f t="shared" si="11"/>
        <v>0</v>
      </c>
      <c r="Q118" s="240">
        <v>0</v>
      </c>
      <c r="R118" s="240">
        <f t="shared" si="12"/>
        <v>0</v>
      </c>
      <c r="S118" s="240">
        <v>0</v>
      </c>
      <c r="T118" s="241">
        <f t="shared" si="13"/>
        <v>0</v>
      </c>
      <c r="AR118" s="190" t="s">
        <v>3761</v>
      </c>
      <c r="AT118" s="190" t="s">
        <v>3694</v>
      </c>
      <c r="AU118" s="190" t="s">
        <v>3565</v>
      </c>
      <c r="AY118" s="17" t="s">
        <v>3691</v>
      </c>
      <c r="BE118" s="191">
        <f t="shared" si="14"/>
        <v>0</v>
      </c>
      <c r="BF118" s="191">
        <f t="shared" si="15"/>
        <v>0</v>
      </c>
      <c r="BG118" s="191">
        <f t="shared" si="16"/>
        <v>0</v>
      </c>
      <c r="BH118" s="191">
        <f t="shared" si="17"/>
        <v>0</v>
      </c>
      <c r="BI118" s="191">
        <f t="shared" si="18"/>
        <v>0</v>
      </c>
      <c r="BJ118" s="17" t="s">
        <v>3562</v>
      </c>
      <c r="BK118" s="191">
        <f t="shared" si="19"/>
        <v>0</v>
      </c>
      <c r="BL118" s="17" t="s">
        <v>3761</v>
      </c>
      <c r="BM118" s="190" t="s">
        <v>326</v>
      </c>
    </row>
    <row r="119" spans="2:12" s="1" customFormat="1" ht="6.95" customHeight="1">
      <c r="B119" s="46"/>
      <c r="C119" s="47"/>
      <c r="D119" s="47"/>
      <c r="E119" s="47"/>
      <c r="F119" s="47"/>
      <c r="G119" s="47"/>
      <c r="H119" s="47"/>
      <c r="I119" s="130"/>
      <c r="J119" s="47"/>
      <c r="K119" s="47"/>
      <c r="L119" s="38"/>
    </row>
  </sheetData>
  <sheetProtection sheet="1" objects="1" scenarios="1" formatColumns="0" formatRows="0" autoFilter="0"/>
  <autoFilter ref="C83:K11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BM14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3622</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327</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ROUND(J88,2)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ROUND((SUM(BE88:BE146)),2)</f>
        <v>0</v>
      </c>
      <c r="I33" s="119">
        <v>0.21</v>
      </c>
      <c r="J33" s="118">
        <f>ROUND(((SUM(BE88:BE146))*I33),2)</f>
        <v>0</v>
      </c>
      <c r="L33" s="38"/>
    </row>
    <row r="34" spans="2:12" s="1" customFormat="1" ht="14.45" customHeight="1">
      <c r="B34" s="38"/>
      <c r="E34" s="105" t="s">
        <v>3526</v>
      </c>
      <c r="F34" s="118">
        <f>ROUND((SUM(BF88:BF146)),2)</f>
        <v>0</v>
      </c>
      <c r="I34" s="119">
        <v>0.15</v>
      </c>
      <c r="J34" s="118">
        <f>ROUND(((SUM(BF88:BF146))*I34),2)</f>
        <v>0</v>
      </c>
      <c r="L34" s="38"/>
    </row>
    <row r="35" spans="2:12" s="1" customFormat="1" ht="14.45" customHeight="1" hidden="1">
      <c r="B35" s="38"/>
      <c r="E35" s="105" t="s">
        <v>3527</v>
      </c>
      <c r="F35" s="118">
        <f>ROUND((SUM(BG88:BG146)),2)</f>
        <v>0</v>
      </c>
      <c r="I35" s="119">
        <v>0.21</v>
      </c>
      <c r="J35" s="118">
        <f>0</f>
        <v>0</v>
      </c>
      <c r="L35" s="38"/>
    </row>
    <row r="36" spans="2:12" s="1" customFormat="1" ht="14.45" customHeight="1" hidden="1">
      <c r="B36" s="38"/>
      <c r="E36" s="105" t="s">
        <v>3528</v>
      </c>
      <c r="F36" s="118">
        <f>ROUND((SUM(BH88:BH146)),2)</f>
        <v>0</v>
      </c>
      <c r="I36" s="119">
        <v>0.15</v>
      </c>
      <c r="J36" s="118">
        <f>0</f>
        <v>0</v>
      </c>
      <c r="L36" s="38"/>
    </row>
    <row r="37" spans="2:12" s="1" customFormat="1" ht="14.45" customHeight="1" hidden="1">
      <c r="B37" s="38"/>
      <c r="E37" s="105" t="s">
        <v>3529</v>
      </c>
      <c r="F37" s="118">
        <f>ROUND((SUM(BI88:BI146)),2)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07a - Jednotná kanalizace</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J88</f>
        <v>0</v>
      </c>
      <c r="K59" s="35"/>
      <c r="L59" s="38"/>
      <c r="AU59" s="17" t="s">
        <v>3638</v>
      </c>
    </row>
    <row r="60" spans="2:12" s="8" customFormat="1" ht="24.95" customHeight="1">
      <c r="B60" s="138"/>
      <c r="C60" s="139"/>
      <c r="D60" s="140" t="s">
        <v>135</v>
      </c>
      <c r="E60" s="141"/>
      <c r="F60" s="141"/>
      <c r="G60" s="141"/>
      <c r="H60" s="141"/>
      <c r="I60" s="142"/>
      <c r="J60" s="143">
        <f>J89</f>
        <v>0</v>
      </c>
      <c r="K60" s="139"/>
      <c r="L60" s="144"/>
    </row>
    <row r="61" spans="2:12" s="8" customFormat="1" ht="24.95" customHeight="1">
      <c r="B61" s="138"/>
      <c r="C61" s="139"/>
      <c r="D61" s="140" t="s">
        <v>1780</v>
      </c>
      <c r="E61" s="141"/>
      <c r="F61" s="141"/>
      <c r="G61" s="141"/>
      <c r="H61" s="141"/>
      <c r="I61" s="142"/>
      <c r="J61" s="143">
        <f>J115</f>
        <v>0</v>
      </c>
      <c r="K61" s="139"/>
      <c r="L61" s="144"/>
    </row>
    <row r="62" spans="2:12" s="9" customFormat="1" ht="19.9" customHeight="1">
      <c r="B62" s="145"/>
      <c r="C62" s="146"/>
      <c r="D62" s="147" t="s">
        <v>1782</v>
      </c>
      <c r="E62" s="148"/>
      <c r="F62" s="148"/>
      <c r="G62" s="148"/>
      <c r="H62" s="148"/>
      <c r="I62" s="149"/>
      <c r="J62" s="150">
        <f>J116</f>
        <v>0</v>
      </c>
      <c r="K62" s="146"/>
      <c r="L62" s="151"/>
    </row>
    <row r="63" spans="2:12" s="9" customFormat="1" ht="19.9" customHeight="1">
      <c r="B63" s="145"/>
      <c r="C63" s="146"/>
      <c r="D63" s="147" t="s">
        <v>328</v>
      </c>
      <c r="E63" s="148"/>
      <c r="F63" s="148"/>
      <c r="G63" s="148"/>
      <c r="H63" s="148"/>
      <c r="I63" s="149"/>
      <c r="J63" s="150">
        <f>J118</f>
        <v>0</v>
      </c>
      <c r="K63" s="146"/>
      <c r="L63" s="151"/>
    </row>
    <row r="64" spans="2:12" s="9" customFormat="1" ht="19.9" customHeight="1">
      <c r="B64" s="145"/>
      <c r="C64" s="146"/>
      <c r="D64" s="147" t="s">
        <v>1910</v>
      </c>
      <c r="E64" s="148"/>
      <c r="F64" s="148"/>
      <c r="G64" s="148"/>
      <c r="H64" s="148"/>
      <c r="I64" s="149"/>
      <c r="J64" s="150">
        <f>J128</f>
        <v>0</v>
      </c>
      <c r="K64" s="146"/>
      <c r="L64" s="151"/>
    </row>
    <row r="65" spans="2:12" s="9" customFormat="1" ht="19.9" customHeight="1">
      <c r="B65" s="145"/>
      <c r="C65" s="146"/>
      <c r="D65" s="147" t="s">
        <v>1049</v>
      </c>
      <c r="E65" s="148"/>
      <c r="F65" s="148"/>
      <c r="G65" s="148"/>
      <c r="H65" s="148"/>
      <c r="I65" s="149"/>
      <c r="J65" s="150">
        <f>J134</f>
        <v>0</v>
      </c>
      <c r="K65" s="146"/>
      <c r="L65" s="151"/>
    </row>
    <row r="66" spans="2:12" s="9" customFormat="1" ht="19.9" customHeight="1">
      <c r="B66" s="145"/>
      <c r="C66" s="146"/>
      <c r="D66" s="147" t="s">
        <v>329</v>
      </c>
      <c r="E66" s="148"/>
      <c r="F66" s="148"/>
      <c r="G66" s="148"/>
      <c r="H66" s="148"/>
      <c r="I66" s="149"/>
      <c r="J66" s="150">
        <f>J136</f>
        <v>0</v>
      </c>
      <c r="K66" s="146"/>
      <c r="L66" s="151"/>
    </row>
    <row r="67" spans="2:12" s="9" customFormat="1" ht="19.9" customHeight="1">
      <c r="B67" s="145"/>
      <c r="C67" s="146"/>
      <c r="D67" s="147" t="s">
        <v>1639</v>
      </c>
      <c r="E67" s="148"/>
      <c r="F67" s="148"/>
      <c r="G67" s="148"/>
      <c r="H67" s="148"/>
      <c r="I67" s="149"/>
      <c r="J67" s="150">
        <f>J143</f>
        <v>0</v>
      </c>
      <c r="K67" s="146"/>
      <c r="L67" s="151"/>
    </row>
    <row r="68" spans="2:12" s="8" customFormat="1" ht="24.95" customHeight="1">
      <c r="B68" s="138"/>
      <c r="C68" s="139"/>
      <c r="D68" s="140" t="s">
        <v>1911</v>
      </c>
      <c r="E68" s="141"/>
      <c r="F68" s="141"/>
      <c r="G68" s="141"/>
      <c r="H68" s="141"/>
      <c r="I68" s="142"/>
      <c r="J68" s="143">
        <f>J145</f>
        <v>0</v>
      </c>
      <c r="K68" s="139"/>
      <c r="L68" s="144"/>
    </row>
    <row r="69" spans="2:12" s="1" customFormat="1" ht="21.75" customHeight="1">
      <c r="B69" s="34"/>
      <c r="C69" s="35"/>
      <c r="D69" s="35"/>
      <c r="E69" s="35"/>
      <c r="F69" s="35"/>
      <c r="G69" s="35"/>
      <c r="H69" s="35"/>
      <c r="I69" s="106"/>
      <c r="J69" s="35"/>
      <c r="K69" s="35"/>
      <c r="L69" s="38"/>
    </row>
    <row r="70" spans="2:12" s="1" customFormat="1" ht="6.95" customHeight="1">
      <c r="B70" s="46"/>
      <c r="C70" s="47"/>
      <c r="D70" s="47"/>
      <c r="E70" s="47"/>
      <c r="F70" s="47"/>
      <c r="G70" s="47"/>
      <c r="H70" s="47"/>
      <c r="I70" s="130"/>
      <c r="J70" s="47"/>
      <c r="K70" s="47"/>
      <c r="L70" s="38"/>
    </row>
    <row r="74" spans="2:12" s="1" customFormat="1" ht="6.95" customHeight="1">
      <c r="B74" s="48"/>
      <c r="C74" s="49"/>
      <c r="D74" s="49"/>
      <c r="E74" s="49"/>
      <c r="F74" s="49"/>
      <c r="G74" s="49"/>
      <c r="H74" s="49"/>
      <c r="I74" s="133"/>
      <c r="J74" s="49"/>
      <c r="K74" s="49"/>
      <c r="L74" s="38"/>
    </row>
    <row r="75" spans="2:12" s="1" customFormat="1" ht="24.95" customHeight="1">
      <c r="B75" s="34"/>
      <c r="C75" s="23" t="s">
        <v>3676</v>
      </c>
      <c r="D75" s="35"/>
      <c r="E75" s="35"/>
      <c r="F75" s="35"/>
      <c r="G75" s="35"/>
      <c r="H75" s="35"/>
      <c r="I75" s="106"/>
      <c r="J75" s="35"/>
      <c r="K75" s="35"/>
      <c r="L75" s="38"/>
    </row>
    <row r="76" spans="2:12" s="1" customFormat="1" ht="6.95" customHeight="1">
      <c r="B76" s="34"/>
      <c r="C76" s="35"/>
      <c r="D76" s="35"/>
      <c r="E76" s="35"/>
      <c r="F76" s="35"/>
      <c r="G76" s="35"/>
      <c r="H76" s="35"/>
      <c r="I76" s="106"/>
      <c r="J76" s="35"/>
      <c r="K76" s="35"/>
      <c r="L76" s="38"/>
    </row>
    <row r="77" spans="2:12" s="1" customFormat="1" ht="12" customHeight="1">
      <c r="B77" s="34"/>
      <c r="C77" s="29" t="s">
        <v>3498</v>
      </c>
      <c r="D77" s="35"/>
      <c r="E77" s="35"/>
      <c r="F77" s="35"/>
      <c r="G77" s="35"/>
      <c r="H77" s="35"/>
      <c r="I77" s="106"/>
      <c r="J77" s="35"/>
      <c r="K77" s="35"/>
      <c r="L77" s="38"/>
    </row>
    <row r="78" spans="2:12" s="1" customFormat="1" ht="16.5" customHeight="1">
      <c r="B78" s="34"/>
      <c r="C78" s="35"/>
      <c r="D78" s="35"/>
      <c r="E78" s="553" t="str">
        <f>E7</f>
        <v>Světlá nad Sázavou - Managment</v>
      </c>
      <c r="F78" s="554"/>
      <c r="G78" s="554"/>
      <c r="H78" s="554"/>
      <c r="I78" s="106"/>
      <c r="J78" s="35"/>
      <c r="K78" s="35"/>
      <c r="L78" s="38"/>
    </row>
    <row r="79" spans="2:12" s="1" customFormat="1" ht="12" customHeight="1">
      <c r="B79" s="34"/>
      <c r="C79" s="29" t="s">
        <v>3633</v>
      </c>
      <c r="D79" s="35"/>
      <c r="E79" s="35"/>
      <c r="F79" s="35"/>
      <c r="G79" s="35"/>
      <c r="H79" s="35"/>
      <c r="I79" s="106"/>
      <c r="J79" s="35"/>
      <c r="K79" s="35"/>
      <c r="L79" s="38"/>
    </row>
    <row r="80" spans="2:12" s="1" customFormat="1" ht="16.5" customHeight="1">
      <c r="B80" s="34"/>
      <c r="C80" s="35"/>
      <c r="D80" s="35"/>
      <c r="E80" s="537" t="str">
        <f>E9</f>
        <v>SO 07a - Jednotná kanalizace</v>
      </c>
      <c r="F80" s="552"/>
      <c r="G80" s="552"/>
      <c r="H80" s="552"/>
      <c r="I80" s="106"/>
      <c r="J80" s="35"/>
      <c r="K80" s="35"/>
      <c r="L80" s="38"/>
    </row>
    <row r="81" spans="2:12" s="1" customFormat="1" ht="6.95" customHeight="1">
      <c r="B81" s="34"/>
      <c r="C81" s="35"/>
      <c r="D81" s="35"/>
      <c r="E81" s="35"/>
      <c r="F81" s="35"/>
      <c r="G81" s="35"/>
      <c r="H81" s="35"/>
      <c r="I81" s="106"/>
      <c r="J81" s="35"/>
      <c r="K81" s="35"/>
      <c r="L81" s="38"/>
    </row>
    <row r="82" spans="2:12" s="1" customFormat="1" ht="12" customHeight="1">
      <c r="B82" s="34"/>
      <c r="C82" s="29" t="s">
        <v>3503</v>
      </c>
      <c r="D82" s="35"/>
      <c r="E82" s="35"/>
      <c r="F82" s="27" t="str">
        <f>F12</f>
        <v>Světlá nad Sázavou</v>
      </c>
      <c r="G82" s="35"/>
      <c r="H82" s="35"/>
      <c r="I82" s="108" t="s">
        <v>3505</v>
      </c>
      <c r="J82" s="58" t="str">
        <f>IF(J12="","",J12)</f>
        <v>6. 2. 2019</v>
      </c>
      <c r="K82" s="35"/>
      <c r="L82" s="38"/>
    </row>
    <row r="83" spans="2:12" s="1" customFormat="1" ht="6.95" customHeight="1">
      <c r="B83" s="34"/>
      <c r="C83" s="35"/>
      <c r="D83" s="35"/>
      <c r="E83" s="35"/>
      <c r="F83" s="35"/>
      <c r="G83" s="35"/>
      <c r="H83" s="35"/>
      <c r="I83" s="106"/>
      <c r="J83" s="35"/>
      <c r="K83" s="35"/>
      <c r="L83" s="38"/>
    </row>
    <row r="84" spans="2:12" s="1" customFormat="1" ht="15.2" customHeight="1">
      <c r="B84" s="34"/>
      <c r="C84" s="29" t="s">
        <v>3507</v>
      </c>
      <c r="D84" s="35"/>
      <c r="E84" s="35"/>
      <c r="F84" s="27" t="str">
        <f>E15</f>
        <v>Kraj Vysočina</v>
      </c>
      <c r="G84" s="35"/>
      <c r="H84" s="35"/>
      <c r="I84" s="108" t="s">
        <v>3513</v>
      </c>
      <c r="J84" s="32" t="str">
        <f>E21</f>
        <v xml:space="preserve"> </v>
      </c>
      <c r="K84" s="35"/>
      <c r="L84" s="38"/>
    </row>
    <row r="85" spans="2:12" s="1" customFormat="1" ht="27.95" customHeight="1">
      <c r="B85" s="34"/>
      <c r="C85" s="29" t="s">
        <v>3511</v>
      </c>
      <c r="D85" s="35"/>
      <c r="E85" s="35"/>
      <c r="F85" s="27" t="str">
        <f>IF(E18="","",E18)</f>
        <v>Vyplň údaj</v>
      </c>
      <c r="G85" s="35"/>
      <c r="H85" s="35"/>
      <c r="I85" s="108" t="s">
        <v>3516</v>
      </c>
      <c r="J85" s="32" t="str">
        <f>E24</f>
        <v>Ing. arch. Martin Jirovský</v>
      </c>
      <c r="K85" s="35"/>
      <c r="L85" s="38"/>
    </row>
    <row r="86" spans="2:12" s="1" customFormat="1" ht="10.35" customHeight="1">
      <c r="B86" s="34"/>
      <c r="C86" s="35"/>
      <c r="D86" s="35"/>
      <c r="E86" s="35"/>
      <c r="F86" s="35"/>
      <c r="G86" s="35"/>
      <c r="H86" s="35"/>
      <c r="I86" s="106"/>
      <c r="J86" s="35"/>
      <c r="K86" s="35"/>
      <c r="L86" s="38"/>
    </row>
    <row r="87" spans="2:20" s="10" customFormat="1" ht="29.25" customHeight="1">
      <c r="B87" s="152"/>
      <c r="C87" s="153" t="s">
        <v>3677</v>
      </c>
      <c r="D87" s="154" t="s">
        <v>3539</v>
      </c>
      <c r="E87" s="154" t="s">
        <v>3535</v>
      </c>
      <c r="F87" s="154" t="s">
        <v>3536</v>
      </c>
      <c r="G87" s="154" t="s">
        <v>3678</v>
      </c>
      <c r="H87" s="154" t="s">
        <v>3679</v>
      </c>
      <c r="I87" s="155" t="s">
        <v>3680</v>
      </c>
      <c r="J87" s="154" t="s">
        <v>3637</v>
      </c>
      <c r="K87" s="156" t="s">
        <v>3681</v>
      </c>
      <c r="L87" s="157"/>
      <c r="M87" s="66" t="s">
        <v>3501</v>
      </c>
      <c r="N87" s="67" t="s">
        <v>3524</v>
      </c>
      <c r="O87" s="67" t="s">
        <v>3682</v>
      </c>
      <c r="P87" s="67" t="s">
        <v>3683</v>
      </c>
      <c r="Q87" s="67" t="s">
        <v>3684</v>
      </c>
      <c r="R87" s="67" t="s">
        <v>3685</v>
      </c>
      <c r="S87" s="67" t="s">
        <v>3686</v>
      </c>
      <c r="T87" s="68" t="s">
        <v>3687</v>
      </c>
    </row>
    <row r="88" spans="2:63" s="1" customFormat="1" ht="22.9" customHeight="1">
      <c r="B88" s="34"/>
      <c r="C88" s="73" t="s">
        <v>3688</v>
      </c>
      <c r="D88" s="35"/>
      <c r="E88" s="35"/>
      <c r="F88" s="35"/>
      <c r="G88" s="35"/>
      <c r="H88" s="35"/>
      <c r="I88" s="106"/>
      <c r="J88" s="158">
        <f>BK88</f>
        <v>0</v>
      </c>
      <c r="K88" s="35"/>
      <c r="L88" s="38"/>
      <c r="M88" s="69"/>
      <c r="N88" s="70"/>
      <c r="O88" s="70"/>
      <c r="P88" s="159">
        <f>P89+P115+P145</f>
        <v>0</v>
      </c>
      <c r="Q88" s="70"/>
      <c r="R88" s="159">
        <f>R89+R115+R145</f>
        <v>0</v>
      </c>
      <c r="S88" s="70"/>
      <c r="T88" s="160">
        <f>T89+T115+T145</f>
        <v>0</v>
      </c>
      <c r="AT88" s="17" t="s">
        <v>3553</v>
      </c>
      <c r="AU88" s="17" t="s">
        <v>3638</v>
      </c>
      <c r="BK88" s="162">
        <f>BK89+BK115+BK145</f>
        <v>0</v>
      </c>
    </row>
    <row r="89" spans="2:63" s="11" customFormat="1" ht="25.9" customHeight="1">
      <c r="B89" s="163"/>
      <c r="C89" s="164"/>
      <c r="D89" s="165" t="s">
        <v>3553</v>
      </c>
      <c r="E89" s="166" t="s">
        <v>3562</v>
      </c>
      <c r="F89" s="166" t="s">
        <v>1787</v>
      </c>
      <c r="G89" s="164"/>
      <c r="H89" s="164"/>
      <c r="I89" s="167"/>
      <c r="J89" s="168">
        <f>BK89</f>
        <v>0</v>
      </c>
      <c r="K89" s="164"/>
      <c r="L89" s="169"/>
      <c r="M89" s="170"/>
      <c r="N89" s="171"/>
      <c r="O89" s="171"/>
      <c r="P89" s="172">
        <f>SUM(P90:P114)</f>
        <v>0</v>
      </c>
      <c r="Q89" s="171"/>
      <c r="R89" s="172">
        <f>SUM(R90:R114)</f>
        <v>0</v>
      </c>
      <c r="S89" s="171"/>
      <c r="T89" s="173">
        <f>SUM(T90:T114)</f>
        <v>0</v>
      </c>
      <c r="AR89" s="174" t="s">
        <v>3562</v>
      </c>
      <c r="AT89" s="175" t="s">
        <v>3553</v>
      </c>
      <c r="AU89" s="175" t="s">
        <v>3554</v>
      </c>
      <c r="AY89" s="174" t="s">
        <v>3691</v>
      </c>
      <c r="BK89" s="176">
        <f>SUM(BK90:BK114)</f>
        <v>0</v>
      </c>
    </row>
    <row r="90" spans="2:65" s="1" customFormat="1" ht="36" customHeight="1">
      <c r="B90" s="34"/>
      <c r="C90" s="179" t="s">
        <v>3562</v>
      </c>
      <c r="D90" s="179" t="s">
        <v>3694</v>
      </c>
      <c r="E90" s="180" t="s">
        <v>330</v>
      </c>
      <c r="F90" s="181" t="s">
        <v>331</v>
      </c>
      <c r="G90" s="182" t="s">
        <v>3800</v>
      </c>
      <c r="H90" s="183">
        <v>1.5</v>
      </c>
      <c r="I90" s="184"/>
      <c r="J90" s="185">
        <f aca="true" t="shared" si="0" ref="J90:J97">ROUND(I90*H90,2)</f>
        <v>0</v>
      </c>
      <c r="K90" s="181" t="s">
        <v>1790</v>
      </c>
      <c r="L90" s="38"/>
      <c r="M90" s="186" t="s">
        <v>3501</v>
      </c>
      <c r="N90" s="187" t="s">
        <v>3525</v>
      </c>
      <c r="O90" s="63"/>
      <c r="P90" s="188">
        <f aca="true" t="shared" si="1" ref="P90:P97">O90*H90</f>
        <v>0</v>
      </c>
      <c r="Q90" s="188">
        <v>0</v>
      </c>
      <c r="R90" s="188">
        <f aca="true" t="shared" si="2" ref="R90:R97">Q90*H90</f>
        <v>0</v>
      </c>
      <c r="S90" s="188">
        <v>0</v>
      </c>
      <c r="T90" s="189">
        <f aca="true" t="shared" si="3" ref="T90:T97">S90*H90</f>
        <v>0</v>
      </c>
      <c r="AR90" s="190" t="s">
        <v>3699</v>
      </c>
      <c r="AT90" s="190" t="s">
        <v>3694</v>
      </c>
      <c r="AU90" s="190" t="s">
        <v>3562</v>
      </c>
      <c r="AY90" s="17" t="s">
        <v>3691</v>
      </c>
      <c r="BE90" s="191">
        <f aca="true" t="shared" si="4" ref="BE90:BE97">IF(N90="základní",J90,0)</f>
        <v>0</v>
      </c>
      <c r="BF90" s="191">
        <f aca="true" t="shared" si="5" ref="BF90:BF97">IF(N90="snížená",J90,0)</f>
        <v>0</v>
      </c>
      <c r="BG90" s="191">
        <f aca="true" t="shared" si="6" ref="BG90:BG97">IF(N90="zákl. přenesená",J90,0)</f>
        <v>0</v>
      </c>
      <c r="BH90" s="191">
        <f aca="true" t="shared" si="7" ref="BH90:BH97">IF(N90="sníž. přenesená",J90,0)</f>
        <v>0</v>
      </c>
      <c r="BI90" s="191">
        <f aca="true" t="shared" si="8" ref="BI90:BI97">IF(N90="nulová",J90,0)</f>
        <v>0</v>
      </c>
      <c r="BJ90" s="17" t="s">
        <v>3562</v>
      </c>
      <c r="BK90" s="191">
        <f aca="true" t="shared" si="9" ref="BK90:BK97">ROUND(I90*H90,2)</f>
        <v>0</v>
      </c>
      <c r="BL90" s="17" t="s">
        <v>3699</v>
      </c>
      <c r="BM90" s="190" t="s">
        <v>332</v>
      </c>
    </row>
    <row r="91" spans="2:65" s="1" customFormat="1" ht="36" customHeight="1">
      <c r="B91" s="34"/>
      <c r="C91" s="179" t="s">
        <v>3565</v>
      </c>
      <c r="D91" s="179" t="s">
        <v>3694</v>
      </c>
      <c r="E91" s="180" t="s">
        <v>333</v>
      </c>
      <c r="F91" s="181" t="s">
        <v>334</v>
      </c>
      <c r="G91" s="182" t="s">
        <v>3800</v>
      </c>
      <c r="H91" s="183">
        <v>1.5</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3562</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335</v>
      </c>
    </row>
    <row r="92" spans="2:65" s="1" customFormat="1" ht="16.5" customHeight="1">
      <c r="B92" s="34"/>
      <c r="C92" s="179" t="s">
        <v>3706</v>
      </c>
      <c r="D92" s="179" t="s">
        <v>3694</v>
      </c>
      <c r="E92" s="180" t="s">
        <v>1932</v>
      </c>
      <c r="F92" s="181" t="s">
        <v>1933</v>
      </c>
      <c r="G92" s="182" t="s">
        <v>1934</v>
      </c>
      <c r="H92" s="183">
        <v>2</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3562</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336</v>
      </c>
    </row>
    <row r="93" spans="2:65" s="1" customFormat="1" ht="24" customHeight="1">
      <c r="B93" s="34"/>
      <c r="C93" s="179" t="s">
        <v>3699</v>
      </c>
      <c r="D93" s="179" t="s">
        <v>3694</v>
      </c>
      <c r="E93" s="180" t="s">
        <v>1936</v>
      </c>
      <c r="F93" s="181" t="s">
        <v>1937</v>
      </c>
      <c r="G93" s="182" t="s">
        <v>1938</v>
      </c>
      <c r="H93" s="183">
        <v>1</v>
      </c>
      <c r="I93" s="184"/>
      <c r="J93" s="185">
        <f t="shared" si="0"/>
        <v>0</v>
      </c>
      <c r="K93" s="181" t="s">
        <v>1790</v>
      </c>
      <c r="L93" s="38"/>
      <c r="M93" s="186" t="s">
        <v>3501</v>
      </c>
      <c r="N93" s="187" t="s">
        <v>3525</v>
      </c>
      <c r="O93" s="63"/>
      <c r="P93" s="188">
        <f t="shared" si="1"/>
        <v>0</v>
      </c>
      <c r="Q93" s="188">
        <v>0</v>
      </c>
      <c r="R93" s="188">
        <f t="shared" si="2"/>
        <v>0</v>
      </c>
      <c r="S93" s="188">
        <v>0</v>
      </c>
      <c r="T93" s="189">
        <f t="shared" si="3"/>
        <v>0</v>
      </c>
      <c r="AR93" s="190" t="s">
        <v>3699</v>
      </c>
      <c r="AT93" s="190" t="s">
        <v>3694</v>
      </c>
      <c r="AU93" s="190" t="s">
        <v>3562</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337</v>
      </c>
    </row>
    <row r="94" spans="2:65" s="1" customFormat="1" ht="24" customHeight="1">
      <c r="B94" s="34"/>
      <c r="C94" s="179" t="s">
        <v>3716</v>
      </c>
      <c r="D94" s="179" t="s">
        <v>3694</v>
      </c>
      <c r="E94" s="180" t="s">
        <v>199</v>
      </c>
      <c r="F94" s="181" t="s">
        <v>200</v>
      </c>
      <c r="G94" s="182" t="s">
        <v>3697</v>
      </c>
      <c r="H94" s="183">
        <v>4</v>
      </c>
      <c r="I94" s="184"/>
      <c r="J94" s="185">
        <f t="shared" si="0"/>
        <v>0</v>
      </c>
      <c r="K94" s="181" t="s">
        <v>1790</v>
      </c>
      <c r="L94" s="38"/>
      <c r="M94" s="186" t="s">
        <v>3501</v>
      </c>
      <c r="N94" s="187" t="s">
        <v>3525</v>
      </c>
      <c r="O94" s="63"/>
      <c r="P94" s="188">
        <f t="shared" si="1"/>
        <v>0</v>
      </c>
      <c r="Q94" s="188">
        <v>0</v>
      </c>
      <c r="R94" s="188">
        <f t="shared" si="2"/>
        <v>0</v>
      </c>
      <c r="S94" s="188">
        <v>0</v>
      </c>
      <c r="T94" s="189">
        <f t="shared" si="3"/>
        <v>0</v>
      </c>
      <c r="AR94" s="190" t="s">
        <v>3699</v>
      </c>
      <c r="AT94" s="190" t="s">
        <v>3694</v>
      </c>
      <c r="AU94" s="190" t="s">
        <v>3562</v>
      </c>
      <c r="AY94" s="17" t="s">
        <v>3691</v>
      </c>
      <c r="BE94" s="191">
        <f t="shared" si="4"/>
        <v>0</v>
      </c>
      <c r="BF94" s="191">
        <f t="shared" si="5"/>
        <v>0</v>
      </c>
      <c r="BG94" s="191">
        <f t="shared" si="6"/>
        <v>0</v>
      </c>
      <c r="BH94" s="191">
        <f t="shared" si="7"/>
        <v>0</v>
      </c>
      <c r="BI94" s="191">
        <f t="shared" si="8"/>
        <v>0</v>
      </c>
      <c r="BJ94" s="17" t="s">
        <v>3562</v>
      </c>
      <c r="BK94" s="191">
        <f t="shared" si="9"/>
        <v>0</v>
      </c>
      <c r="BL94" s="17" t="s">
        <v>3699</v>
      </c>
      <c r="BM94" s="190" t="s">
        <v>338</v>
      </c>
    </row>
    <row r="95" spans="2:65" s="1" customFormat="1" ht="24" customHeight="1">
      <c r="B95" s="34"/>
      <c r="C95" s="179" t="s">
        <v>3721</v>
      </c>
      <c r="D95" s="179" t="s">
        <v>3694</v>
      </c>
      <c r="E95" s="180" t="s">
        <v>3726</v>
      </c>
      <c r="F95" s="181" t="s">
        <v>3727</v>
      </c>
      <c r="G95" s="182" t="s">
        <v>3697</v>
      </c>
      <c r="H95" s="183">
        <v>8.4</v>
      </c>
      <c r="I95" s="184"/>
      <c r="J95" s="185">
        <f t="shared" si="0"/>
        <v>0</v>
      </c>
      <c r="K95" s="181" t="s">
        <v>1790</v>
      </c>
      <c r="L95" s="38"/>
      <c r="M95" s="186" t="s">
        <v>3501</v>
      </c>
      <c r="N95" s="187" t="s">
        <v>3525</v>
      </c>
      <c r="O95" s="63"/>
      <c r="P95" s="188">
        <f t="shared" si="1"/>
        <v>0</v>
      </c>
      <c r="Q95" s="188">
        <v>0</v>
      </c>
      <c r="R95" s="188">
        <f t="shared" si="2"/>
        <v>0</v>
      </c>
      <c r="S95" s="188">
        <v>0</v>
      </c>
      <c r="T95" s="189">
        <f t="shared" si="3"/>
        <v>0</v>
      </c>
      <c r="AR95" s="190" t="s">
        <v>3699</v>
      </c>
      <c r="AT95" s="190" t="s">
        <v>3694</v>
      </c>
      <c r="AU95" s="190" t="s">
        <v>3562</v>
      </c>
      <c r="AY95" s="17" t="s">
        <v>3691</v>
      </c>
      <c r="BE95" s="191">
        <f t="shared" si="4"/>
        <v>0</v>
      </c>
      <c r="BF95" s="191">
        <f t="shared" si="5"/>
        <v>0</v>
      </c>
      <c r="BG95" s="191">
        <f t="shared" si="6"/>
        <v>0</v>
      </c>
      <c r="BH95" s="191">
        <f t="shared" si="7"/>
        <v>0</v>
      </c>
      <c r="BI95" s="191">
        <f t="shared" si="8"/>
        <v>0</v>
      </c>
      <c r="BJ95" s="17" t="s">
        <v>3562</v>
      </c>
      <c r="BK95" s="191">
        <f t="shared" si="9"/>
        <v>0</v>
      </c>
      <c r="BL95" s="17" t="s">
        <v>3699</v>
      </c>
      <c r="BM95" s="190" t="s">
        <v>339</v>
      </c>
    </row>
    <row r="96" spans="2:65" s="1" customFormat="1" ht="24" customHeight="1">
      <c r="B96" s="34"/>
      <c r="C96" s="179" t="s">
        <v>3725</v>
      </c>
      <c r="D96" s="179" t="s">
        <v>3694</v>
      </c>
      <c r="E96" s="180" t="s">
        <v>3733</v>
      </c>
      <c r="F96" s="181" t="s">
        <v>3734</v>
      </c>
      <c r="G96" s="182" t="s">
        <v>3697</v>
      </c>
      <c r="H96" s="183">
        <v>8.4</v>
      </c>
      <c r="I96" s="184"/>
      <c r="J96" s="185">
        <f t="shared" si="0"/>
        <v>0</v>
      </c>
      <c r="K96" s="181" t="s">
        <v>1790</v>
      </c>
      <c r="L96" s="38"/>
      <c r="M96" s="186" t="s">
        <v>3501</v>
      </c>
      <c r="N96" s="187" t="s">
        <v>3525</v>
      </c>
      <c r="O96" s="63"/>
      <c r="P96" s="188">
        <f t="shared" si="1"/>
        <v>0</v>
      </c>
      <c r="Q96" s="188">
        <v>0</v>
      </c>
      <c r="R96" s="188">
        <f t="shared" si="2"/>
        <v>0</v>
      </c>
      <c r="S96" s="188">
        <v>0</v>
      </c>
      <c r="T96" s="189">
        <f t="shared" si="3"/>
        <v>0</v>
      </c>
      <c r="AR96" s="190" t="s">
        <v>3699</v>
      </c>
      <c r="AT96" s="190" t="s">
        <v>3694</v>
      </c>
      <c r="AU96" s="190" t="s">
        <v>3562</v>
      </c>
      <c r="AY96" s="17" t="s">
        <v>3691</v>
      </c>
      <c r="BE96" s="191">
        <f t="shared" si="4"/>
        <v>0</v>
      </c>
      <c r="BF96" s="191">
        <f t="shared" si="5"/>
        <v>0</v>
      </c>
      <c r="BG96" s="191">
        <f t="shared" si="6"/>
        <v>0</v>
      </c>
      <c r="BH96" s="191">
        <f t="shared" si="7"/>
        <v>0</v>
      </c>
      <c r="BI96" s="191">
        <f t="shared" si="8"/>
        <v>0</v>
      </c>
      <c r="BJ96" s="17" t="s">
        <v>3562</v>
      </c>
      <c r="BK96" s="191">
        <f t="shared" si="9"/>
        <v>0</v>
      </c>
      <c r="BL96" s="17" t="s">
        <v>3699</v>
      </c>
      <c r="BM96" s="190" t="s">
        <v>340</v>
      </c>
    </row>
    <row r="97" spans="2:65" s="1" customFormat="1" ht="24" customHeight="1">
      <c r="B97" s="34"/>
      <c r="C97" s="179" t="s">
        <v>3732</v>
      </c>
      <c r="D97" s="179" t="s">
        <v>3694</v>
      </c>
      <c r="E97" s="180" t="s">
        <v>204</v>
      </c>
      <c r="F97" s="181" t="s">
        <v>205</v>
      </c>
      <c r="G97" s="182" t="s">
        <v>3800</v>
      </c>
      <c r="H97" s="183">
        <v>14</v>
      </c>
      <c r="I97" s="184"/>
      <c r="J97" s="185">
        <f t="shared" si="0"/>
        <v>0</v>
      </c>
      <c r="K97" s="181" t="s">
        <v>1790</v>
      </c>
      <c r="L97" s="38"/>
      <c r="M97" s="186" t="s">
        <v>3501</v>
      </c>
      <c r="N97" s="187" t="s">
        <v>3525</v>
      </c>
      <c r="O97" s="63"/>
      <c r="P97" s="188">
        <f t="shared" si="1"/>
        <v>0</v>
      </c>
      <c r="Q97" s="188">
        <v>0</v>
      </c>
      <c r="R97" s="188">
        <f t="shared" si="2"/>
        <v>0</v>
      </c>
      <c r="S97" s="188">
        <v>0</v>
      </c>
      <c r="T97" s="189">
        <f t="shared" si="3"/>
        <v>0</v>
      </c>
      <c r="AR97" s="190" t="s">
        <v>3699</v>
      </c>
      <c r="AT97" s="190" t="s">
        <v>3694</v>
      </c>
      <c r="AU97" s="190" t="s">
        <v>3562</v>
      </c>
      <c r="AY97" s="17" t="s">
        <v>3691</v>
      </c>
      <c r="BE97" s="191">
        <f t="shared" si="4"/>
        <v>0</v>
      </c>
      <c r="BF97" s="191">
        <f t="shared" si="5"/>
        <v>0</v>
      </c>
      <c r="BG97" s="191">
        <f t="shared" si="6"/>
        <v>0</v>
      </c>
      <c r="BH97" s="191">
        <f t="shared" si="7"/>
        <v>0</v>
      </c>
      <c r="BI97" s="191">
        <f t="shared" si="8"/>
        <v>0</v>
      </c>
      <c r="BJ97" s="17" t="s">
        <v>3562</v>
      </c>
      <c r="BK97" s="191">
        <f t="shared" si="9"/>
        <v>0</v>
      </c>
      <c r="BL97" s="17" t="s">
        <v>3699</v>
      </c>
      <c r="BM97" s="190" t="s">
        <v>341</v>
      </c>
    </row>
    <row r="98" spans="2:47" s="1" customFormat="1" ht="19.5">
      <c r="B98" s="34"/>
      <c r="C98" s="35"/>
      <c r="D98" s="194" t="s">
        <v>4408</v>
      </c>
      <c r="E98" s="35"/>
      <c r="F98" s="235" t="s">
        <v>207</v>
      </c>
      <c r="G98" s="35"/>
      <c r="H98" s="35"/>
      <c r="I98" s="106"/>
      <c r="J98" s="35"/>
      <c r="K98" s="35"/>
      <c r="L98" s="38"/>
      <c r="M98" s="236"/>
      <c r="N98" s="63"/>
      <c r="O98" s="63"/>
      <c r="P98" s="63"/>
      <c r="Q98" s="63"/>
      <c r="R98" s="63"/>
      <c r="S98" s="63"/>
      <c r="T98" s="64"/>
      <c r="AT98" s="17" t="s">
        <v>4408</v>
      </c>
      <c r="AU98" s="17" t="s">
        <v>3562</v>
      </c>
    </row>
    <row r="99" spans="2:65" s="1" customFormat="1" ht="24" customHeight="1">
      <c r="B99" s="34"/>
      <c r="C99" s="179" t="s">
        <v>3737</v>
      </c>
      <c r="D99" s="179" t="s">
        <v>3694</v>
      </c>
      <c r="E99" s="180" t="s">
        <v>208</v>
      </c>
      <c r="F99" s="181" t="s">
        <v>209</v>
      </c>
      <c r="G99" s="182" t="s">
        <v>3800</v>
      </c>
      <c r="H99" s="183">
        <v>14</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3562</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342</v>
      </c>
    </row>
    <row r="100" spans="2:65" s="1" customFormat="1" ht="24" customHeight="1">
      <c r="B100" s="34"/>
      <c r="C100" s="179" t="s">
        <v>3741</v>
      </c>
      <c r="D100" s="179" t="s">
        <v>3694</v>
      </c>
      <c r="E100" s="180" t="s">
        <v>143</v>
      </c>
      <c r="F100" s="181" t="s">
        <v>144</v>
      </c>
      <c r="G100" s="182" t="s">
        <v>3697</v>
      </c>
      <c r="H100" s="183">
        <v>8.4</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3699</v>
      </c>
      <c r="AT100" s="190" t="s">
        <v>3694</v>
      </c>
      <c r="AU100" s="190" t="s">
        <v>3562</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3699</v>
      </c>
      <c r="BM100" s="190" t="s">
        <v>343</v>
      </c>
    </row>
    <row r="101" spans="2:65" s="1" customFormat="1" ht="16.5" customHeight="1">
      <c r="B101" s="34"/>
      <c r="C101" s="179" t="s">
        <v>3692</v>
      </c>
      <c r="D101" s="179" t="s">
        <v>3694</v>
      </c>
      <c r="E101" s="180" t="s">
        <v>1947</v>
      </c>
      <c r="F101" s="181" t="s">
        <v>212</v>
      </c>
      <c r="G101" s="182" t="s">
        <v>3697</v>
      </c>
      <c r="H101" s="183">
        <v>1.5</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3699</v>
      </c>
      <c r="AT101" s="190" t="s">
        <v>3694</v>
      </c>
      <c r="AU101" s="190" t="s">
        <v>3562</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344</v>
      </c>
    </row>
    <row r="102" spans="2:47" s="1" customFormat="1" ht="19.5">
      <c r="B102" s="34"/>
      <c r="C102" s="35"/>
      <c r="D102" s="194" t="s">
        <v>4408</v>
      </c>
      <c r="E102" s="35"/>
      <c r="F102" s="235" t="s">
        <v>214</v>
      </c>
      <c r="G102" s="35"/>
      <c r="H102" s="35"/>
      <c r="I102" s="106"/>
      <c r="J102" s="35"/>
      <c r="K102" s="35"/>
      <c r="L102" s="38"/>
      <c r="M102" s="236"/>
      <c r="N102" s="63"/>
      <c r="O102" s="63"/>
      <c r="P102" s="63"/>
      <c r="Q102" s="63"/>
      <c r="R102" s="63"/>
      <c r="S102" s="63"/>
      <c r="T102" s="64"/>
      <c r="AT102" s="17" t="s">
        <v>4408</v>
      </c>
      <c r="AU102" s="17" t="s">
        <v>3562</v>
      </c>
    </row>
    <row r="103" spans="2:65" s="1" customFormat="1" ht="16.5" customHeight="1">
      <c r="B103" s="34"/>
      <c r="C103" s="179" t="s">
        <v>3701</v>
      </c>
      <c r="D103" s="179" t="s">
        <v>3694</v>
      </c>
      <c r="E103" s="180" t="s">
        <v>1950</v>
      </c>
      <c r="F103" s="181" t="s">
        <v>215</v>
      </c>
      <c r="G103" s="182" t="s">
        <v>3697</v>
      </c>
      <c r="H103" s="183">
        <v>1.5</v>
      </c>
      <c r="I103" s="184"/>
      <c r="J103" s="185">
        <f>ROUND(I103*H103,2)</f>
        <v>0</v>
      </c>
      <c r="K103" s="181" t="s">
        <v>1790</v>
      </c>
      <c r="L103" s="38"/>
      <c r="M103" s="186" t="s">
        <v>3501</v>
      </c>
      <c r="N103" s="187" t="s">
        <v>3525</v>
      </c>
      <c r="O103" s="63"/>
      <c r="P103" s="188">
        <f>O103*H103</f>
        <v>0</v>
      </c>
      <c r="Q103" s="188">
        <v>0</v>
      </c>
      <c r="R103" s="188">
        <f>Q103*H103</f>
        <v>0</v>
      </c>
      <c r="S103" s="188">
        <v>0</v>
      </c>
      <c r="T103" s="189">
        <f>S103*H103</f>
        <v>0</v>
      </c>
      <c r="AR103" s="190" t="s">
        <v>3699</v>
      </c>
      <c r="AT103" s="190" t="s">
        <v>3694</v>
      </c>
      <c r="AU103" s="190" t="s">
        <v>3562</v>
      </c>
      <c r="AY103" s="17" t="s">
        <v>3691</v>
      </c>
      <c r="BE103" s="191">
        <f>IF(N103="základní",J103,0)</f>
        <v>0</v>
      </c>
      <c r="BF103" s="191">
        <f>IF(N103="snížená",J103,0)</f>
        <v>0</v>
      </c>
      <c r="BG103" s="191">
        <f>IF(N103="zákl. přenesená",J103,0)</f>
        <v>0</v>
      </c>
      <c r="BH103" s="191">
        <f>IF(N103="sníž. přenesená",J103,0)</f>
        <v>0</v>
      </c>
      <c r="BI103" s="191">
        <f>IF(N103="nulová",J103,0)</f>
        <v>0</v>
      </c>
      <c r="BJ103" s="17" t="s">
        <v>3562</v>
      </c>
      <c r="BK103" s="191">
        <f>ROUND(I103*H103,2)</f>
        <v>0</v>
      </c>
      <c r="BL103" s="17" t="s">
        <v>3699</v>
      </c>
      <c r="BM103" s="190" t="s">
        <v>345</v>
      </c>
    </row>
    <row r="104" spans="2:65" s="1" customFormat="1" ht="16.5" customHeight="1">
      <c r="B104" s="34"/>
      <c r="C104" s="179" t="s">
        <v>3723</v>
      </c>
      <c r="D104" s="179" t="s">
        <v>3694</v>
      </c>
      <c r="E104" s="180" t="s">
        <v>1953</v>
      </c>
      <c r="F104" s="181" t="s">
        <v>1954</v>
      </c>
      <c r="G104" s="182" t="s">
        <v>3697</v>
      </c>
      <c r="H104" s="183">
        <v>1.5</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3699</v>
      </c>
      <c r="AT104" s="190" t="s">
        <v>3694</v>
      </c>
      <c r="AU104" s="190" t="s">
        <v>3562</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3699</v>
      </c>
      <c r="BM104" s="190" t="s">
        <v>346</v>
      </c>
    </row>
    <row r="105" spans="2:65" s="1" customFormat="1" ht="16.5" customHeight="1">
      <c r="B105" s="34"/>
      <c r="C105" s="179" t="s">
        <v>3756</v>
      </c>
      <c r="D105" s="179" t="s">
        <v>3694</v>
      </c>
      <c r="E105" s="180" t="s">
        <v>3790</v>
      </c>
      <c r="F105" s="181" t="s">
        <v>218</v>
      </c>
      <c r="G105" s="182" t="s">
        <v>3792</v>
      </c>
      <c r="H105" s="183">
        <v>2.55</v>
      </c>
      <c r="I105" s="184"/>
      <c r="J105" s="185">
        <f>ROUND(I105*H105,2)</f>
        <v>0</v>
      </c>
      <c r="K105" s="181" t="s">
        <v>1790</v>
      </c>
      <c r="L105" s="38"/>
      <c r="M105" s="186" t="s">
        <v>3501</v>
      </c>
      <c r="N105" s="187" t="s">
        <v>3525</v>
      </c>
      <c r="O105" s="63"/>
      <c r="P105" s="188">
        <f>O105*H105</f>
        <v>0</v>
      </c>
      <c r="Q105" s="188">
        <v>0</v>
      </c>
      <c r="R105" s="188">
        <f>Q105*H105</f>
        <v>0</v>
      </c>
      <c r="S105" s="188">
        <v>0</v>
      </c>
      <c r="T105" s="189">
        <f>S105*H105</f>
        <v>0</v>
      </c>
      <c r="AR105" s="190" t="s">
        <v>3699</v>
      </c>
      <c r="AT105" s="190" t="s">
        <v>3694</v>
      </c>
      <c r="AU105" s="190" t="s">
        <v>3562</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3699</v>
      </c>
      <c r="BM105" s="190" t="s">
        <v>347</v>
      </c>
    </row>
    <row r="106" spans="2:51" s="12" customFormat="1" ht="12">
      <c r="B106" s="192"/>
      <c r="C106" s="193"/>
      <c r="D106" s="194" t="s">
        <v>3710</v>
      </c>
      <c r="E106" s="195" t="s">
        <v>3501</v>
      </c>
      <c r="F106" s="196" t="s">
        <v>348</v>
      </c>
      <c r="G106" s="193"/>
      <c r="H106" s="197">
        <v>2.55</v>
      </c>
      <c r="I106" s="198"/>
      <c r="J106" s="193"/>
      <c r="K106" s="193"/>
      <c r="L106" s="199"/>
      <c r="M106" s="200"/>
      <c r="N106" s="201"/>
      <c r="O106" s="201"/>
      <c r="P106" s="201"/>
      <c r="Q106" s="201"/>
      <c r="R106" s="201"/>
      <c r="S106" s="201"/>
      <c r="T106" s="202"/>
      <c r="AT106" s="203" t="s">
        <v>3710</v>
      </c>
      <c r="AU106" s="203" t="s">
        <v>3562</v>
      </c>
      <c r="AV106" s="12" t="s">
        <v>3565</v>
      </c>
      <c r="AW106" s="12" t="s">
        <v>3515</v>
      </c>
      <c r="AX106" s="12" t="s">
        <v>3554</v>
      </c>
      <c r="AY106" s="203" t="s">
        <v>3691</v>
      </c>
    </row>
    <row r="107" spans="2:51" s="13" customFormat="1" ht="12">
      <c r="B107" s="204"/>
      <c r="C107" s="205"/>
      <c r="D107" s="194" t="s">
        <v>3710</v>
      </c>
      <c r="E107" s="206" t="s">
        <v>3501</v>
      </c>
      <c r="F107" s="207" t="s">
        <v>3712</v>
      </c>
      <c r="G107" s="205"/>
      <c r="H107" s="208">
        <v>2.55</v>
      </c>
      <c r="I107" s="209"/>
      <c r="J107" s="205"/>
      <c r="K107" s="205"/>
      <c r="L107" s="210"/>
      <c r="M107" s="211"/>
      <c r="N107" s="212"/>
      <c r="O107" s="212"/>
      <c r="P107" s="212"/>
      <c r="Q107" s="212"/>
      <c r="R107" s="212"/>
      <c r="S107" s="212"/>
      <c r="T107" s="213"/>
      <c r="AT107" s="214" t="s">
        <v>3710</v>
      </c>
      <c r="AU107" s="214" t="s">
        <v>3562</v>
      </c>
      <c r="AV107" s="13" t="s">
        <v>3699</v>
      </c>
      <c r="AW107" s="13" t="s">
        <v>3515</v>
      </c>
      <c r="AX107" s="13" t="s">
        <v>3562</v>
      </c>
      <c r="AY107" s="214" t="s">
        <v>3691</v>
      </c>
    </row>
    <row r="108" spans="2:65" s="1" customFormat="1" ht="24" customHeight="1">
      <c r="B108" s="34"/>
      <c r="C108" s="179" t="s">
        <v>3490</v>
      </c>
      <c r="D108" s="179" t="s">
        <v>3694</v>
      </c>
      <c r="E108" s="180" t="s">
        <v>3786</v>
      </c>
      <c r="F108" s="181" t="s">
        <v>3787</v>
      </c>
      <c r="G108" s="182" t="s">
        <v>3697</v>
      </c>
      <c r="H108" s="183">
        <v>4.3</v>
      </c>
      <c r="I108" s="184"/>
      <c r="J108" s="185">
        <f>ROUND(I108*H108,2)</f>
        <v>0</v>
      </c>
      <c r="K108" s="181" t="s">
        <v>1790</v>
      </c>
      <c r="L108" s="38"/>
      <c r="M108" s="186" t="s">
        <v>3501</v>
      </c>
      <c r="N108" s="187" t="s">
        <v>3525</v>
      </c>
      <c r="O108" s="63"/>
      <c r="P108" s="188">
        <f>O108*H108</f>
        <v>0</v>
      </c>
      <c r="Q108" s="188">
        <v>0</v>
      </c>
      <c r="R108" s="188">
        <f>Q108*H108</f>
        <v>0</v>
      </c>
      <c r="S108" s="188">
        <v>0</v>
      </c>
      <c r="T108" s="189">
        <f>S108*H108</f>
        <v>0</v>
      </c>
      <c r="AR108" s="190" t="s">
        <v>3699</v>
      </c>
      <c r="AT108" s="190" t="s">
        <v>3694</v>
      </c>
      <c r="AU108" s="190" t="s">
        <v>3562</v>
      </c>
      <c r="AY108" s="17" t="s">
        <v>3691</v>
      </c>
      <c r="BE108" s="191">
        <f>IF(N108="základní",J108,0)</f>
        <v>0</v>
      </c>
      <c r="BF108" s="191">
        <f>IF(N108="snížená",J108,0)</f>
        <v>0</v>
      </c>
      <c r="BG108" s="191">
        <f>IF(N108="zákl. přenesená",J108,0)</f>
        <v>0</v>
      </c>
      <c r="BH108" s="191">
        <f>IF(N108="sníž. přenesená",J108,0)</f>
        <v>0</v>
      </c>
      <c r="BI108" s="191">
        <f>IF(N108="nulová",J108,0)</f>
        <v>0</v>
      </c>
      <c r="BJ108" s="17" t="s">
        <v>3562</v>
      </c>
      <c r="BK108" s="191">
        <f>ROUND(I108*H108,2)</f>
        <v>0</v>
      </c>
      <c r="BL108" s="17" t="s">
        <v>3699</v>
      </c>
      <c r="BM108" s="190" t="s">
        <v>349</v>
      </c>
    </row>
    <row r="109" spans="2:47" s="1" customFormat="1" ht="19.5">
      <c r="B109" s="34"/>
      <c r="C109" s="35"/>
      <c r="D109" s="194" t="s">
        <v>4408</v>
      </c>
      <c r="E109" s="35"/>
      <c r="F109" s="235" t="s">
        <v>222</v>
      </c>
      <c r="G109" s="35"/>
      <c r="H109" s="35"/>
      <c r="I109" s="106"/>
      <c r="J109" s="35"/>
      <c r="K109" s="35"/>
      <c r="L109" s="38"/>
      <c r="M109" s="236"/>
      <c r="N109" s="63"/>
      <c r="O109" s="63"/>
      <c r="P109" s="63"/>
      <c r="Q109" s="63"/>
      <c r="R109" s="63"/>
      <c r="S109" s="63"/>
      <c r="T109" s="64"/>
      <c r="AT109" s="17" t="s">
        <v>4408</v>
      </c>
      <c r="AU109" s="17" t="s">
        <v>3562</v>
      </c>
    </row>
    <row r="110" spans="2:65" s="1" customFormat="1" ht="24" customHeight="1">
      <c r="B110" s="34"/>
      <c r="C110" s="179" t="s">
        <v>3761</v>
      </c>
      <c r="D110" s="179" t="s">
        <v>3694</v>
      </c>
      <c r="E110" s="180" t="s">
        <v>152</v>
      </c>
      <c r="F110" s="181" t="s">
        <v>153</v>
      </c>
      <c r="G110" s="182" t="s">
        <v>3697</v>
      </c>
      <c r="H110" s="183">
        <v>1.1</v>
      </c>
      <c r="I110" s="184"/>
      <c r="J110" s="185">
        <f>ROUND(I110*H110,2)</f>
        <v>0</v>
      </c>
      <c r="K110" s="181" t="s">
        <v>1942</v>
      </c>
      <c r="L110" s="38"/>
      <c r="M110" s="186" t="s">
        <v>3501</v>
      </c>
      <c r="N110" s="187" t="s">
        <v>3525</v>
      </c>
      <c r="O110" s="63"/>
      <c r="P110" s="188">
        <f>O110*H110</f>
        <v>0</v>
      </c>
      <c r="Q110" s="188">
        <v>0</v>
      </c>
      <c r="R110" s="188">
        <f>Q110*H110</f>
        <v>0</v>
      </c>
      <c r="S110" s="188">
        <v>0</v>
      </c>
      <c r="T110" s="189">
        <f>S110*H110</f>
        <v>0</v>
      </c>
      <c r="AR110" s="190" t="s">
        <v>3699</v>
      </c>
      <c r="AT110" s="190" t="s">
        <v>3694</v>
      </c>
      <c r="AU110" s="190" t="s">
        <v>3562</v>
      </c>
      <c r="AY110" s="17" t="s">
        <v>3691</v>
      </c>
      <c r="BE110" s="191">
        <f>IF(N110="základní",J110,0)</f>
        <v>0</v>
      </c>
      <c r="BF110" s="191">
        <f>IF(N110="snížená",J110,0)</f>
        <v>0</v>
      </c>
      <c r="BG110" s="191">
        <f>IF(N110="zákl. přenesená",J110,0)</f>
        <v>0</v>
      </c>
      <c r="BH110" s="191">
        <f>IF(N110="sníž. přenesená",J110,0)</f>
        <v>0</v>
      </c>
      <c r="BI110" s="191">
        <f>IF(N110="nulová",J110,0)</f>
        <v>0</v>
      </c>
      <c r="BJ110" s="17" t="s">
        <v>3562</v>
      </c>
      <c r="BK110" s="191">
        <f>ROUND(I110*H110,2)</f>
        <v>0</v>
      </c>
      <c r="BL110" s="17" t="s">
        <v>3699</v>
      </c>
      <c r="BM110" s="190" t="s">
        <v>350</v>
      </c>
    </row>
    <row r="111" spans="2:47" s="1" customFormat="1" ht="19.5">
      <c r="B111" s="34"/>
      <c r="C111" s="35"/>
      <c r="D111" s="194" t="s">
        <v>4408</v>
      </c>
      <c r="E111" s="35"/>
      <c r="F111" s="235" t="s">
        <v>155</v>
      </c>
      <c r="G111" s="35"/>
      <c r="H111" s="35"/>
      <c r="I111" s="106"/>
      <c r="J111" s="35"/>
      <c r="K111" s="35"/>
      <c r="L111" s="38"/>
      <c r="M111" s="236"/>
      <c r="N111" s="63"/>
      <c r="O111" s="63"/>
      <c r="P111" s="63"/>
      <c r="Q111" s="63"/>
      <c r="R111" s="63"/>
      <c r="S111" s="63"/>
      <c r="T111" s="64"/>
      <c r="AT111" s="17" t="s">
        <v>4408</v>
      </c>
      <c r="AU111" s="17" t="s">
        <v>3562</v>
      </c>
    </row>
    <row r="112" spans="2:65" s="1" customFormat="1" ht="16.5" customHeight="1">
      <c r="B112" s="34"/>
      <c r="C112" s="225" t="s">
        <v>3767</v>
      </c>
      <c r="D112" s="225" t="s">
        <v>3806</v>
      </c>
      <c r="E112" s="226" t="s">
        <v>1967</v>
      </c>
      <c r="F112" s="227" t="s">
        <v>1968</v>
      </c>
      <c r="G112" s="228" t="s">
        <v>3792</v>
      </c>
      <c r="H112" s="229">
        <v>2.2</v>
      </c>
      <c r="I112" s="230"/>
      <c r="J112" s="231">
        <f>ROUND(I112*H112,2)</f>
        <v>0</v>
      </c>
      <c r="K112" s="227" t="s">
        <v>1790</v>
      </c>
      <c r="L112" s="232"/>
      <c r="M112" s="233" t="s">
        <v>3501</v>
      </c>
      <c r="N112" s="234" t="s">
        <v>3525</v>
      </c>
      <c r="O112" s="63"/>
      <c r="P112" s="188">
        <f>O112*H112</f>
        <v>0</v>
      </c>
      <c r="Q112" s="188">
        <v>0</v>
      </c>
      <c r="R112" s="188">
        <f>Q112*H112</f>
        <v>0</v>
      </c>
      <c r="S112" s="188">
        <v>0</v>
      </c>
      <c r="T112" s="189">
        <f>S112*H112</f>
        <v>0</v>
      </c>
      <c r="AR112" s="190" t="s">
        <v>3732</v>
      </c>
      <c r="AT112" s="190" t="s">
        <v>3806</v>
      </c>
      <c r="AU112" s="190" t="s">
        <v>3562</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351</v>
      </c>
    </row>
    <row r="113" spans="2:51" s="12" customFormat="1" ht="12">
      <c r="B113" s="192"/>
      <c r="C113" s="193"/>
      <c r="D113" s="194" t="s">
        <v>3710</v>
      </c>
      <c r="E113" s="195" t="s">
        <v>3501</v>
      </c>
      <c r="F113" s="196" t="s">
        <v>352</v>
      </c>
      <c r="G113" s="193"/>
      <c r="H113" s="197">
        <v>2.2</v>
      </c>
      <c r="I113" s="198"/>
      <c r="J113" s="193"/>
      <c r="K113" s="193"/>
      <c r="L113" s="199"/>
      <c r="M113" s="200"/>
      <c r="N113" s="201"/>
      <c r="O113" s="201"/>
      <c r="P113" s="201"/>
      <c r="Q113" s="201"/>
      <c r="R113" s="201"/>
      <c r="S113" s="201"/>
      <c r="T113" s="202"/>
      <c r="AT113" s="203" t="s">
        <v>3710</v>
      </c>
      <c r="AU113" s="203" t="s">
        <v>3562</v>
      </c>
      <c r="AV113" s="12" t="s">
        <v>3565</v>
      </c>
      <c r="AW113" s="12" t="s">
        <v>3515</v>
      </c>
      <c r="AX113" s="12" t="s">
        <v>3554</v>
      </c>
      <c r="AY113" s="203" t="s">
        <v>3691</v>
      </c>
    </row>
    <row r="114" spans="2:51" s="13" customFormat="1" ht="12">
      <c r="B114" s="204"/>
      <c r="C114" s="205"/>
      <c r="D114" s="194" t="s">
        <v>3710</v>
      </c>
      <c r="E114" s="206" t="s">
        <v>3501</v>
      </c>
      <c r="F114" s="207" t="s">
        <v>3712</v>
      </c>
      <c r="G114" s="205"/>
      <c r="H114" s="208">
        <v>2.2</v>
      </c>
      <c r="I114" s="209"/>
      <c r="J114" s="205"/>
      <c r="K114" s="205"/>
      <c r="L114" s="210"/>
      <c r="M114" s="211"/>
      <c r="N114" s="212"/>
      <c r="O114" s="212"/>
      <c r="P114" s="212"/>
      <c r="Q114" s="212"/>
      <c r="R114" s="212"/>
      <c r="S114" s="212"/>
      <c r="T114" s="213"/>
      <c r="AT114" s="214" t="s">
        <v>3710</v>
      </c>
      <c r="AU114" s="214" t="s">
        <v>3562</v>
      </c>
      <c r="AV114" s="13" t="s">
        <v>3699</v>
      </c>
      <c r="AW114" s="13" t="s">
        <v>3515</v>
      </c>
      <c r="AX114" s="13" t="s">
        <v>3562</v>
      </c>
      <c r="AY114" s="214" t="s">
        <v>3691</v>
      </c>
    </row>
    <row r="115" spans="2:63" s="11" customFormat="1" ht="25.9" customHeight="1">
      <c r="B115" s="163"/>
      <c r="C115" s="164"/>
      <c r="D115" s="165" t="s">
        <v>3553</v>
      </c>
      <c r="E115" s="166" t="s">
        <v>1785</v>
      </c>
      <c r="F115" s="166" t="s">
        <v>1786</v>
      </c>
      <c r="G115" s="164"/>
      <c r="H115" s="164"/>
      <c r="I115" s="167"/>
      <c r="J115" s="168">
        <f>BK115</f>
        <v>0</v>
      </c>
      <c r="K115" s="164"/>
      <c r="L115" s="169"/>
      <c r="M115" s="170"/>
      <c r="N115" s="171"/>
      <c r="O115" s="171"/>
      <c r="P115" s="172">
        <f>P116+P118+P128+P134+P136+P143</f>
        <v>0</v>
      </c>
      <c r="Q115" s="171"/>
      <c r="R115" s="172">
        <f>R116+R118+R128+R134+R136+R143</f>
        <v>0</v>
      </c>
      <c r="S115" s="171"/>
      <c r="T115" s="173">
        <f>T116+T118+T128+T134+T136+T143</f>
        <v>0</v>
      </c>
      <c r="AR115" s="174" t="s">
        <v>3562</v>
      </c>
      <c r="AT115" s="175" t="s">
        <v>3553</v>
      </c>
      <c r="AU115" s="175" t="s">
        <v>3554</v>
      </c>
      <c r="AY115" s="174" t="s">
        <v>3691</v>
      </c>
      <c r="BK115" s="176">
        <f>BK116+BK118+BK128+BK134+BK136+BK143</f>
        <v>0</v>
      </c>
    </row>
    <row r="116" spans="2:63" s="11" customFormat="1" ht="22.9" customHeight="1">
      <c r="B116" s="163"/>
      <c r="C116" s="164"/>
      <c r="D116" s="165" t="s">
        <v>3553</v>
      </c>
      <c r="E116" s="177" t="s">
        <v>3699</v>
      </c>
      <c r="F116" s="177" t="s">
        <v>1813</v>
      </c>
      <c r="G116" s="164"/>
      <c r="H116" s="164"/>
      <c r="I116" s="167"/>
      <c r="J116" s="178">
        <f>BK116</f>
        <v>0</v>
      </c>
      <c r="K116" s="164"/>
      <c r="L116" s="169"/>
      <c r="M116" s="170"/>
      <c r="N116" s="171"/>
      <c r="O116" s="171"/>
      <c r="P116" s="172">
        <f>P117</f>
        <v>0</v>
      </c>
      <c r="Q116" s="171"/>
      <c r="R116" s="172">
        <f>R117</f>
        <v>0</v>
      </c>
      <c r="S116" s="171"/>
      <c r="T116" s="173">
        <f>T117</f>
        <v>0</v>
      </c>
      <c r="AR116" s="174" t="s">
        <v>3562</v>
      </c>
      <c r="AT116" s="175" t="s">
        <v>3553</v>
      </c>
      <c r="AU116" s="175" t="s">
        <v>3562</v>
      </c>
      <c r="AY116" s="174" t="s">
        <v>3691</v>
      </c>
      <c r="BK116" s="176">
        <f>BK117</f>
        <v>0</v>
      </c>
    </row>
    <row r="117" spans="2:65" s="1" customFormat="1" ht="16.5" customHeight="1">
      <c r="B117" s="34"/>
      <c r="C117" s="179" t="s">
        <v>3772</v>
      </c>
      <c r="D117" s="179" t="s">
        <v>3694</v>
      </c>
      <c r="E117" s="180" t="s">
        <v>1975</v>
      </c>
      <c r="F117" s="181" t="s">
        <v>1976</v>
      </c>
      <c r="G117" s="182" t="s">
        <v>3697</v>
      </c>
      <c r="H117" s="183">
        <v>0.3</v>
      </c>
      <c r="I117" s="184"/>
      <c r="J117" s="185">
        <f>ROUND(I117*H117,2)</f>
        <v>0</v>
      </c>
      <c r="K117" s="181" t="s">
        <v>1790</v>
      </c>
      <c r="L117" s="38"/>
      <c r="M117" s="186" t="s">
        <v>3501</v>
      </c>
      <c r="N117" s="187" t="s">
        <v>3525</v>
      </c>
      <c r="O117" s="63"/>
      <c r="P117" s="188">
        <f>O117*H117</f>
        <v>0</v>
      </c>
      <c r="Q117" s="188">
        <v>0</v>
      </c>
      <c r="R117" s="188">
        <f>Q117*H117</f>
        <v>0</v>
      </c>
      <c r="S117" s="188">
        <v>0</v>
      </c>
      <c r="T117" s="189">
        <f>S117*H117</f>
        <v>0</v>
      </c>
      <c r="AR117" s="190" t="s">
        <v>3699</v>
      </c>
      <c r="AT117" s="190" t="s">
        <v>3694</v>
      </c>
      <c r="AU117" s="190" t="s">
        <v>3565</v>
      </c>
      <c r="AY117" s="17" t="s">
        <v>3691</v>
      </c>
      <c r="BE117" s="191">
        <f>IF(N117="základní",J117,0)</f>
        <v>0</v>
      </c>
      <c r="BF117" s="191">
        <f>IF(N117="snížená",J117,0)</f>
        <v>0</v>
      </c>
      <c r="BG117" s="191">
        <f>IF(N117="zákl. přenesená",J117,0)</f>
        <v>0</v>
      </c>
      <c r="BH117" s="191">
        <f>IF(N117="sníž. přenesená",J117,0)</f>
        <v>0</v>
      </c>
      <c r="BI117" s="191">
        <f>IF(N117="nulová",J117,0)</f>
        <v>0</v>
      </c>
      <c r="BJ117" s="17" t="s">
        <v>3562</v>
      </c>
      <c r="BK117" s="191">
        <f>ROUND(I117*H117,2)</f>
        <v>0</v>
      </c>
      <c r="BL117" s="17" t="s">
        <v>3699</v>
      </c>
      <c r="BM117" s="190" t="s">
        <v>353</v>
      </c>
    </row>
    <row r="118" spans="2:63" s="11" customFormat="1" ht="22.9" customHeight="1">
      <c r="B118" s="163"/>
      <c r="C118" s="164"/>
      <c r="D118" s="165" t="s">
        <v>3553</v>
      </c>
      <c r="E118" s="177" t="s">
        <v>3716</v>
      </c>
      <c r="F118" s="177" t="s">
        <v>354</v>
      </c>
      <c r="G118" s="164"/>
      <c r="H118" s="164"/>
      <c r="I118" s="167"/>
      <c r="J118" s="178">
        <f>BK118</f>
        <v>0</v>
      </c>
      <c r="K118" s="164"/>
      <c r="L118" s="169"/>
      <c r="M118" s="170"/>
      <c r="N118" s="171"/>
      <c r="O118" s="171"/>
      <c r="P118" s="172">
        <f>SUM(P119:P127)</f>
        <v>0</v>
      </c>
      <c r="Q118" s="171"/>
      <c r="R118" s="172">
        <f>SUM(R119:R127)</f>
        <v>0</v>
      </c>
      <c r="S118" s="171"/>
      <c r="T118" s="173">
        <f>SUM(T119:T127)</f>
        <v>0</v>
      </c>
      <c r="AR118" s="174" t="s">
        <v>3562</v>
      </c>
      <c r="AT118" s="175" t="s">
        <v>3553</v>
      </c>
      <c r="AU118" s="175" t="s">
        <v>3562</v>
      </c>
      <c r="AY118" s="174" t="s">
        <v>3691</v>
      </c>
      <c r="BK118" s="176">
        <f>SUM(BK119:BK127)</f>
        <v>0</v>
      </c>
    </row>
    <row r="119" spans="2:65" s="1" customFormat="1" ht="16.5" customHeight="1">
      <c r="B119" s="34"/>
      <c r="C119" s="179" t="s">
        <v>3776</v>
      </c>
      <c r="D119" s="179" t="s">
        <v>3694</v>
      </c>
      <c r="E119" s="180" t="s">
        <v>355</v>
      </c>
      <c r="F119" s="181" t="s">
        <v>356</v>
      </c>
      <c r="G119" s="182" t="s">
        <v>3800</v>
      </c>
      <c r="H119" s="183">
        <v>1.2</v>
      </c>
      <c r="I119" s="184"/>
      <c r="J119" s="185">
        <f>ROUND(I119*H119,2)</f>
        <v>0</v>
      </c>
      <c r="K119" s="181" t="s">
        <v>1790</v>
      </c>
      <c r="L119" s="38"/>
      <c r="M119" s="186" t="s">
        <v>3501</v>
      </c>
      <c r="N119" s="187" t="s">
        <v>3525</v>
      </c>
      <c r="O119" s="63"/>
      <c r="P119" s="188">
        <f>O119*H119</f>
        <v>0</v>
      </c>
      <c r="Q119" s="188">
        <v>0</v>
      </c>
      <c r="R119" s="188">
        <f>Q119*H119</f>
        <v>0</v>
      </c>
      <c r="S119" s="188">
        <v>0</v>
      </c>
      <c r="T119" s="189">
        <f>S119*H119</f>
        <v>0</v>
      </c>
      <c r="AR119" s="190" t="s">
        <v>3699</v>
      </c>
      <c r="AT119" s="190" t="s">
        <v>3694</v>
      </c>
      <c r="AU119" s="190" t="s">
        <v>3565</v>
      </c>
      <c r="AY119" s="17" t="s">
        <v>3691</v>
      </c>
      <c r="BE119" s="191">
        <f>IF(N119="základní",J119,0)</f>
        <v>0</v>
      </c>
      <c r="BF119" s="191">
        <f>IF(N119="snížená",J119,0)</f>
        <v>0</v>
      </c>
      <c r="BG119" s="191">
        <f>IF(N119="zákl. přenesená",J119,0)</f>
        <v>0</v>
      </c>
      <c r="BH119" s="191">
        <f>IF(N119="sníž. přenesená",J119,0)</f>
        <v>0</v>
      </c>
      <c r="BI119" s="191">
        <f>IF(N119="nulová",J119,0)</f>
        <v>0</v>
      </c>
      <c r="BJ119" s="17" t="s">
        <v>3562</v>
      </c>
      <c r="BK119" s="191">
        <f>ROUND(I119*H119,2)</f>
        <v>0</v>
      </c>
      <c r="BL119" s="17" t="s">
        <v>3699</v>
      </c>
      <c r="BM119" s="190" t="s">
        <v>357</v>
      </c>
    </row>
    <row r="120" spans="2:47" s="1" customFormat="1" ht="29.25">
      <c r="B120" s="34"/>
      <c r="C120" s="35"/>
      <c r="D120" s="194" t="s">
        <v>4408</v>
      </c>
      <c r="E120" s="35"/>
      <c r="F120" s="235" t="s">
        <v>358</v>
      </c>
      <c r="G120" s="35"/>
      <c r="H120" s="35"/>
      <c r="I120" s="106"/>
      <c r="J120" s="35"/>
      <c r="K120" s="35"/>
      <c r="L120" s="38"/>
      <c r="M120" s="236"/>
      <c r="N120" s="63"/>
      <c r="O120" s="63"/>
      <c r="P120" s="63"/>
      <c r="Q120" s="63"/>
      <c r="R120" s="63"/>
      <c r="S120" s="63"/>
      <c r="T120" s="64"/>
      <c r="AT120" s="17" t="s">
        <v>4408</v>
      </c>
      <c r="AU120" s="17" t="s">
        <v>3565</v>
      </c>
    </row>
    <row r="121" spans="2:65" s="1" customFormat="1" ht="16.5" customHeight="1">
      <c r="B121" s="34"/>
      <c r="C121" s="179" t="s">
        <v>3781</v>
      </c>
      <c r="D121" s="179" t="s">
        <v>3694</v>
      </c>
      <c r="E121" s="180" t="s">
        <v>359</v>
      </c>
      <c r="F121" s="181" t="s">
        <v>360</v>
      </c>
      <c r="G121" s="182" t="s">
        <v>3800</v>
      </c>
      <c r="H121" s="183">
        <v>1.3</v>
      </c>
      <c r="I121" s="184"/>
      <c r="J121" s="185">
        <f>ROUND(I121*H121,2)</f>
        <v>0</v>
      </c>
      <c r="K121" s="181" t="s">
        <v>3501</v>
      </c>
      <c r="L121" s="38"/>
      <c r="M121" s="186" t="s">
        <v>3501</v>
      </c>
      <c r="N121" s="187" t="s">
        <v>3525</v>
      </c>
      <c r="O121" s="63"/>
      <c r="P121" s="188">
        <f>O121*H121</f>
        <v>0</v>
      </c>
      <c r="Q121" s="188">
        <v>0</v>
      </c>
      <c r="R121" s="188">
        <f>Q121*H121</f>
        <v>0</v>
      </c>
      <c r="S121" s="188">
        <v>0</v>
      </c>
      <c r="T121" s="189">
        <f>S121*H121</f>
        <v>0</v>
      </c>
      <c r="AR121" s="190" t="s">
        <v>3699</v>
      </c>
      <c r="AT121" s="190" t="s">
        <v>3694</v>
      </c>
      <c r="AU121" s="190" t="s">
        <v>3565</v>
      </c>
      <c r="AY121" s="17" t="s">
        <v>3691</v>
      </c>
      <c r="BE121" s="191">
        <f>IF(N121="základní",J121,0)</f>
        <v>0</v>
      </c>
      <c r="BF121" s="191">
        <f>IF(N121="snížená",J121,0)</f>
        <v>0</v>
      </c>
      <c r="BG121" s="191">
        <f>IF(N121="zákl. přenesená",J121,0)</f>
        <v>0</v>
      </c>
      <c r="BH121" s="191">
        <f>IF(N121="sníž. přenesená",J121,0)</f>
        <v>0</v>
      </c>
      <c r="BI121" s="191">
        <f>IF(N121="nulová",J121,0)</f>
        <v>0</v>
      </c>
      <c r="BJ121" s="17" t="s">
        <v>3562</v>
      </c>
      <c r="BK121" s="191">
        <f>ROUND(I121*H121,2)</f>
        <v>0</v>
      </c>
      <c r="BL121" s="17" t="s">
        <v>3699</v>
      </c>
      <c r="BM121" s="190" t="s">
        <v>361</v>
      </c>
    </row>
    <row r="122" spans="2:47" s="1" customFormat="1" ht="29.25">
      <c r="B122" s="34"/>
      <c r="C122" s="35"/>
      <c r="D122" s="194" t="s">
        <v>4408</v>
      </c>
      <c r="E122" s="35"/>
      <c r="F122" s="235" t="s">
        <v>358</v>
      </c>
      <c r="G122" s="35"/>
      <c r="H122" s="35"/>
      <c r="I122" s="106"/>
      <c r="J122" s="35"/>
      <c r="K122" s="35"/>
      <c r="L122" s="38"/>
      <c r="M122" s="236"/>
      <c r="N122" s="63"/>
      <c r="O122" s="63"/>
      <c r="P122" s="63"/>
      <c r="Q122" s="63"/>
      <c r="R122" s="63"/>
      <c r="S122" s="63"/>
      <c r="T122" s="64"/>
      <c r="AT122" s="17" t="s">
        <v>4408</v>
      </c>
      <c r="AU122" s="17" t="s">
        <v>3565</v>
      </c>
    </row>
    <row r="123" spans="2:65" s="1" customFormat="1" ht="24" customHeight="1">
      <c r="B123" s="34"/>
      <c r="C123" s="179" t="s">
        <v>3489</v>
      </c>
      <c r="D123" s="179" t="s">
        <v>3694</v>
      </c>
      <c r="E123" s="180" t="s">
        <v>362</v>
      </c>
      <c r="F123" s="181" t="s">
        <v>363</v>
      </c>
      <c r="G123" s="182" t="s">
        <v>3800</v>
      </c>
      <c r="H123" s="183">
        <v>1.43</v>
      </c>
      <c r="I123" s="184"/>
      <c r="J123" s="185">
        <f>ROUND(I123*H123,2)</f>
        <v>0</v>
      </c>
      <c r="K123" s="181" t="s">
        <v>1790</v>
      </c>
      <c r="L123" s="38"/>
      <c r="M123" s="186" t="s">
        <v>3501</v>
      </c>
      <c r="N123" s="187" t="s">
        <v>3525</v>
      </c>
      <c r="O123" s="63"/>
      <c r="P123" s="188">
        <f>O123*H123</f>
        <v>0</v>
      </c>
      <c r="Q123" s="188">
        <v>0</v>
      </c>
      <c r="R123" s="188">
        <f>Q123*H123</f>
        <v>0</v>
      </c>
      <c r="S123" s="188">
        <v>0</v>
      </c>
      <c r="T123" s="189">
        <f>S123*H123</f>
        <v>0</v>
      </c>
      <c r="AR123" s="190" t="s">
        <v>3699</v>
      </c>
      <c r="AT123" s="190" t="s">
        <v>3694</v>
      </c>
      <c r="AU123" s="190" t="s">
        <v>3565</v>
      </c>
      <c r="AY123" s="17" t="s">
        <v>3691</v>
      </c>
      <c r="BE123" s="191">
        <f>IF(N123="základní",J123,0)</f>
        <v>0</v>
      </c>
      <c r="BF123" s="191">
        <f>IF(N123="snížená",J123,0)</f>
        <v>0</v>
      </c>
      <c r="BG123" s="191">
        <f>IF(N123="zákl. přenesená",J123,0)</f>
        <v>0</v>
      </c>
      <c r="BH123" s="191">
        <f>IF(N123="sníž. přenesená",J123,0)</f>
        <v>0</v>
      </c>
      <c r="BI123" s="191">
        <f>IF(N123="nulová",J123,0)</f>
        <v>0</v>
      </c>
      <c r="BJ123" s="17" t="s">
        <v>3562</v>
      </c>
      <c r="BK123" s="191">
        <f>ROUND(I123*H123,2)</f>
        <v>0</v>
      </c>
      <c r="BL123" s="17" t="s">
        <v>3699</v>
      </c>
      <c r="BM123" s="190" t="s">
        <v>364</v>
      </c>
    </row>
    <row r="124" spans="2:65" s="1" customFormat="1" ht="16.5" customHeight="1">
      <c r="B124" s="34"/>
      <c r="C124" s="179" t="s">
        <v>3789</v>
      </c>
      <c r="D124" s="179" t="s">
        <v>3694</v>
      </c>
      <c r="E124" s="180" t="s">
        <v>365</v>
      </c>
      <c r="F124" s="181" t="s">
        <v>366</v>
      </c>
      <c r="G124" s="182" t="s">
        <v>3800</v>
      </c>
      <c r="H124" s="183">
        <v>1.43</v>
      </c>
      <c r="I124" s="184"/>
      <c r="J124" s="185">
        <f>ROUND(I124*H124,2)</f>
        <v>0</v>
      </c>
      <c r="K124" s="181" t="s">
        <v>1790</v>
      </c>
      <c r="L124" s="38"/>
      <c r="M124" s="186" t="s">
        <v>3501</v>
      </c>
      <c r="N124" s="187" t="s">
        <v>3525</v>
      </c>
      <c r="O124" s="63"/>
      <c r="P124" s="188">
        <f>O124*H124</f>
        <v>0</v>
      </c>
      <c r="Q124" s="188">
        <v>0</v>
      </c>
      <c r="R124" s="188">
        <f>Q124*H124</f>
        <v>0</v>
      </c>
      <c r="S124" s="188">
        <v>0</v>
      </c>
      <c r="T124" s="189">
        <f>S124*H124</f>
        <v>0</v>
      </c>
      <c r="AR124" s="190" t="s">
        <v>3699</v>
      </c>
      <c r="AT124" s="190" t="s">
        <v>3694</v>
      </c>
      <c r="AU124" s="190" t="s">
        <v>3565</v>
      </c>
      <c r="AY124" s="17" t="s">
        <v>3691</v>
      </c>
      <c r="BE124" s="191">
        <f>IF(N124="základní",J124,0)</f>
        <v>0</v>
      </c>
      <c r="BF124" s="191">
        <f>IF(N124="snížená",J124,0)</f>
        <v>0</v>
      </c>
      <c r="BG124" s="191">
        <f>IF(N124="zákl. přenesená",J124,0)</f>
        <v>0</v>
      </c>
      <c r="BH124" s="191">
        <f>IF(N124="sníž. přenesená",J124,0)</f>
        <v>0</v>
      </c>
      <c r="BI124" s="191">
        <f>IF(N124="nulová",J124,0)</f>
        <v>0</v>
      </c>
      <c r="BJ124" s="17" t="s">
        <v>3562</v>
      </c>
      <c r="BK124" s="191">
        <f>ROUND(I124*H124,2)</f>
        <v>0</v>
      </c>
      <c r="BL124" s="17" t="s">
        <v>3699</v>
      </c>
      <c r="BM124" s="190" t="s">
        <v>367</v>
      </c>
    </row>
    <row r="125" spans="2:65" s="1" customFormat="1" ht="16.5" customHeight="1">
      <c r="B125" s="34"/>
      <c r="C125" s="179" t="s">
        <v>3797</v>
      </c>
      <c r="D125" s="179" t="s">
        <v>3694</v>
      </c>
      <c r="E125" s="180" t="s">
        <v>368</v>
      </c>
      <c r="F125" s="181" t="s">
        <v>369</v>
      </c>
      <c r="G125" s="182" t="s">
        <v>3800</v>
      </c>
      <c r="H125" s="183">
        <v>1.43</v>
      </c>
      <c r="I125" s="184"/>
      <c r="J125" s="185">
        <f>ROUND(I125*H125,2)</f>
        <v>0</v>
      </c>
      <c r="K125" s="181" t="s">
        <v>1790</v>
      </c>
      <c r="L125" s="38"/>
      <c r="M125" s="186" t="s">
        <v>3501</v>
      </c>
      <c r="N125" s="187" t="s">
        <v>3525</v>
      </c>
      <c r="O125" s="63"/>
      <c r="P125" s="188">
        <f>O125*H125</f>
        <v>0</v>
      </c>
      <c r="Q125" s="188">
        <v>0</v>
      </c>
      <c r="R125" s="188">
        <f>Q125*H125</f>
        <v>0</v>
      </c>
      <c r="S125" s="188">
        <v>0</v>
      </c>
      <c r="T125" s="189">
        <f>S125*H125</f>
        <v>0</v>
      </c>
      <c r="AR125" s="190" t="s">
        <v>3699</v>
      </c>
      <c r="AT125" s="190" t="s">
        <v>3694</v>
      </c>
      <c r="AU125" s="190" t="s">
        <v>3565</v>
      </c>
      <c r="AY125" s="17" t="s">
        <v>3691</v>
      </c>
      <c r="BE125" s="191">
        <f>IF(N125="základní",J125,0)</f>
        <v>0</v>
      </c>
      <c r="BF125" s="191">
        <f>IF(N125="snížená",J125,0)</f>
        <v>0</v>
      </c>
      <c r="BG125" s="191">
        <f>IF(N125="zákl. přenesená",J125,0)</f>
        <v>0</v>
      </c>
      <c r="BH125" s="191">
        <f>IF(N125="sníž. přenesená",J125,0)</f>
        <v>0</v>
      </c>
      <c r="BI125" s="191">
        <f>IF(N125="nulová",J125,0)</f>
        <v>0</v>
      </c>
      <c r="BJ125" s="17" t="s">
        <v>3562</v>
      </c>
      <c r="BK125" s="191">
        <f>ROUND(I125*H125,2)</f>
        <v>0</v>
      </c>
      <c r="BL125" s="17" t="s">
        <v>3699</v>
      </c>
      <c r="BM125" s="190" t="s">
        <v>370</v>
      </c>
    </row>
    <row r="126" spans="2:65" s="1" customFormat="1" ht="24" customHeight="1">
      <c r="B126" s="34"/>
      <c r="C126" s="179" t="s">
        <v>3805</v>
      </c>
      <c r="D126" s="179" t="s">
        <v>3694</v>
      </c>
      <c r="E126" s="180" t="s">
        <v>371</v>
      </c>
      <c r="F126" s="181" t="s">
        <v>372</v>
      </c>
      <c r="G126" s="182" t="s">
        <v>3800</v>
      </c>
      <c r="H126" s="183">
        <v>1.5</v>
      </c>
      <c r="I126" s="184"/>
      <c r="J126" s="185">
        <f>ROUND(I126*H126,2)</f>
        <v>0</v>
      </c>
      <c r="K126" s="181" t="s">
        <v>1790</v>
      </c>
      <c r="L126" s="38"/>
      <c r="M126" s="186" t="s">
        <v>3501</v>
      </c>
      <c r="N126" s="187" t="s">
        <v>3525</v>
      </c>
      <c r="O126" s="63"/>
      <c r="P126" s="188">
        <f>O126*H126</f>
        <v>0</v>
      </c>
      <c r="Q126" s="188">
        <v>0</v>
      </c>
      <c r="R126" s="188">
        <f>Q126*H126</f>
        <v>0</v>
      </c>
      <c r="S126" s="188">
        <v>0</v>
      </c>
      <c r="T126" s="189">
        <f>S126*H126</f>
        <v>0</v>
      </c>
      <c r="AR126" s="190" t="s">
        <v>3699</v>
      </c>
      <c r="AT126" s="190" t="s">
        <v>3694</v>
      </c>
      <c r="AU126" s="190" t="s">
        <v>3565</v>
      </c>
      <c r="AY126" s="17" t="s">
        <v>3691</v>
      </c>
      <c r="BE126" s="191">
        <f>IF(N126="základní",J126,0)</f>
        <v>0</v>
      </c>
      <c r="BF126" s="191">
        <f>IF(N126="snížená",J126,0)</f>
        <v>0</v>
      </c>
      <c r="BG126" s="191">
        <f>IF(N126="zákl. přenesená",J126,0)</f>
        <v>0</v>
      </c>
      <c r="BH126" s="191">
        <f>IF(N126="sníž. přenesená",J126,0)</f>
        <v>0</v>
      </c>
      <c r="BI126" s="191">
        <f>IF(N126="nulová",J126,0)</f>
        <v>0</v>
      </c>
      <c r="BJ126" s="17" t="s">
        <v>3562</v>
      </c>
      <c r="BK126" s="191">
        <f>ROUND(I126*H126,2)</f>
        <v>0</v>
      </c>
      <c r="BL126" s="17" t="s">
        <v>3699</v>
      </c>
      <c r="BM126" s="190" t="s">
        <v>373</v>
      </c>
    </row>
    <row r="127" spans="2:65" s="1" customFormat="1" ht="16.5" customHeight="1">
      <c r="B127" s="34"/>
      <c r="C127" s="179" t="s">
        <v>3811</v>
      </c>
      <c r="D127" s="179" t="s">
        <v>3694</v>
      </c>
      <c r="E127" s="180" t="s">
        <v>374</v>
      </c>
      <c r="F127" s="181" t="s">
        <v>375</v>
      </c>
      <c r="G127" s="182" t="s">
        <v>4097</v>
      </c>
      <c r="H127" s="183">
        <v>8</v>
      </c>
      <c r="I127" s="184"/>
      <c r="J127" s="185">
        <f>ROUND(I127*H127,2)</f>
        <v>0</v>
      </c>
      <c r="K127" s="181" t="s">
        <v>1790</v>
      </c>
      <c r="L127" s="38"/>
      <c r="M127" s="186" t="s">
        <v>3501</v>
      </c>
      <c r="N127" s="187" t="s">
        <v>3525</v>
      </c>
      <c r="O127" s="63"/>
      <c r="P127" s="188">
        <f>O127*H127</f>
        <v>0</v>
      </c>
      <c r="Q127" s="188">
        <v>0</v>
      </c>
      <c r="R127" s="188">
        <f>Q127*H127</f>
        <v>0</v>
      </c>
      <c r="S127" s="188">
        <v>0</v>
      </c>
      <c r="T127" s="189">
        <f>S127*H127</f>
        <v>0</v>
      </c>
      <c r="AR127" s="190" t="s">
        <v>3699</v>
      </c>
      <c r="AT127" s="190" t="s">
        <v>3694</v>
      </c>
      <c r="AU127" s="190" t="s">
        <v>3565</v>
      </c>
      <c r="AY127" s="17" t="s">
        <v>3691</v>
      </c>
      <c r="BE127" s="191">
        <f>IF(N127="základní",J127,0)</f>
        <v>0</v>
      </c>
      <c r="BF127" s="191">
        <f>IF(N127="snížená",J127,0)</f>
        <v>0</v>
      </c>
      <c r="BG127" s="191">
        <f>IF(N127="zákl. přenesená",J127,0)</f>
        <v>0</v>
      </c>
      <c r="BH127" s="191">
        <f>IF(N127="sníž. přenesená",J127,0)</f>
        <v>0</v>
      </c>
      <c r="BI127" s="191">
        <f>IF(N127="nulová",J127,0)</f>
        <v>0</v>
      </c>
      <c r="BJ127" s="17" t="s">
        <v>3562</v>
      </c>
      <c r="BK127" s="191">
        <f>ROUND(I127*H127,2)</f>
        <v>0</v>
      </c>
      <c r="BL127" s="17" t="s">
        <v>3699</v>
      </c>
      <c r="BM127" s="190" t="s">
        <v>376</v>
      </c>
    </row>
    <row r="128" spans="2:63" s="11" customFormat="1" ht="22.9" customHeight="1">
      <c r="B128" s="163"/>
      <c r="C128" s="164"/>
      <c r="D128" s="165" t="s">
        <v>3553</v>
      </c>
      <c r="E128" s="177" t="s">
        <v>3732</v>
      </c>
      <c r="F128" s="177" t="s">
        <v>1979</v>
      </c>
      <c r="G128" s="164"/>
      <c r="H128" s="164"/>
      <c r="I128" s="167"/>
      <c r="J128" s="178">
        <f>BK128</f>
        <v>0</v>
      </c>
      <c r="K128" s="164"/>
      <c r="L128" s="169"/>
      <c r="M128" s="170"/>
      <c r="N128" s="171"/>
      <c r="O128" s="171"/>
      <c r="P128" s="172">
        <f>SUM(P129:P133)</f>
        <v>0</v>
      </c>
      <c r="Q128" s="171"/>
      <c r="R128" s="172">
        <f>SUM(R129:R133)</f>
        <v>0</v>
      </c>
      <c r="S128" s="171"/>
      <c r="T128" s="173">
        <f>SUM(T129:T133)</f>
        <v>0</v>
      </c>
      <c r="AR128" s="174" t="s">
        <v>3562</v>
      </c>
      <c r="AT128" s="175" t="s">
        <v>3553</v>
      </c>
      <c r="AU128" s="175" t="s">
        <v>3562</v>
      </c>
      <c r="AY128" s="174" t="s">
        <v>3691</v>
      </c>
      <c r="BK128" s="176">
        <f>SUM(BK129:BK133)</f>
        <v>0</v>
      </c>
    </row>
    <row r="129" spans="2:65" s="1" customFormat="1" ht="16.5" customHeight="1">
      <c r="B129" s="34"/>
      <c r="C129" s="179" t="s">
        <v>3815</v>
      </c>
      <c r="D129" s="179" t="s">
        <v>3694</v>
      </c>
      <c r="E129" s="180" t="s">
        <v>377</v>
      </c>
      <c r="F129" s="181" t="s">
        <v>378</v>
      </c>
      <c r="G129" s="182" t="s">
        <v>4097</v>
      </c>
      <c r="H129" s="183">
        <v>3</v>
      </c>
      <c r="I129" s="184"/>
      <c r="J129" s="185">
        <f>ROUND(I129*H129,2)</f>
        <v>0</v>
      </c>
      <c r="K129" s="181" t="s">
        <v>1790</v>
      </c>
      <c r="L129" s="38"/>
      <c r="M129" s="186" t="s">
        <v>3501</v>
      </c>
      <c r="N129" s="187" t="s">
        <v>3525</v>
      </c>
      <c r="O129" s="63"/>
      <c r="P129" s="188">
        <f>O129*H129</f>
        <v>0</v>
      </c>
      <c r="Q129" s="188">
        <v>0</v>
      </c>
      <c r="R129" s="188">
        <f>Q129*H129</f>
        <v>0</v>
      </c>
      <c r="S129" s="188">
        <v>0</v>
      </c>
      <c r="T129" s="189">
        <f>S129*H129</f>
        <v>0</v>
      </c>
      <c r="AR129" s="190" t="s">
        <v>3699</v>
      </c>
      <c r="AT129" s="190" t="s">
        <v>3694</v>
      </c>
      <c r="AU129" s="190" t="s">
        <v>3565</v>
      </c>
      <c r="AY129" s="17" t="s">
        <v>3691</v>
      </c>
      <c r="BE129" s="191">
        <f>IF(N129="základní",J129,0)</f>
        <v>0</v>
      </c>
      <c r="BF129" s="191">
        <f>IF(N129="snížená",J129,0)</f>
        <v>0</v>
      </c>
      <c r="BG129" s="191">
        <f>IF(N129="zákl. přenesená",J129,0)</f>
        <v>0</v>
      </c>
      <c r="BH129" s="191">
        <f>IF(N129="sníž. přenesená",J129,0)</f>
        <v>0</v>
      </c>
      <c r="BI129" s="191">
        <f>IF(N129="nulová",J129,0)</f>
        <v>0</v>
      </c>
      <c r="BJ129" s="17" t="s">
        <v>3562</v>
      </c>
      <c r="BK129" s="191">
        <f>ROUND(I129*H129,2)</f>
        <v>0</v>
      </c>
      <c r="BL129" s="17" t="s">
        <v>3699</v>
      </c>
      <c r="BM129" s="190" t="s">
        <v>379</v>
      </c>
    </row>
    <row r="130" spans="2:65" s="1" customFormat="1" ht="16.5" customHeight="1">
      <c r="B130" s="34"/>
      <c r="C130" s="225" t="s">
        <v>3817</v>
      </c>
      <c r="D130" s="225" t="s">
        <v>3806</v>
      </c>
      <c r="E130" s="226" t="s">
        <v>380</v>
      </c>
      <c r="F130" s="227" t="s">
        <v>381</v>
      </c>
      <c r="G130" s="228" t="s">
        <v>3834</v>
      </c>
      <c r="H130" s="229">
        <v>1</v>
      </c>
      <c r="I130" s="230"/>
      <c r="J130" s="231">
        <f>ROUND(I130*H130,2)</f>
        <v>0</v>
      </c>
      <c r="K130" s="227" t="s">
        <v>1790</v>
      </c>
      <c r="L130" s="232"/>
      <c r="M130" s="233" t="s">
        <v>3501</v>
      </c>
      <c r="N130" s="234" t="s">
        <v>3525</v>
      </c>
      <c r="O130" s="63"/>
      <c r="P130" s="188">
        <f>O130*H130</f>
        <v>0</v>
      </c>
      <c r="Q130" s="188">
        <v>0</v>
      </c>
      <c r="R130" s="188">
        <f>Q130*H130</f>
        <v>0</v>
      </c>
      <c r="S130" s="188">
        <v>0</v>
      </c>
      <c r="T130" s="189">
        <f>S130*H130</f>
        <v>0</v>
      </c>
      <c r="AR130" s="190" t="s">
        <v>3732</v>
      </c>
      <c r="AT130" s="190" t="s">
        <v>3806</v>
      </c>
      <c r="AU130" s="190" t="s">
        <v>3565</v>
      </c>
      <c r="AY130" s="17" t="s">
        <v>3691</v>
      </c>
      <c r="BE130" s="191">
        <f>IF(N130="základní",J130,0)</f>
        <v>0</v>
      </c>
      <c r="BF130" s="191">
        <f>IF(N130="snížená",J130,0)</f>
        <v>0</v>
      </c>
      <c r="BG130" s="191">
        <f>IF(N130="zákl. přenesená",J130,0)</f>
        <v>0</v>
      </c>
      <c r="BH130" s="191">
        <f>IF(N130="sníž. přenesená",J130,0)</f>
        <v>0</v>
      </c>
      <c r="BI130" s="191">
        <f>IF(N130="nulová",J130,0)</f>
        <v>0</v>
      </c>
      <c r="BJ130" s="17" t="s">
        <v>3562</v>
      </c>
      <c r="BK130" s="191">
        <f>ROUND(I130*H130,2)</f>
        <v>0</v>
      </c>
      <c r="BL130" s="17" t="s">
        <v>3699</v>
      </c>
      <c r="BM130" s="190" t="s">
        <v>382</v>
      </c>
    </row>
    <row r="131" spans="2:65" s="1" customFormat="1" ht="24" customHeight="1">
      <c r="B131" s="34"/>
      <c r="C131" s="179" t="s">
        <v>3822</v>
      </c>
      <c r="D131" s="179" t="s">
        <v>3694</v>
      </c>
      <c r="E131" s="180" t="s">
        <v>383</v>
      </c>
      <c r="F131" s="181" t="s">
        <v>384</v>
      </c>
      <c r="G131" s="182" t="s">
        <v>3834</v>
      </c>
      <c r="H131" s="183">
        <v>1</v>
      </c>
      <c r="I131" s="184"/>
      <c r="J131" s="185">
        <f>ROUND(I131*H131,2)</f>
        <v>0</v>
      </c>
      <c r="K131" s="181" t="s">
        <v>1790</v>
      </c>
      <c r="L131" s="38"/>
      <c r="M131" s="186" t="s">
        <v>3501</v>
      </c>
      <c r="N131" s="187" t="s">
        <v>3525</v>
      </c>
      <c r="O131" s="63"/>
      <c r="P131" s="188">
        <f>O131*H131</f>
        <v>0</v>
      </c>
      <c r="Q131" s="188">
        <v>0</v>
      </c>
      <c r="R131" s="188">
        <f>Q131*H131</f>
        <v>0</v>
      </c>
      <c r="S131" s="188">
        <v>0</v>
      </c>
      <c r="T131" s="189">
        <f>S131*H131</f>
        <v>0</v>
      </c>
      <c r="AR131" s="190" t="s">
        <v>3699</v>
      </c>
      <c r="AT131" s="190" t="s">
        <v>3694</v>
      </c>
      <c r="AU131" s="190" t="s">
        <v>3565</v>
      </c>
      <c r="AY131" s="17" t="s">
        <v>3691</v>
      </c>
      <c r="BE131" s="191">
        <f>IF(N131="základní",J131,0)</f>
        <v>0</v>
      </c>
      <c r="BF131" s="191">
        <f>IF(N131="snížená",J131,0)</f>
        <v>0</v>
      </c>
      <c r="BG131" s="191">
        <f>IF(N131="zákl. přenesená",J131,0)</f>
        <v>0</v>
      </c>
      <c r="BH131" s="191">
        <f>IF(N131="sníž. přenesená",J131,0)</f>
        <v>0</v>
      </c>
      <c r="BI131" s="191">
        <f>IF(N131="nulová",J131,0)</f>
        <v>0</v>
      </c>
      <c r="BJ131" s="17" t="s">
        <v>3562</v>
      </c>
      <c r="BK131" s="191">
        <f>ROUND(I131*H131,2)</f>
        <v>0</v>
      </c>
      <c r="BL131" s="17" t="s">
        <v>3699</v>
      </c>
      <c r="BM131" s="190" t="s">
        <v>385</v>
      </c>
    </row>
    <row r="132" spans="2:65" s="1" customFormat="1" ht="24" customHeight="1">
      <c r="B132" s="34"/>
      <c r="C132" s="179" t="s">
        <v>3826</v>
      </c>
      <c r="D132" s="179" t="s">
        <v>3694</v>
      </c>
      <c r="E132" s="180" t="s">
        <v>386</v>
      </c>
      <c r="F132" s="181" t="s">
        <v>387</v>
      </c>
      <c r="G132" s="182" t="s">
        <v>3834</v>
      </c>
      <c r="H132" s="183">
        <v>1</v>
      </c>
      <c r="I132" s="184"/>
      <c r="J132" s="185">
        <f>ROUND(I132*H132,2)</f>
        <v>0</v>
      </c>
      <c r="K132" s="181" t="s">
        <v>1790</v>
      </c>
      <c r="L132" s="38"/>
      <c r="M132" s="186" t="s">
        <v>3501</v>
      </c>
      <c r="N132" s="187" t="s">
        <v>3525</v>
      </c>
      <c r="O132" s="63"/>
      <c r="P132" s="188">
        <f>O132*H132</f>
        <v>0</v>
      </c>
      <c r="Q132" s="188">
        <v>0</v>
      </c>
      <c r="R132" s="188">
        <f>Q132*H132</f>
        <v>0</v>
      </c>
      <c r="S132" s="188">
        <v>0</v>
      </c>
      <c r="T132" s="189">
        <f>S132*H132</f>
        <v>0</v>
      </c>
      <c r="AR132" s="190" t="s">
        <v>3699</v>
      </c>
      <c r="AT132" s="190" t="s">
        <v>3694</v>
      </c>
      <c r="AU132" s="190" t="s">
        <v>3565</v>
      </c>
      <c r="AY132" s="17" t="s">
        <v>3691</v>
      </c>
      <c r="BE132" s="191">
        <f>IF(N132="základní",J132,0)</f>
        <v>0</v>
      </c>
      <c r="BF132" s="191">
        <f>IF(N132="snížená",J132,0)</f>
        <v>0</v>
      </c>
      <c r="BG132" s="191">
        <f>IF(N132="zákl. přenesená",J132,0)</f>
        <v>0</v>
      </c>
      <c r="BH132" s="191">
        <f>IF(N132="sníž. přenesená",J132,0)</f>
        <v>0</v>
      </c>
      <c r="BI132" s="191">
        <f>IF(N132="nulová",J132,0)</f>
        <v>0</v>
      </c>
      <c r="BJ132" s="17" t="s">
        <v>3562</v>
      </c>
      <c r="BK132" s="191">
        <f>ROUND(I132*H132,2)</f>
        <v>0</v>
      </c>
      <c r="BL132" s="17" t="s">
        <v>3699</v>
      </c>
      <c r="BM132" s="190" t="s">
        <v>388</v>
      </c>
    </row>
    <row r="133" spans="2:65" s="1" customFormat="1" ht="16.5" customHeight="1">
      <c r="B133" s="34"/>
      <c r="C133" s="179" t="s">
        <v>3831</v>
      </c>
      <c r="D133" s="179" t="s">
        <v>3694</v>
      </c>
      <c r="E133" s="180" t="s">
        <v>389</v>
      </c>
      <c r="F133" s="181" t="s">
        <v>390</v>
      </c>
      <c r="G133" s="182" t="s">
        <v>3834</v>
      </c>
      <c r="H133" s="183">
        <v>1</v>
      </c>
      <c r="I133" s="184"/>
      <c r="J133" s="185">
        <f>ROUND(I133*H133,2)</f>
        <v>0</v>
      </c>
      <c r="K133" s="181" t="s">
        <v>1790</v>
      </c>
      <c r="L133" s="38"/>
      <c r="M133" s="186" t="s">
        <v>3501</v>
      </c>
      <c r="N133" s="187" t="s">
        <v>3525</v>
      </c>
      <c r="O133" s="63"/>
      <c r="P133" s="188">
        <f>O133*H133</f>
        <v>0</v>
      </c>
      <c r="Q133" s="188">
        <v>0</v>
      </c>
      <c r="R133" s="188">
        <f>Q133*H133</f>
        <v>0</v>
      </c>
      <c r="S133" s="188">
        <v>0</v>
      </c>
      <c r="T133" s="189">
        <f>S133*H133</f>
        <v>0</v>
      </c>
      <c r="AR133" s="190" t="s">
        <v>3699</v>
      </c>
      <c r="AT133" s="190" t="s">
        <v>3694</v>
      </c>
      <c r="AU133" s="190" t="s">
        <v>3565</v>
      </c>
      <c r="AY133" s="17" t="s">
        <v>3691</v>
      </c>
      <c r="BE133" s="191">
        <f>IF(N133="základní",J133,0)</f>
        <v>0</v>
      </c>
      <c r="BF133" s="191">
        <f>IF(N133="snížená",J133,0)</f>
        <v>0</v>
      </c>
      <c r="BG133" s="191">
        <f>IF(N133="zákl. přenesená",J133,0)</f>
        <v>0</v>
      </c>
      <c r="BH133" s="191">
        <f>IF(N133="sníž. přenesená",J133,0)</f>
        <v>0</v>
      </c>
      <c r="BI133" s="191">
        <f>IF(N133="nulová",J133,0)</f>
        <v>0</v>
      </c>
      <c r="BJ133" s="17" t="s">
        <v>3562</v>
      </c>
      <c r="BK133" s="191">
        <f>ROUND(I133*H133,2)</f>
        <v>0</v>
      </c>
      <c r="BL133" s="17" t="s">
        <v>3699</v>
      </c>
      <c r="BM133" s="190" t="s">
        <v>391</v>
      </c>
    </row>
    <row r="134" spans="2:63" s="11" customFormat="1" ht="22.9" customHeight="1">
      <c r="B134" s="163"/>
      <c r="C134" s="164"/>
      <c r="D134" s="165" t="s">
        <v>3553</v>
      </c>
      <c r="E134" s="177" t="s">
        <v>3737</v>
      </c>
      <c r="F134" s="177" t="s">
        <v>1918</v>
      </c>
      <c r="G134" s="164"/>
      <c r="H134" s="164"/>
      <c r="I134" s="167"/>
      <c r="J134" s="178">
        <f>BK134</f>
        <v>0</v>
      </c>
      <c r="K134" s="164"/>
      <c r="L134" s="169"/>
      <c r="M134" s="170"/>
      <c r="N134" s="171"/>
      <c r="O134" s="171"/>
      <c r="P134" s="172">
        <f>P135</f>
        <v>0</v>
      </c>
      <c r="Q134" s="171"/>
      <c r="R134" s="172">
        <f>R135</f>
        <v>0</v>
      </c>
      <c r="S134" s="171"/>
      <c r="T134" s="173">
        <f>T135</f>
        <v>0</v>
      </c>
      <c r="AR134" s="174" t="s">
        <v>3562</v>
      </c>
      <c r="AT134" s="175" t="s">
        <v>3553</v>
      </c>
      <c r="AU134" s="175" t="s">
        <v>3562</v>
      </c>
      <c r="AY134" s="174" t="s">
        <v>3691</v>
      </c>
      <c r="BK134" s="176">
        <f>BK135</f>
        <v>0</v>
      </c>
    </row>
    <row r="135" spans="2:65" s="1" customFormat="1" ht="16.5" customHeight="1">
      <c r="B135" s="34"/>
      <c r="C135" s="179" t="s">
        <v>3837</v>
      </c>
      <c r="D135" s="179" t="s">
        <v>3694</v>
      </c>
      <c r="E135" s="180" t="s">
        <v>392</v>
      </c>
      <c r="F135" s="181" t="s">
        <v>393</v>
      </c>
      <c r="G135" s="182" t="s">
        <v>4097</v>
      </c>
      <c r="H135" s="183">
        <v>8</v>
      </c>
      <c r="I135" s="184"/>
      <c r="J135" s="185">
        <f>ROUND(I135*H135,2)</f>
        <v>0</v>
      </c>
      <c r="K135" s="181" t="s">
        <v>1790</v>
      </c>
      <c r="L135" s="38"/>
      <c r="M135" s="186" t="s">
        <v>3501</v>
      </c>
      <c r="N135" s="187" t="s">
        <v>3525</v>
      </c>
      <c r="O135" s="63"/>
      <c r="P135" s="188">
        <f>O135*H135</f>
        <v>0</v>
      </c>
      <c r="Q135" s="188">
        <v>0</v>
      </c>
      <c r="R135" s="188">
        <f>Q135*H135</f>
        <v>0</v>
      </c>
      <c r="S135" s="188">
        <v>0</v>
      </c>
      <c r="T135" s="189">
        <f>S135*H135</f>
        <v>0</v>
      </c>
      <c r="AR135" s="190" t="s">
        <v>3699</v>
      </c>
      <c r="AT135" s="190" t="s">
        <v>3694</v>
      </c>
      <c r="AU135" s="190" t="s">
        <v>3565</v>
      </c>
      <c r="AY135" s="17" t="s">
        <v>3691</v>
      </c>
      <c r="BE135" s="191">
        <f>IF(N135="základní",J135,0)</f>
        <v>0</v>
      </c>
      <c r="BF135" s="191">
        <f>IF(N135="snížená",J135,0)</f>
        <v>0</v>
      </c>
      <c r="BG135" s="191">
        <f>IF(N135="zákl. přenesená",J135,0)</f>
        <v>0</v>
      </c>
      <c r="BH135" s="191">
        <f>IF(N135="sníž. přenesená",J135,0)</f>
        <v>0</v>
      </c>
      <c r="BI135" s="191">
        <f>IF(N135="nulová",J135,0)</f>
        <v>0</v>
      </c>
      <c r="BJ135" s="17" t="s">
        <v>3562</v>
      </c>
      <c r="BK135" s="191">
        <f>ROUND(I135*H135,2)</f>
        <v>0</v>
      </c>
      <c r="BL135" s="17" t="s">
        <v>3699</v>
      </c>
      <c r="BM135" s="190" t="s">
        <v>394</v>
      </c>
    </row>
    <row r="136" spans="2:63" s="11" customFormat="1" ht="22.9" customHeight="1">
      <c r="B136" s="163"/>
      <c r="C136" s="164"/>
      <c r="D136" s="165" t="s">
        <v>3553</v>
      </c>
      <c r="E136" s="177" t="s">
        <v>4126</v>
      </c>
      <c r="F136" s="177" t="s">
        <v>1695</v>
      </c>
      <c r="G136" s="164"/>
      <c r="H136" s="164"/>
      <c r="I136" s="167"/>
      <c r="J136" s="178">
        <f>BK136</f>
        <v>0</v>
      </c>
      <c r="K136" s="164"/>
      <c r="L136" s="169"/>
      <c r="M136" s="170"/>
      <c r="N136" s="171"/>
      <c r="O136" s="171"/>
      <c r="P136" s="172">
        <f>SUM(P137:P142)</f>
        <v>0</v>
      </c>
      <c r="Q136" s="171"/>
      <c r="R136" s="172">
        <f>SUM(R137:R142)</f>
        <v>0</v>
      </c>
      <c r="S136" s="171"/>
      <c r="T136" s="173">
        <f>SUM(T137:T142)</f>
        <v>0</v>
      </c>
      <c r="AR136" s="174" t="s">
        <v>3562</v>
      </c>
      <c r="AT136" s="175" t="s">
        <v>3553</v>
      </c>
      <c r="AU136" s="175" t="s">
        <v>3562</v>
      </c>
      <c r="AY136" s="174" t="s">
        <v>3691</v>
      </c>
      <c r="BK136" s="176">
        <f>SUM(BK137:BK142)</f>
        <v>0</v>
      </c>
    </row>
    <row r="137" spans="2:65" s="1" customFormat="1" ht="16.5" customHeight="1">
      <c r="B137" s="34"/>
      <c r="C137" s="179" t="s">
        <v>3842</v>
      </c>
      <c r="D137" s="179" t="s">
        <v>3694</v>
      </c>
      <c r="E137" s="180" t="s">
        <v>395</v>
      </c>
      <c r="F137" s="181" t="s">
        <v>396</v>
      </c>
      <c r="G137" s="182" t="s">
        <v>3792</v>
      </c>
      <c r="H137" s="183">
        <v>1.335</v>
      </c>
      <c r="I137" s="184"/>
      <c r="J137" s="185">
        <f>ROUND(I137*H137,2)</f>
        <v>0</v>
      </c>
      <c r="K137" s="181" t="s">
        <v>1790</v>
      </c>
      <c r="L137" s="38"/>
      <c r="M137" s="186" t="s">
        <v>3501</v>
      </c>
      <c r="N137" s="187" t="s">
        <v>3525</v>
      </c>
      <c r="O137" s="63"/>
      <c r="P137" s="188">
        <f>O137*H137</f>
        <v>0</v>
      </c>
      <c r="Q137" s="188">
        <v>0</v>
      </c>
      <c r="R137" s="188">
        <f>Q137*H137</f>
        <v>0</v>
      </c>
      <c r="S137" s="188">
        <v>0</v>
      </c>
      <c r="T137" s="189">
        <f>S137*H137</f>
        <v>0</v>
      </c>
      <c r="AR137" s="190" t="s">
        <v>3699</v>
      </c>
      <c r="AT137" s="190" t="s">
        <v>3694</v>
      </c>
      <c r="AU137" s="190" t="s">
        <v>3565</v>
      </c>
      <c r="AY137" s="17" t="s">
        <v>3691</v>
      </c>
      <c r="BE137" s="191">
        <f>IF(N137="základní",J137,0)</f>
        <v>0</v>
      </c>
      <c r="BF137" s="191">
        <f>IF(N137="snížená",J137,0)</f>
        <v>0</v>
      </c>
      <c r="BG137" s="191">
        <f>IF(N137="zákl. přenesená",J137,0)</f>
        <v>0</v>
      </c>
      <c r="BH137" s="191">
        <f>IF(N137="sníž. přenesená",J137,0)</f>
        <v>0</v>
      </c>
      <c r="BI137" s="191">
        <f>IF(N137="nulová",J137,0)</f>
        <v>0</v>
      </c>
      <c r="BJ137" s="17" t="s">
        <v>3562</v>
      </c>
      <c r="BK137" s="191">
        <f>ROUND(I137*H137,2)</f>
        <v>0</v>
      </c>
      <c r="BL137" s="17" t="s">
        <v>3699</v>
      </c>
      <c r="BM137" s="190" t="s">
        <v>397</v>
      </c>
    </row>
    <row r="138" spans="2:65" s="1" customFormat="1" ht="24" customHeight="1">
      <c r="B138" s="34"/>
      <c r="C138" s="179" t="s">
        <v>3847</v>
      </c>
      <c r="D138" s="179" t="s">
        <v>3694</v>
      </c>
      <c r="E138" s="180" t="s">
        <v>398</v>
      </c>
      <c r="F138" s="181" t="s">
        <v>399</v>
      </c>
      <c r="G138" s="182" t="s">
        <v>3792</v>
      </c>
      <c r="H138" s="183">
        <v>12.015</v>
      </c>
      <c r="I138" s="184"/>
      <c r="J138" s="185">
        <f>ROUND(I138*H138,2)</f>
        <v>0</v>
      </c>
      <c r="K138" s="181" t="s">
        <v>1790</v>
      </c>
      <c r="L138" s="38"/>
      <c r="M138" s="186" t="s">
        <v>3501</v>
      </c>
      <c r="N138" s="187" t="s">
        <v>3525</v>
      </c>
      <c r="O138" s="63"/>
      <c r="P138" s="188">
        <f>O138*H138</f>
        <v>0</v>
      </c>
      <c r="Q138" s="188">
        <v>0</v>
      </c>
      <c r="R138" s="188">
        <f>Q138*H138</f>
        <v>0</v>
      </c>
      <c r="S138" s="188">
        <v>0</v>
      </c>
      <c r="T138" s="189">
        <f>S138*H138</f>
        <v>0</v>
      </c>
      <c r="AR138" s="190" t="s">
        <v>3699</v>
      </c>
      <c r="AT138" s="190" t="s">
        <v>3694</v>
      </c>
      <c r="AU138" s="190" t="s">
        <v>3565</v>
      </c>
      <c r="AY138" s="17" t="s">
        <v>3691</v>
      </c>
      <c r="BE138" s="191">
        <f>IF(N138="základní",J138,0)</f>
        <v>0</v>
      </c>
      <c r="BF138" s="191">
        <f>IF(N138="snížená",J138,0)</f>
        <v>0</v>
      </c>
      <c r="BG138" s="191">
        <f>IF(N138="zákl. přenesená",J138,0)</f>
        <v>0</v>
      </c>
      <c r="BH138" s="191">
        <f>IF(N138="sníž. přenesená",J138,0)</f>
        <v>0</v>
      </c>
      <c r="BI138" s="191">
        <f>IF(N138="nulová",J138,0)</f>
        <v>0</v>
      </c>
      <c r="BJ138" s="17" t="s">
        <v>3562</v>
      </c>
      <c r="BK138" s="191">
        <f>ROUND(I138*H138,2)</f>
        <v>0</v>
      </c>
      <c r="BL138" s="17" t="s">
        <v>3699</v>
      </c>
      <c r="BM138" s="190" t="s">
        <v>400</v>
      </c>
    </row>
    <row r="139" spans="2:51" s="12" customFormat="1" ht="12">
      <c r="B139" s="192"/>
      <c r="C139" s="193"/>
      <c r="D139" s="194" t="s">
        <v>3710</v>
      </c>
      <c r="E139" s="195" t="s">
        <v>3501</v>
      </c>
      <c r="F139" s="196" t="s">
        <v>401</v>
      </c>
      <c r="G139" s="193"/>
      <c r="H139" s="197">
        <v>12.015</v>
      </c>
      <c r="I139" s="198"/>
      <c r="J139" s="193"/>
      <c r="K139" s="193"/>
      <c r="L139" s="199"/>
      <c r="M139" s="200"/>
      <c r="N139" s="201"/>
      <c r="O139" s="201"/>
      <c r="P139" s="201"/>
      <c r="Q139" s="201"/>
      <c r="R139" s="201"/>
      <c r="S139" s="201"/>
      <c r="T139" s="202"/>
      <c r="AT139" s="203" t="s">
        <v>3710</v>
      </c>
      <c r="AU139" s="203" t="s">
        <v>3565</v>
      </c>
      <c r="AV139" s="12" t="s">
        <v>3565</v>
      </c>
      <c r="AW139" s="12" t="s">
        <v>3515</v>
      </c>
      <c r="AX139" s="12" t="s">
        <v>3554</v>
      </c>
      <c r="AY139" s="203" t="s">
        <v>3691</v>
      </c>
    </row>
    <row r="140" spans="2:51" s="13" customFormat="1" ht="12">
      <c r="B140" s="204"/>
      <c r="C140" s="205"/>
      <c r="D140" s="194" t="s">
        <v>3710</v>
      </c>
      <c r="E140" s="206" t="s">
        <v>3501</v>
      </c>
      <c r="F140" s="207" t="s">
        <v>3712</v>
      </c>
      <c r="G140" s="205"/>
      <c r="H140" s="208">
        <v>12.015</v>
      </c>
      <c r="I140" s="209"/>
      <c r="J140" s="205"/>
      <c r="K140" s="205"/>
      <c r="L140" s="210"/>
      <c r="M140" s="211"/>
      <c r="N140" s="212"/>
      <c r="O140" s="212"/>
      <c r="P140" s="212"/>
      <c r="Q140" s="212"/>
      <c r="R140" s="212"/>
      <c r="S140" s="212"/>
      <c r="T140" s="213"/>
      <c r="AT140" s="214" t="s">
        <v>3710</v>
      </c>
      <c r="AU140" s="214" t="s">
        <v>3565</v>
      </c>
      <c r="AV140" s="13" t="s">
        <v>3699</v>
      </c>
      <c r="AW140" s="13" t="s">
        <v>3515</v>
      </c>
      <c r="AX140" s="13" t="s">
        <v>3562</v>
      </c>
      <c r="AY140" s="214" t="s">
        <v>3691</v>
      </c>
    </row>
    <row r="141" spans="2:65" s="1" customFormat="1" ht="16.5" customHeight="1">
      <c r="B141" s="34"/>
      <c r="C141" s="179" t="s">
        <v>3851</v>
      </c>
      <c r="D141" s="179" t="s">
        <v>3694</v>
      </c>
      <c r="E141" s="180" t="s">
        <v>402</v>
      </c>
      <c r="F141" s="181" t="s">
        <v>403</v>
      </c>
      <c r="G141" s="182" t="s">
        <v>3792</v>
      </c>
      <c r="H141" s="183">
        <v>0.675</v>
      </c>
      <c r="I141" s="184"/>
      <c r="J141" s="185">
        <f>ROUND(I141*H141,2)</f>
        <v>0</v>
      </c>
      <c r="K141" s="181" t="s">
        <v>1790</v>
      </c>
      <c r="L141" s="38"/>
      <c r="M141" s="186" t="s">
        <v>3501</v>
      </c>
      <c r="N141" s="187" t="s">
        <v>3525</v>
      </c>
      <c r="O141" s="63"/>
      <c r="P141" s="188">
        <f>O141*H141</f>
        <v>0</v>
      </c>
      <c r="Q141" s="188">
        <v>0</v>
      </c>
      <c r="R141" s="188">
        <f>Q141*H141</f>
        <v>0</v>
      </c>
      <c r="S141" s="188">
        <v>0</v>
      </c>
      <c r="T141" s="189">
        <f>S141*H141</f>
        <v>0</v>
      </c>
      <c r="AR141" s="190" t="s">
        <v>3699</v>
      </c>
      <c r="AT141" s="190" t="s">
        <v>3694</v>
      </c>
      <c r="AU141" s="190" t="s">
        <v>3565</v>
      </c>
      <c r="AY141" s="17" t="s">
        <v>3691</v>
      </c>
      <c r="BE141" s="191">
        <f>IF(N141="základní",J141,0)</f>
        <v>0</v>
      </c>
      <c r="BF141" s="191">
        <f>IF(N141="snížená",J141,0)</f>
        <v>0</v>
      </c>
      <c r="BG141" s="191">
        <f>IF(N141="zákl. přenesená",J141,0)</f>
        <v>0</v>
      </c>
      <c r="BH141" s="191">
        <f>IF(N141="sníž. přenesená",J141,0)</f>
        <v>0</v>
      </c>
      <c r="BI141" s="191">
        <f>IF(N141="nulová",J141,0)</f>
        <v>0</v>
      </c>
      <c r="BJ141" s="17" t="s">
        <v>3562</v>
      </c>
      <c r="BK141" s="191">
        <f>ROUND(I141*H141,2)</f>
        <v>0</v>
      </c>
      <c r="BL141" s="17" t="s">
        <v>3699</v>
      </c>
      <c r="BM141" s="190" t="s">
        <v>404</v>
      </c>
    </row>
    <row r="142" spans="2:65" s="1" customFormat="1" ht="16.5" customHeight="1">
      <c r="B142" s="34"/>
      <c r="C142" s="179" t="s">
        <v>3855</v>
      </c>
      <c r="D142" s="179" t="s">
        <v>3694</v>
      </c>
      <c r="E142" s="180" t="s">
        <v>405</v>
      </c>
      <c r="F142" s="181" t="s">
        <v>406</v>
      </c>
      <c r="G142" s="182" t="s">
        <v>3792</v>
      </c>
      <c r="H142" s="183">
        <v>0.66</v>
      </c>
      <c r="I142" s="184"/>
      <c r="J142" s="185">
        <f>ROUND(I142*H142,2)</f>
        <v>0</v>
      </c>
      <c r="K142" s="181" t="s">
        <v>1790</v>
      </c>
      <c r="L142" s="38"/>
      <c r="M142" s="186" t="s">
        <v>3501</v>
      </c>
      <c r="N142" s="187" t="s">
        <v>3525</v>
      </c>
      <c r="O142" s="63"/>
      <c r="P142" s="188">
        <f>O142*H142</f>
        <v>0</v>
      </c>
      <c r="Q142" s="188">
        <v>0</v>
      </c>
      <c r="R142" s="188">
        <f>Q142*H142</f>
        <v>0</v>
      </c>
      <c r="S142" s="188">
        <v>0</v>
      </c>
      <c r="T142" s="189">
        <f>S142*H142</f>
        <v>0</v>
      </c>
      <c r="AR142" s="190" t="s">
        <v>3699</v>
      </c>
      <c r="AT142" s="190" t="s">
        <v>3694</v>
      </c>
      <c r="AU142" s="190" t="s">
        <v>3565</v>
      </c>
      <c r="AY142" s="17" t="s">
        <v>3691</v>
      </c>
      <c r="BE142" s="191">
        <f>IF(N142="základní",J142,0)</f>
        <v>0</v>
      </c>
      <c r="BF142" s="191">
        <f>IF(N142="snížená",J142,0)</f>
        <v>0</v>
      </c>
      <c r="BG142" s="191">
        <f>IF(N142="zákl. přenesená",J142,0)</f>
        <v>0</v>
      </c>
      <c r="BH142" s="191">
        <f>IF(N142="sníž. přenesená",J142,0)</f>
        <v>0</v>
      </c>
      <c r="BI142" s="191">
        <f>IF(N142="nulová",J142,0)</f>
        <v>0</v>
      </c>
      <c r="BJ142" s="17" t="s">
        <v>3562</v>
      </c>
      <c r="BK142" s="191">
        <f>ROUND(I142*H142,2)</f>
        <v>0</v>
      </c>
      <c r="BL142" s="17" t="s">
        <v>3699</v>
      </c>
      <c r="BM142" s="190" t="s">
        <v>407</v>
      </c>
    </row>
    <row r="143" spans="2:63" s="11" customFormat="1" ht="22.9" customHeight="1">
      <c r="B143" s="163"/>
      <c r="C143" s="164"/>
      <c r="D143" s="165" t="s">
        <v>3553</v>
      </c>
      <c r="E143" s="177" t="s">
        <v>1694</v>
      </c>
      <c r="F143" s="177" t="s">
        <v>1695</v>
      </c>
      <c r="G143" s="164"/>
      <c r="H143" s="164"/>
      <c r="I143" s="167"/>
      <c r="J143" s="178">
        <f>BK143</f>
        <v>0</v>
      </c>
      <c r="K143" s="164"/>
      <c r="L143" s="169"/>
      <c r="M143" s="170"/>
      <c r="N143" s="171"/>
      <c r="O143" s="171"/>
      <c r="P143" s="172">
        <f>P144</f>
        <v>0</v>
      </c>
      <c r="Q143" s="171"/>
      <c r="R143" s="172">
        <f>R144</f>
        <v>0</v>
      </c>
      <c r="S143" s="171"/>
      <c r="T143" s="173">
        <f>T144</f>
        <v>0</v>
      </c>
      <c r="AR143" s="174" t="s">
        <v>3562</v>
      </c>
      <c r="AT143" s="175" t="s">
        <v>3553</v>
      </c>
      <c r="AU143" s="175" t="s">
        <v>3562</v>
      </c>
      <c r="AY143" s="174" t="s">
        <v>3691</v>
      </c>
      <c r="BK143" s="176">
        <f>BK144</f>
        <v>0</v>
      </c>
    </row>
    <row r="144" spans="2:65" s="1" customFormat="1" ht="24" customHeight="1">
      <c r="B144" s="34"/>
      <c r="C144" s="179" t="s">
        <v>3859</v>
      </c>
      <c r="D144" s="179" t="s">
        <v>3694</v>
      </c>
      <c r="E144" s="180" t="s">
        <v>408</v>
      </c>
      <c r="F144" s="181" t="s">
        <v>409</v>
      </c>
      <c r="G144" s="182" t="s">
        <v>3792</v>
      </c>
      <c r="H144" s="183">
        <v>0.127</v>
      </c>
      <c r="I144" s="184"/>
      <c r="J144" s="185">
        <f>ROUND(I144*H144,2)</f>
        <v>0</v>
      </c>
      <c r="K144" s="181" t="s">
        <v>1790</v>
      </c>
      <c r="L144" s="38"/>
      <c r="M144" s="186" t="s">
        <v>3501</v>
      </c>
      <c r="N144" s="187" t="s">
        <v>3525</v>
      </c>
      <c r="O144" s="63"/>
      <c r="P144" s="188">
        <f>O144*H144</f>
        <v>0</v>
      </c>
      <c r="Q144" s="188">
        <v>0</v>
      </c>
      <c r="R144" s="188">
        <f>Q144*H144</f>
        <v>0</v>
      </c>
      <c r="S144" s="188">
        <v>0</v>
      </c>
      <c r="T144" s="189">
        <f>S144*H144</f>
        <v>0</v>
      </c>
      <c r="AR144" s="190" t="s">
        <v>3699</v>
      </c>
      <c r="AT144" s="190" t="s">
        <v>3694</v>
      </c>
      <c r="AU144" s="190" t="s">
        <v>3565</v>
      </c>
      <c r="AY144" s="17" t="s">
        <v>3691</v>
      </c>
      <c r="BE144" s="191">
        <f>IF(N144="základní",J144,0)</f>
        <v>0</v>
      </c>
      <c r="BF144" s="191">
        <f>IF(N144="snížená",J144,0)</f>
        <v>0</v>
      </c>
      <c r="BG144" s="191">
        <f>IF(N144="zákl. přenesená",J144,0)</f>
        <v>0</v>
      </c>
      <c r="BH144" s="191">
        <f>IF(N144="sníž. přenesená",J144,0)</f>
        <v>0</v>
      </c>
      <c r="BI144" s="191">
        <f>IF(N144="nulová",J144,0)</f>
        <v>0</v>
      </c>
      <c r="BJ144" s="17" t="s">
        <v>3562</v>
      </c>
      <c r="BK144" s="191">
        <f>ROUND(I144*H144,2)</f>
        <v>0</v>
      </c>
      <c r="BL144" s="17" t="s">
        <v>3699</v>
      </c>
      <c r="BM144" s="190" t="s">
        <v>410</v>
      </c>
    </row>
    <row r="145" spans="2:63" s="11" customFormat="1" ht="25.9" customHeight="1">
      <c r="B145" s="163"/>
      <c r="C145" s="164"/>
      <c r="D145" s="165" t="s">
        <v>3553</v>
      </c>
      <c r="E145" s="166" t="s">
        <v>2004</v>
      </c>
      <c r="F145" s="166" t="s">
        <v>2005</v>
      </c>
      <c r="G145" s="164"/>
      <c r="H145" s="164"/>
      <c r="I145" s="167"/>
      <c r="J145" s="168">
        <f>BK145</f>
        <v>0</v>
      </c>
      <c r="K145" s="164"/>
      <c r="L145" s="169"/>
      <c r="M145" s="170"/>
      <c r="N145" s="171"/>
      <c r="O145" s="171"/>
      <c r="P145" s="172">
        <f>P146</f>
        <v>0</v>
      </c>
      <c r="Q145" s="171"/>
      <c r="R145" s="172">
        <f>R146</f>
        <v>0</v>
      </c>
      <c r="S145" s="171"/>
      <c r="T145" s="173">
        <f>T146</f>
        <v>0</v>
      </c>
      <c r="AR145" s="174" t="s">
        <v>3565</v>
      </c>
      <c r="AT145" s="175" t="s">
        <v>3553</v>
      </c>
      <c r="AU145" s="175" t="s">
        <v>3554</v>
      </c>
      <c r="AY145" s="174" t="s">
        <v>3691</v>
      </c>
      <c r="BK145" s="176">
        <f>BK146</f>
        <v>0</v>
      </c>
    </row>
    <row r="146" spans="2:65" s="1" customFormat="1" ht="16.5" customHeight="1">
      <c r="B146" s="34"/>
      <c r="C146" s="179" t="s">
        <v>3863</v>
      </c>
      <c r="D146" s="179" t="s">
        <v>3694</v>
      </c>
      <c r="E146" s="180" t="s">
        <v>411</v>
      </c>
      <c r="F146" s="181" t="s">
        <v>412</v>
      </c>
      <c r="G146" s="182" t="s">
        <v>4097</v>
      </c>
      <c r="H146" s="183">
        <v>3</v>
      </c>
      <c r="I146" s="184"/>
      <c r="J146" s="185">
        <f>ROUND(I146*H146,2)</f>
        <v>0</v>
      </c>
      <c r="K146" s="181" t="s">
        <v>1790</v>
      </c>
      <c r="L146" s="38"/>
      <c r="M146" s="237" t="s">
        <v>3501</v>
      </c>
      <c r="N146" s="238" t="s">
        <v>3525</v>
      </c>
      <c r="O146" s="239"/>
      <c r="P146" s="240">
        <f>O146*H146</f>
        <v>0</v>
      </c>
      <c r="Q146" s="240">
        <v>0</v>
      </c>
      <c r="R146" s="240">
        <f>Q146*H146</f>
        <v>0</v>
      </c>
      <c r="S146" s="240">
        <v>0</v>
      </c>
      <c r="T146" s="241">
        <f>S146*H146</f>
        <v>0</v>
      </c>
      <c r="AR146" s="190" t="s">
        <v>3761</v>
      </c>
      <c r="AT146" s="190" t="s">
        <v>3694</v>
      </c>
      <c r="AU146" s="190" t="s">
        <v>3562</v>
      </c>
      <c r="AY146" s="17" t="s">
        <v>3691</v>
      </c>
      <c r="BE146" s="191">
        <f>IF(N146="základní",J146,0)</f>
        <v>0</v>
      </c>
      <c r="BF146" s="191">
        <f>IF(N146="snížená",J146,0)</f>
        <v>0</v>
      </c>
      <c r="BG146" s="191">
        <f>IF(N146="zákl. přenesená",J146,0)</f>
        <v>0</v>
      </c>
      <c r="BH146" s="191">
        <f>IF(N146="sníž. přenesená",J146,0)</f>
        <v>0</v>
      </c>
      <c r="BI146" s="191">
        <f>IF(N146="nulová",J146,0)</f>
        <v>0</v>
      </c>
      <c r="BJ146" s="17" t="s">
        <v>3562</v>
      </c>
      <c r="BK146" s="191">
        <f>ROUND(I146*H146,2)</f>
        <v>0</v>
      </c>
      <c r="BL146" s="17" t="s">
        <v>3761</v>
      </c>
      <c r="BM146" s="190" t="s">
        <v>413</v>
      </c>
    </row>
    <row r="147" spans="2:12" s="1" customFormat="1" ht="6.95" customHeight="1">
      <c r="B147" s="46"/>
      <c r="C147" s="47"/>
      <c r="D147" s="47"/>
      <c r="E147" s="47"/>
      <c r="F147" s="47"/>
      <c r="G147" s="47"/>
      <c r="H147" s="47"/>
      <c r="I147" s="130"/>
      <c r="J147" s="47"/>
      <c r="K147" s="47"/>
      <c r="L147" s="38"/>
    </row>
  </sheetData>
  <sheetProtection sheet="1" objects="1" scenarios="1" formatColumns="0" formatRows="0" autoFilter="0"/>
  <autoFilter ref="C87:K146"/>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3625</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414</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ROUND(J85,2)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ROUND((SUM(BE85:BE116)),2)</f>
        <v>0</v>
      </c>
      <c r="I33" s="119">
        <v>0.21</v>
      </c>
      <c r="J33" s="118">
        <f>ROUND(((SUM(BE85:BE116))*I33),2)</f>
        <v>0</v>
      </c>
      <c r="L33" s="38"/>
    </row>
    <row r="34" spans="2:12" s="1" customFormat="1" ht="14.45" customHeight="1">
      <c r="B34" s="38"/>
      <c r="E34" s="105" t="s">
        <v>3526</v>
      </c>
      <c r="F34" s="118">
        <f>ROUND((SUM(BF85:BF116)),2)</f>
        <v>0</v>
      </c>
      <c r="I34" s="119">
        <v>0.15</v>
      </c>
      <c r="J34" s="118">
        <f>ROUND(((SUM(BF85:BF116))*I34),2)</f>
        <v>0</v>
      </c>
      <c r="L34" s="38"/>
    </row>
    <row r="35" spans="2:12" s="1" customFormat="1" ht="14.45" customHeight="1" hidden="1">
      <c r="B35" s="38"/>
      <c r="E35" s="105" t="s">
        <v>3527</v>
      </c>
      <c r="F35" s="118">
        <f>ROUND((SUM(BG85:BG116)),2)</f>
        <v>0</v>
      </c>
      <c r="I35" s="119">
        <v>0.21</v>
      </c>
      <c r="J35" s="118">
        <f>0</f>
        <v>0</v>
      </c>
      <c r="L35" s="38"/>
    </row>
    <row r="36" spans="2:12" s="1" customFormat="1" ht="14.45" customHeight="1" hidden="1">
      <c r="B36" s="38"/>
      <c r="E36" s="105" t="s">
        <v>3528</v>
      </c>
      <c r="F36" s="118">
        <f>ROUND((SUM(BH85:BH116)),2)</f>
        <v>0</v>
      </c>
      <c r="I36" s="119">
        <v>0.15</v>
      </c>
      <c r="J36" s="118">
        <f>0</f>
        <v>0</v>
      </c>
      <c r="L36" s="38"/>
    </row>
    <row r="37" spans="2:12" s="1" customFormat="1" ht="14.45" customHeight="1" hidden="1">
      <c r="B37" s="38"/>
      <c r="E37" s="105" t="s">
        <v>3529</v>
      </c>
      <c r="F37" s="118">
        <f>ROUND((SUM(BI85:BI116)),2)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07b - Vnější část domovní splaškové kanalizace</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J85</f>
        <v>0</v>
      </c>
      <c r="K59" s="35"/>
      <c r="L59" s="38"/>
      <c r="AU59" s="17" t="s">
        <v>3638</v>
      </c>
    </row>
    <row r="60" spans="2:12" s="8" customFormat="1" ht="24.95" customHeight="1">
      <c r="B60" s="138"/>
      <c r="C60" s="139"/>
      <c r="D60" s="140" t="s">
        <v>1780</v>
      </c>
      <c r="E60" s="141"/>
      <c r="F60" s="141"/>
      <c r="G60" s="141"/>
      <c r="H60" s="141"/>
      <c r="I60" s="142"/>
      <c r="J60" s="143">
        <f>J86</f>
        <v>0</v>
      </c>
      <c r="K60" s="139"/>
      <c r="L60" s="144"/>
    </row>
    <row r="61" spans="2:12" s="9" customFormat="1" ht="19.9" customHeight="1">
      <c r="B61" s="145"/>
      <c r="C61" s="146"/>
      <c r="D61" s="147" t="s">
        <v>1781</v>
      </c>
      <c r="E61" s="148"/>
      <c r="F61" s="148"/>
      <c r="G61" s="148"/>
      <c r="H61" s="148"/>
      <c r="I61" s="149"/>
      <c r="J61" s="150">
        <f>J87</f>
        <v>0</v>
      </c>
      <c r="K61" s="146"/>
      <c r="L61" s="151"/>
    </row>
    <row r="62" spans="2:12" s="9" customFormat="1" ht="19.9" customHeight="1">
      <c r="B62" s="145"/>
      <c r="C62" s="146"/>
      <c r="D62" s="147" t="s">
        <v>1782</v>
      </c>
      <c r="E62" s="148"/>
      <c r="F62" s="148"/>
      <c r="G62" s="148"/>
      <c r="H62" s="148"/>
      <c r="I62" s="149"/>
      <c r="J62" s="150">
        <f>J105</f>
        <v>0</v>
      </c>
      <c r="K62" s="146"/>
      <c r="L62" s="151"/>
    </row>
    <row r="63" spans="2:12" s="9" customFormat="1" ht="19.9" customHeight="1">
      <c r="B63" s="145"/>
      <c r="C63" s="146"/>
      <c r="D63" s="147" t="s">
        <v>1910</v>
      </c>
      <c r="E63" s="148"/>
      <c r="F63" s="148"/>
      <c r="G63" s="148"/>
      <c r="H63" s="148"/>
      <c r="I63" s="149"/>
      <c r="J63" s="150">
        <f>J107</f>
        <v>0</v>
      </c>
      <c r="K63" s="146"/>
      <c r="L63" s="151"/>
    </row>
    <row r="64" spans="2:12" s="8" customFormat="1" ht="24.95" customHeight="1">
      <c r="B64" s="138"/>
      <c r="C64" s="139"/>
      <c r="D64" s="140" t="s">
        <v>1911</v>
      </c>
      <c r="E64" s="141"/>
      <c r="F64" s="141"/>
      <c r="G64" s="141"/>
      <c r="H64" s="141"/>
      <c r="I64" s="142"/>
      <c r="J64" s="143">
        <f>J113</f>
        <v>0</v>
      </c>
      <c r="K64" s="139"/>
      <c r="L64" s="144"/>
    </row>
    <row r="65" spans="2:12" s="9" customFormat="1" ht="19.9" customHeight="1">
      <c r="B65" s="145"/>
      <c r="C65" s="146"/>
      <c r="D65" s="147" t="s">
        <v>1912</v>
      </c>
      <c r="E65" s="148"/>
      <c r="F65" s="148"/>
      <c r="G65" s="148"/>
      <c r="H65" s="148"/>
      <c r="I65" s="149"/>
      <c r="J65" s="150">
        <f>J114</f>
        <v>0</v>
      </c>
      <c r="K65" s="146"/>
      <c r="L65" s="151"/>
    </row>
    <row r="66" spans="2:12" s="1" customFormat="1" ht="21.75" customHeight="1">
      <c r="B66" s="34"/>
      <c r="C66" s="35"/>
      <c r="D66" s="35"/>
      <c r="E66" s="35"/>
      <c r="F66" s="35"/>
      <c r="G66" s="35"/>
      <c r="H66" s="35"/>
      <c r="I66" s="106"/>
      <c r="J66" s="35"/>
      <c r="K66" s="35"/>
      <c r="L66" s="38"/>
    </row>
    <row r="67" spans="2:12" s="1" customFormat="1" ht="6.95" customHeight="1">
      <c r="B67" s="46"/>
      <c r="C67" s="47"/>
      <c r="D67" s="47"/>
      <c r="E67" s="47"/>
      <c r="F67" s="47"/>
      <c r="G67" s="47"/>
      <c r="H67" s="47"/>
      <c r="I67" s="130"/>
      <c r="J67" s="47"/>
      <c r="K67" s="47"/>
      <c r="L67" s="38"/>
    </row>
    <row r="71" spans="2:12" s="1" customFormat="1" ht="6.95" customHeight="1">
      <c r="B71" s="48"/>
      <c r="C71" s="49"/>
      <c r="D71" s="49"/>
      <c r="E71" s="49"/>
      <c r="F71" s="49"/>
      <c r="G71" s="49"/>
      <c r="H71" s="49"/>
      <c r="I71" s="133"/>
      <c r="J71" s="49"/>
      <c r="K71" s="49"/>
      <c r="L71" s="38"/>
    </row>
    <row r="72" spans="2:12" s="1" customFormat="1" ht="24.95" customHeight="1">
      <c r="B72" s="34"/>
      <c r="C72" s="23" t="s">
        <v>3676</v>
      </c>
      <c r="D72" s="35"/>
      <c r="E72" s="35"/>
      <c r="F72" s="35"/>
      <c r="G72" s="35"/>
      <c r="H72" s="35"/>
      <c r="I72" s="106"/>
      <c r="J72" s="35"/>
      <c r="K72" s="35"/>
      <c r="L72" s="38"/>
    </row>
    <row r="73" spans="2:12" s="1" customFormat="1" ht="6.95" customHeight="1">
      <c r="B73" s="34"/>
      <c r="C73" s="35"/>
      <c r="D73" s="35"/>
      <c r="E73" s="35"/>
      <c r="F73" s="35"/>
      <c r="G73" s="35"/>
      <c r="H73" s="35"/>
      <c r="I73" s="106"/>
      <c r="J73" s="35"/>
      <c r="K73" s="35"/>
      <c r="L73" s="38"/>
    </row>
    <row r="74" spans="2:12" s="1" customFormat="1" ht="12" customHeight="1">
      <c r="B74" s="34"/>
      <c r="C74" s="29" t="s">
        <v>3498</v>
      </c>
      <c r="D74" s="35"/>
      <c r="E74" s="35"/>
      <c r="F74" s="35"/>
      <c r="G74" s="35"/>
      <c r="H74" s="35"/>
      <c r="I74" s="106"/>
      <c r="J74" s="35"/>
      <c r="K74" s="35"/>
      <c r="L74" s="38"/>
    </row>
    <row r="75" spans="2:12" s="1" customFormat="1" ht="16.5" customHeight="1">
      <c r="B75" s="34"/>
      <c r="C75" s="35"/>
      <c r="D75" s="35"/>
      <c r="E75" s="553" t="str">
        <f>E7</f>
        <v>Světlá nad Sázavou - Managment</v>
      </c>
      <c r="F75" s="554"/>
      <c r="G75" s="554"/>
      <c r="H75" s="554"/>
      <c r="I75" s="106"/>
      <c r="J75" s="35"/>
      <c r="K75" s="35"/>
      <c r="L75" s="38"/>
    </row>
    <row r="76" spans="2:12" s="1" customFormat="1" ht="12" customHeight="1">
      <c r="B76" s="34"/>
      <c r="C76" s="29" t="s">
        <v>3633</v>
      </c>
      <c r="D76" s="35"/>
      <c r="E76" s="35"/>
      <c r="F76" s="35"/>
      <c r="G76" s="35"/>
      <c r="H76" s="35"/>
      <c r="I76" s="106"/>
      <c r="J76" s="35"/>
      <c r="K76" s="35"/>
      <c r="L76" s="38"/>
    </row>
    <row r="77" spans="2:12" s="1" customFormat="1" ht="16.5" customHeight="1">
      <c r="B77" s="34"/>
      <c r="C77" s="35"/>
      <c r="D77" s="35"/>
      <c r="E77" s="537" t="str">
        <f>E9</f>
        <v>SO 07b - Vnější část domovní splaškové kanalizace</v>
      </c>
      <c r="F77" s="552"/>
      <c r="G77" s="552"/>
      <c r="H77" s="552"/>
      <c r="I77" s="106"/>
      <c r="J77" s="35"/>
      <c r="K77" s="35"/>
      <c r="L77" s="38"/>
    </row>
    <row r="78" spans="2:12" s="1" customFormat="1" ht="6.95" customHeight="1">
      <c r="B78" s="34"/>
      <c r="C78" s="35"/>
      <c r="D78" s="35"/>
      <c r="E78" s="35"/>
      <c r="F78" s="35"/>
      <c r="G78" s="35"/>
      <c r="H78" s="35"/>
      <c r="I78" s="106"/>
      <c r="J78" s="35"/>
      <c r="K78" s="35"/>
      <c r="L78" s="38"/>
    </row>
    <row r="79" spans="2:12" s="1" customFormat="1" ht="12" customHeight="1">
      <c r="B79" s="34"/>
      <c r="C79" s="29" t="s">
        <v>3503</v>
      </c>
      <c r="D79" s="35"/>
      <c r="E79" s="35"/>
      <c r="F79" s="27" t="str">
        <f>F12</f>
        <v>Světlá nad Sázavou</v>
      </c>
      <c r="G79" s="35"/>
      <c r="H79" s="35"/>
      <c r="I79" s="108" t="s">
        <v>3505</v>
      </c>
      <c r="J79" s="58" t="str">
        <f>IF(J12="","",J12)</f>
        <v>6. 2. 2019</v>
      </c>
      <c r="K79" s="35"/>
      <c r="L79" s="38"/>
    </row>
    <row r="80" spans="2:12" s="1" customFormat="1" ht="6.95" customHeight="1">
      <c r="B80" s="34"/>
      <c r="C80" s="35"/>
      <c r="D80" s="35"/>
      <c r="E80" s="35"/>
      <c r="F80" s="35"/>
      <c r="G80" s="35"/>
      <c r="H80" s="35"/>
      <c r="I80" s="106"/>
      <c r="J80" s="35"/>
      <c r="K80" s="35"/>
      <c r="L80" s="38"/>
    </row>
    <row r="81" spans="2:12" s="1" customFormat="1" ht="15.2" customHeight="1">
      <c r="B81" s="34"/>
      <c r="C81" s="29" t="s">
        <v>3507</v>
      </c>
      <c r="D81" s="35"/>
      <c r="E81" s="35"/>
      <c r="F81" s="27" t="str">
        <f>E15</f>
        <v>Kraj Vysočina</v>
      </c>
      <c r="G81" s="35"/>
      <c r="H81" s="35"/>
      <c r="I81" s="108" t="s">
        <v>3513</v>
      </c>
      <c r="J81" s="32" t="str">
        <f>E21</f>
        <v xml:space="preserve"> </v>
      </c>
      <c r="K81" s="35"/>
      <c r="L81" s="38"/>
    </row>
    <row r="82" spans="2:12" s="1" customFormat="1" ht="27.95" customHeight="1">
      <c r="B82" s="34"/>
      <c r="C82" s="29" t="s">
        <v>3511</v>
      </c>
      <c r="D82" s="35"/>
      <c r="E82" s="35"/>
      <c r="F82" s="27" t="str">
        <f>IF(E18="","",E18)</f>
        <v>Vyplň údaj</v>
      </c>
      <c r="G82" s="35"/>
      <c r="H82" s="35"/>
      <c r="I82" s="108" t="s">
        <v>3516</v>
      </c>
      <c r="J82" s="32" t="str">
        <f>E24</f>
        <v>Ing. arch. Martin Jirovský</v>
      </c>
      <c r="K82" s="35"/>
      <c r="L82" s="38"/>
    </row>
    <row r="83" spans="2:12" s="1" customFormat="1" ht="10.35" customHeight="1">
      <c r="B83" s="34"/>
      <c r="C83" s="35"/>
      <c r="D83" s="35"/>
      <c r="E83" s="35"/>
      <c r="F83" s="35"/>
      <c r="G83" s="35"/>
      <c r="H83" s="35"/>
      <c r="I83" s="106"/>
      <c r="J83" s="35"/>
      <c r="K83" s="35"/>
      <c r="L83" s="38"/>
    </row>
    <row r="84" spans="2:20" s="10" customFormat="1" ht="29.25" customHeight="1">
      <c r="B84" s="152"/>
      <c r="C84" s="153" t="s">
        <v>3677</v>
      </c>
      <c r="D84" s="154" t="s">
        <v>3539</v>
      </c>
      <c r="E84" s="154" t="s">
        <v>3535</v>
      </c>
      <c r="F84" s="154" t="s">
        <v>3536</v>
      </c>
      <c r="G84" s="154" t="s">
        <v>3678</v>
      </c>
      <c r="H84" s="154" t="s">
        <v>3679</v>
      </c>
      <c r="I84" s="155" t="s">
        <v>3680</v>
      </c>
      <c r="J84" s="154" t="s">
        <v>3637</v>
      </c>
      <c r="K84" s="156" t="s">
        <v>3681</v>
      </c>
      <c r="L84" s="157"/>
      <c r="M84" s="66" t="s">
        <v>3501</v>
      </c>
      <c r="N84" s="67" t="s">
        <v>3524</v>
      </c>
      <c r="O84" s="67" t="s">
        <v>3682</v>
      </c>
      <c r="P84" s="67" t="s">
        <v>3683</v>
      </c>
      <c r="Q84" s="67" t="s">
        <v>3684</v>
      </c>
      <c r="R84" s="67" t="s">
        <v>3685</v>
      </c>
      <c r="S84" s="67" t="s">
        <v>3686</v>
      </c>
      <c r="T84" s="68" t="s">
        <v>3687</v>
      </c>
    </row>
    <row r="85" spans="2:63" s="1" customFormat="1" ht="22.9" customHeight="1">
      <c r="B85" s="34"/>
      <c r="C85" s="73" t="s">
        <v>3688</v>
      </c>
      <c r="D85" s="35"/>
      <c r="E85" s="35"/>
      <c r="F85" s="35"/>
      <c r="G85" s="35"/>
      <c r="H85" s="35"/>
      <c r="I85" s="106"/>
      <c r="J85" s="158">
        <f>BK85</f>
        <v>0</v>
      </c>
      <c r="K85" s="35"/>
      <c r="L85" s="38"/>
      <c r="M85" s="69"/>
      <c r="N85" s="70"/>
      <c r="O85" s="70"/>
      <c r="P85" s="159">
        <f>P86+P113</f>
        <v>0</v>
      </c>
      <c r="Q85" s="70"/>
      <c r="R85" s="159">
        <f>R86+R113</f>
        <v>0</v>
      </c>
      <c r="S85" s="70"/>
      <c r="T85" s="160">
        <f>T86+T113</f>
        <v>0</v>
      </c>
      <c r="AT85" s="17" t="s">
        <v>3553</v>
      </c>
      <c r="AU85" s="17" t="s">
        <v>3638</v>
      </c>
      <c r="BK85" s="162">
        <f>BK86+BK113</f>
        <v>0</v>
      </c>
    </row>
    <row r="86" spans="2:63" s="11" customFormat="1" ht="25.9" customHeight="1">
      <c r="B86" s="163"/>
      <c r="C86" s="164"/>
      <c r="D86" s="165" t="s">
        <v>3553</v>
      </c>
      <c r="E86" s="166" t="s">
        <v>1785</v>
      </c>
      <c r="F86" s="166" t="s">
        <v>1786</v>
      </c>
      <c r="G86" s="164"/>
      <c r="H86" s="164"/>
      <c r="I86" s="167"/>
      <c r="J86" s="168">
        <f>BK86</f>
        <v>0</v>
      </c>
      <c r="K86" s="164"/>
      <c r="L86" s="169"/>
      <c r="M86" s="170"/>
      <c r="N86" s="171"/>
      <c r="O86" s="171"/>
      <c r="P86" s="172">
        <f>P87+P105+P107</f>
        <v>0</v>
      </c>
      <c r="Q86" s="171"/>
      <c r="R86" s="172">
        <f>R87+R105+R107</f>
        <v>0</v>
      </c>
      <c r="S86" s="171"/>
      <c r="T86" s="173">
        <f>T87+T105+T107</f>
        <v>0</v>
      </c>
      <c r="AR86" s="174" t="s">
        <v>3562</v>
      </c>
      <c r="AT86" s="175" t="s">
        <v>3553</v>
      </c>
      <c r="AU86" s="175" t="s">
        <v>3554</v>
      </c>
      <c r="AY86" s="174" t="s">
        <v>3691</v>
      </c>
      <c r="BK86" s="176">
        <f>BK87+BK105+BK107</f>
        <v>0</v>
      </c>
    </row>
    <row r="87" spans="2:63" s="11" customFormat="1" ht="22.9" customHeight="1">
      <c r="B87" s="163"/>
      <c r="C87" s="164"/>
      <c r="D87" s="165" t="s">
        <v>3553</v>
      </c>
      <c r="E87" s="177" t="s">
        <v>3562</v>
      </c>
      <c r="F87" s="177" t="s">
        <v>1787</v>
      </c>
      <c r="G87" s="164"/>
      <c r="H87" s="164"/>
      <c r="I87" s="167"/>
      <c r="J87" s="178">
        <f>BK87</f>
        <v>0</v>
      </c>
      <c r="K87" s="164"/>
      <c r="L87" s="169"/>
      <c r="M87" s="170"/>
      <c r="N87" s="171"/>
      <c r="O87" s="171"/>
      <c r="P87" s="172">
        <f>SUM(P88:P104)</f>
        <v>0</v>
      </c>
      <c r="Q87" s="171"/>
      <c r="R87" s="172">
        <f>SUM(R88:R104)</f>
        <v>0</v>
      </c>
      <c r="S87" s="171"/>
      <c r="T87" s="173">
        <f>SUM(T88:T104)</f>
        <v>0</v>
      </c>
      <c r="AR87" s="174" t="s">
        <v>3562</v>
      </c>
      <c r="AT87" s="175" t="s">
        <v>3553</v>
      </c>
      <c r="AU87" s="175" t="s">
        <v>3562</v>
      </c>
      <c r="AY87" s="174" t="s">
        <v>3691</v>
      </c>
      <c r="BK87" s="176">
        <f>SUM(BK88:BK104)</f>
        <v>0</v>
      </c>
    </row>
    <row r="88" spans="2:65" s="1" customFormat="1" ht="16.5" customHeight="1">
      <c r="B88" s="34"/>
      <c r="C88" s="179" t="s">
        <v>3562</v>
      </c>
      <c r="D88" s="179" t="s">
        <v>3694</v>
      </c>
      <c r="E88" s="180" t="s">
        <v>1932</v>
      </c>
      <c r="F88" s="181" t="s">
        <v>1933</v>
      </c>
      <c r="G88" s="182" t="s">
        <v>1934</v>
      </c>
      <c r="H88" s="183">
        <v>3</v>
      </c>
      <c r="I88" s="184"/>
      <c r="J88" s="185">
        <f aca="true" t="shared" si="0" ref="J88:J98">ROUND(I88*H88,2)</f>
        <v>0</v>
      </c>
      <c r="K88" s="181" t="s">
        <v>1790</v>
      </c>
      <c r="L88" s="38"/>
      <c r="M88" s="186" t="s">
        <v>3501</v>
      </c>
      <c r="N88" s="187" t="s">
        <v>3525</v>
      </c>
      <c r="O88" s="63"/>
      <c r="P88" s="188">
        <f aca="true" t="shared" si="1" ref="P88:P98">O88*H88</f>
        <v>0</v>
      </c>
      <c r="Q88" s="188">
        <v>0</v>
      </c>
      <c r="R88" s="188">
        <f aca="true" t="shared" si="2" ref="R88:R98">Q88*H88</f>
        <v>0</v>
      </c>
      <c r="S88" s="188">
        <v>0</v>
      </c>
      <c r="T88" s="189">
        <f aca="true" t="shared" si="3" ref="T88:T98">S88*H88</f>
        <v>0</v>
      </c>
      <c r="AR88" s="190" t="s">
        <v>3699</v>
      </c>
      <c r="AT88" s="190" t="s">
        <v>3694</v>
      </c>
      <c r="AU88" s="190" t="s">
        <v>3565</v>
      </c>
      <c r="AY88" s="17" t="s">
        <v>3691</v>
      </c>
      <c r="BE88" s="191">
        <f aca="true" t="shared" si="4" ref="BE88:BE98">IF(N88="základní",J88,0)</f>
        <v>0</v>
      </c>
      <c r="BF88" s="191">
        <f aca="true" t="shared" si="5" ref="BF88:BF98">IF(N88="snížená",J88,0)</f>
        <v>0</v>
      </c>
      <c r="BG88" s="191">
        <f aca="true" t="shared" si="6" ref="BG88:BG98">IF(N88="zákl. přenesená",J88,0)</f>
        <v>0</v>
      </c>
      <c r="BH88" s="191">
        <f aca="true" t="shared" si="7" ref="BH88:BH98">IF(N88="sníž. přenesená",J88,0)</f>
        <v>0</v>
      </c>
      <c r="BI88" s="191">
        <f aca="true" t="shared" si="8" ref="BI88:BI98">IF(N88="nulová",J88,0)</f>
        <v>0</v>
      </c>
      <c r="BJ88" s="17" t="s">
        <v>3562</v>
      </c>
      <c r="BK88" s="191">
        <f aca="true" t="shared" si="9" ref="BK88:BK98">ROUND(I88*H88,2)</f>
        <v>0</v>
      </c>
      <c r="BL88" s="17" t="s">
        <v>3699</v>
      </c>
      <c r="BM88" s="190" t="s">
        <v>415</v>
      </c>
    </row>
    <row r="89" spans="2:65" s="1" customFormat="1" ht="24" customHeight="1">
      <c r="B89" s="34"/>
      <c r="C89" s="179" t="s">
        <v>3565</v>
      </c>
      <c r="D89" s="179" t="s">
        <v>3694</v>
      </c>
      <c r="E89" s="180" t="s">
        <v>1936</v>
      </c>
      <c r="F89" s="181" t="s">
        <v>1937</v>
      </c>
      <c r="G89" s="182" t="s">
        <v>1938</v>
      </c>
      <c r="H89" s="183">
        <v>1</v>
      </c>
      <c r="I89" s="184"/>
      <c r="J89" s="185">
        <f t="shared" si="0"/>
        <v>0</v>
      </c>
      <c r="K89" s="181" t="s">
        <v>1790</v>
      </c>
      <c r="L89" s="38"/>
      <c r="M89" s="186" t="s">
        <v>3501</v>
      </c>
      <c r="N89" s="187" t="s">
        <v>3525</v>
      </c>
      <c r="O89" s="63"/>
      <c r="P89" s="188">
        <f t="shared" si="1"/>
        <v>0</v>
      </c>
      <c r="Q89" s="188">
        <v>0</v>
      </c>
      <c r="R89" s="188">
        <f t="shared" si="2"/>
        <v>0</v>
      </c>
      <c r="S89" s="188">
        <v>0</v>
      </c>
      <c r="T89" s="189">
        <f t="shared" si="3"/>
        <v>0</v>
      </c>
      <c r="AR89" s="190" t="s">
        <v>3699</v>
      </c>
      <c r="AT89" s="190" t="s">
        <v>3694</v>
      </c>
      <c r="AU89" s="190" t="s">
        <v>3565</v>
      </c>
      <c r="AY89" s="17" t="s">
        <v>3691</v>
      </c>
      <c r="BE89" s="191">
        <f t="shared" si="4"/>
        <v>0</v>
      </c>
      <c r="BF89" s="191">
        <f t="shared" si="5"/>
        <v>0</v>
      </c>
      <c r="BG89" s="191">
        <f t="shared" si="6"/>
        <v>0</v>
      </c>
      <c r="BH89" s="191">
        <f t="shared" si="7"/>
        <v>0</v>
      </c>
      <c r="BI89" s="191">
        <f t="shared" si="8"/>
        <v>0</v>
      </c>
      <c r="BJ89" s="17" t="s">
        <v>3562</v>
      </c>
      <c r="BK89" s="191">
        <f t="shared" si="9"/>
        <v>0</v>
      </c>
      <c r="BL89" s="17" t="s">
        <v>3699</v>
      </c>
      <c r="BM89" s="190" t="s">
        <v>416</v>
      </c>
    </row>
    <row r="90" spans="2:65" s="1" customFormat="1" ht="24" customHeight="1">
      <c r="B90" s="34"/>
      <c r="C90" s="179" t="s">
        <v>3706</v>
      </c>
      <c r="D90" s="179" t="s">
        <v>3694</v>
      </c>
      <c r="E90" s="180" t="s">
        <v>3726</v>
      </c>
      <c r="F90" s="181" t="s">
        <v>3727</v>
      </c>
      <c r="G90" s="182" t="s">
        <v>3697</v>
      </c>
      <c r="H90" s="183">
        <v>65</v>
      </c>
      <c r="I90" s="184"/>
      <c r="J90" s="185">
        <f t="shared" si="0"/>
        <v>0</v>
      </c>
      <c r="K90" s="181" t="s">
        <v>1790</v>
      </c>
      <c r="L90" s="38"/>
      <c r="M90" s="186" t="s">
        <v>3501</v>
      </c>
      <c r="N90" s="187" t="s">
        <v>3525</v>
      </c>
      <c r="O90" s="63"/>
      <c r="P90" s="188">
        <f t="shared" si="1"/>
        <v>0</v>
      </c>
      <c r="Q90" s="188">
        <v>0</v>
      </c>
      <c r="R90" s="188">
        <f t="shared" si="2"/>
        <v>0</v>
      </c>
      <c r="S90" s="188">
        <v>0</v>
      </c>
      <c r="T90" s="189">
        <f t="shared" si="3"/>
        <v>0</v>
      </c>
      <c r="AR90" s="190" t="s">
        <v>3699</v>
      </c>
      <c r="AT90" s="190" t="s">
        <v>3694</v>
      </c>
      <c r="AU90" s="190" t="s">
        <v>3565</v>
      </c>
      <c r="AY90" s="17" t="s">
        <v>3691</v>
      </c>
      <c r="BE90" s="191">
        <f t="shared" si="4"/>
        <v>0</v>
      </c>
      <c r="BF90" s="191">
        <f t="shared" si="5"/>
        <v>0</v>
      </c>
      <c r="BG90" s="191">
        <f t="shared" si="6"/>
        <v>0</v>
      </c>
      <c r="BH90" s="191">
        <f t="shared" si="7"/>
        <v>0</v>
      </c>
      <c r="BI90" s="191">
        <f t="shared" si="8"/>
        <v>0</v>
      </c>
      <c r="BJ90" s="17" t="s">
        <v>3562</v>
      </c>
      <c r="BK90" s="191">
        <f t="shared" si="9"/>
        <v>0</v>
      </c>
      <c r="BL90" s="17" t="s">
        <v>3699</v>
      </c>
      <c r="BM90" s="190" t="s">
        <v>417</v>
      </c>
    </row>
    <row r="91" spans="2:65" s="1" customFormat="1" ht="24" customHeight="1">
      <c r="B91" s="34"/>
      <c r="C91" s="179" t="s">
        <v>3699</v>
      </c>
      <c r="D91" s="179" t="s">
        <v>3694</v>
      </c>
      <c r="E91" s="180" t="s">
        <v>3733</v>
      </c>
      <c r="F91" s="181" t="s">
        <v>3734</v>
      </c>
      <c r="G91" s="182" t="s">
        <v>3697</v>
      </c>
      <c r="H91" s="183">
        <v>65</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3565</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418</v>
      </c>
    </row>
    <row r="92" spans="2:65" s="1" customFormat="1" ht="24" customHeight="1">
      <c r="B92" s="34"/>
      <c r="C92" s="179" t="s">
        <v>3716</v>
      </c>
      <c r="D92" s="179" t="s">
        <v>3694</v>
      </c>
      <c r="E92" s="180" t="s">
        <v>204</v>
      </c>
      <c r="F92" s="181" t="s">
        <v>205</v>
      </c>
      <c r="G92" s="182" t="s">
        <v>3800</v>
      </c>
      <c r="H92" s="183">
        <v>96</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3565</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419</v>
      </c>
    </row>
    <row r="93" spans="2:65" s="1" customFormat="1" ht="24" customHeight="1">
      <c r="B93" s="34"/>
      <c r="C93" s="179" t="s">
        <v>3721</v>
      </c>
      <c r="D93" s="179" t="s">
        <v>3694</v>
      </c>
      <c r="E93" s="180" t="s">
        <v>208</v>
      </c>
      <c r="F93" s="181" t="s">
        <v>209</v>
      </c>
      <c r="G93" s="182" t="s">
        <v>3800</v>
      </c>
      <c r="H93" s="183">
        <v>96</v>
      </c>
      <c r="I93" s="184"/>
      <c r="J93" s="185">
        <f t="shared" si="0"/>
        <v>0</v>
      </c>
      <c r="K93" s="181" t="s">
        <v>1790</v>
      </c>
      <c r="L93" s="38"/>
      <c r="M93" s="186" t="s">
        <v>3501</v>
      </c>
      <c r="N93" s="187" t="s">
        <v>3525</v>
      </c>
      <c r="O93" s="63"/>
      <c r="P93" s="188">
        <f t="shared" si="1"/>
        <v>0</v>
      </c>
      <c r="Q93" s="188">
        <v>0</v>
      </c>
      <c r="R93" s="188">
        <f t="shared" si="2"/>
        <v>0</v>
      </c>
      <c r="S93" s="188">
        <v>0</v>
      </c>
      <c r="T93" s="189">
        <f t="shared" si="3"/>
        <v>0</v>
      </c>
      <c r="AR93" s="190" t="s">
        <v>3699</v>
      </c>
      <c r="AT93" s="190" t="s">
        <v>3694</v>
      </c>
      <c r="AU93" s="190" t="s">
        <v>3565</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420</v>
      </c>
    </row>
    <row r="94" spans="2:65" s="1" customFormat="1" ht="24" customHeight="1">
      <c r="B94" s="34"/>
      <c r="C94" s="179" t="s">
        <v>3725</v>
      </c>
      <c r="D94" s="179" t="s">
        <v>3694</v>
      </c>
      <c r="E94" s="180" t="s">
        <v>3763</v>
      </c>
      <c r="F94" s="181" t="s">
        <v>3764</v>
      </c>
      <c r="G94" s="182" t="s">
        <v>3697</v>
      </c>
      <c r="H94" s="183">
        <v>65</v>
      </c>
      <c r="I94" s="184"/>
      <c r="J94" s="185">
        <f t="shared" si="0"/>
        <v>0</v>
      </c>
      <c r="K94" s="181" t="s">
        <v>1790</v>
      </c>
      <c r="L94" s="38"/>
      <c r="M94" s="186" t="s">
        <v>3501</v>
      </c>
      <c r="N94" s="187" t="s">
        <v>3525</v>
      </c>
      <c r="O94" s="63"/>
      <c r="P94" s="188">
        <f t="shared" si="1"/>
        <v>0</v>
      </c>
      <c r="Q94" s="188">
        <v>0</v>
      </c>
      <c r="R94" s="188">
        <f t="shared" si="2"/>
        <v>0</v>
      </c>
      <c r="S94" s="188">
        <v>0</v>
      </c>
      <c r="T94" s="189">
        <f t="shared" si="3"/>
        <v>0</v>
      </c>
      <c r="AR94" s="190" t="s">
        <v>3699</v>
      </c>
      <c r="AT94" s="190" t="s">
        <v>3694</v>
      </c>
      <c r="AU94" s="190" t="s">
        <v>3565</v>
      </c>
      <c r="AY94" s="17" t="s">
        <v>3691</v>
      </c>
      <c r="BE94" s="191">
        <f t="shared" si="4"/>
        <v>0</v>
      </c>
      <c r="BF94" s="191">
        <f t="shared" si="5"/>
        <v>0</v>
      </c>
      <c r="BG94" s="191">
        <f t="shared" si="6"/>
        <v>0</v>
      </c>
      <c r="BH94" s="191">
        <f t="shared" si="7"/>
        <v>0</v>
      </c>
      <c r="BI94" s="191">
        <f t="shared" si="8"/>
        <v>0</v>
      </c>
      <c r="BJ94" s="17" t="s">
        <v>3562</v>
      </c>
      <c r="BK94" s="191">
        <f t="shared" si="9"/>
        <v>0</v>
      </c>
      <c r="BL94" s="17" t="s">
        <v>3699</v>
      </c>
      <c r="BM94" s="190" t="s">
        <v>421</v>
      </c>
    </row>
    <row r="95" spans="2:65" s="1" customFormat="1" ht="24" customHeight="1">
      <c r="B95" s="34"/>
      <c r="C95" s="179" t="s">
        <v>3732</v>
      </c>
      <c r="D95" s="179" t="s">
        <v>3694</v>
      </c>
      <c r="E95" s="180" t="s">
        <v>1947</v>
      </c>
      <c r="F95" s="181" t="s">
        <v>1948</v>
      </c>
      <c r="G95" s="182" t="s">
        <v>3697</v>
      </c>
      <c r="H95" s="183">
        <v>14</v>
      </c>
      <c r="I95" s="184"/>
      <c r="J95" s="185">
        <f t="shared" si="0"/>
        <v>0</v>
      </c>
      <c r="K95" s="181" t="s">
        <v>1790</v>
      </c>
      <c r="L95" s="38"/>
      <c r="M95" s="186" t="s">
        <v>3501</v>
      </c>
      <c r="N95" s="187" t="s">
        <v>3525</v>
      </c>
      <c r="O95" s="63"/>
      <c r="P95" s="188">
        <f t="shared" si="1"/>
        <v>0</v>
      </c>
      <c r="Q95" s="188">
        <v>0</v>
      </c>
      <c r="R95" s="188">
        <f t="shared" si="2"/>
        <v>0</v>
      </c>
      <c r="S95" s="188">
        <v>0</v>
      </c>
      <c r="T95" s="189">
        <f t="shared" si="3"/>
        <v>0</v>
      </c>
      <c r="AR95" s="190" t="s">
        <v>3699</v>
      </c>
      <c r="AT95" s="190" t="s">
        <v>3694</v>
      </c>
      <c r="AU95" s="190" t="s">
        <v>3565</v>
      </c>
      <c r="AY95" s="17" t="s">
        <v>3691</v>
      </c>
      <c r="BE95" s="191">
        <f t="shared" si="4"/>
        <v>0</v>
      </c>
      <c r="BF95" s="191">
        <f t="shared" si="5"/>
        <v>0</v>
      </c>
      <c r="BG95" s="191">
        <f t="shared" si="6"/>
        <v>0</v>
      </c>
      <c r="BH95" s="191">
        <f t="shared" si="7"/>
        <v>0</v>
      </c>
      <c r="BI95" s="191">
        <f t="shared" si="8"/>
        <v>0</v>
      </c>
      <c r="BJ95" s="17" t="s">
        <v>3562</v>
      </c>
      <c r="BK95" s="191">
        <f t="shared" si="9"/>
        <v>0</v>
      </c>
      <c r="BL95" s="17" t="s">
        <v>3699</v>
      </c>
      <c r="BM95" s="190" t="s">
        <v>422</v>
      </c>
    </row>
    <row r="96" spans="2:65" s="1" customFormat="1" ht="24" customHeight="1">
      <c r="B96" s="34"/>
      <c r="C96" s="179" t="s">
        <v>3737</v>
      </c>
      <c r="D96" s="179" t="s">
        <v>3694</v>
      </c>
      <c r="E96" s="180" t="s">
        <v>1950</v>
      </c>
      <c r="F96" s="181" t="s">
        <v>1951</v>
      </c>
      <c r="G96" s="182" t="s">
        <v>3697</v>
      </c>
      <c r="H96" s="183">
        <v>14</v>
      </c>
      <c r="I96" s="184"/>
      <c r="J96" s="185">
        <f t="shared" si="0"/>
        <v>0</v>
      </c>
      <c r="K96" s="181" t="s">
        <v>1790</v>
      </c>
      <c r="L96" s="38"/>
      <c r="M96" s="186" t="s">
        <v>3501</v>
      </c>
      <c r="N96" s="187" t="s">
        <v>3525</v>
      </c>
      <c r="O96" s="63"/>
      <c r="P96" s="188">
        <f t="shared" si="1"/>
        <v>0</v>
      </c>
      <c r="Q96" s="188">
        <v>0</v>
      </c>
      <c r="R96" s="188">
        <f t="shared" si="2"/>
        <v>0</v>
      </c>
      <c r="S96" s="188">
        <v>0</v>
      </c>
      <c r="T96" s="189">
        <f t="shared" si="3"/>
        <v>0</v>
      </c>
      <c r="AR96" s="190" t="s">
        <v>3699</v>
      </c>
      <c r="AT96" s="190" t="s">
        <v>3694</v>
      </c>
      <c r="AU96" s="190" t="s">
        <v>3565</v>
      </c>
      <c r="AY96" s="17" t="s">
        <v>3691</v>
      </c>
      <c r="BE96" s="191">
        <f t="shared" si="4"/>
        <v>0</v>
      </c>
      <c r="BF96" s="191">
        <f t="shared" si="5"/>
        <v>0</v>
      </c>
      <c r="BG96" s="191">
        <f t="shared" si="6"/>
        <v>0</v>
      </c>
      <c r="BH96" s="191">
        <f t="shared" si="7"/>
        <v>0</v>
      </c>
      <c r="BI96" s="191">
        <f t="shared" si="8"/>
        <v>0</v>
      </c>
      <c r="BJ96" s="17" t="s">
        <v>3562</v>
      </c>
      <c r="BK96" s="191">
        <f t="shared" si="9"/>
        <v>0</v>
      </c>
      <c r="BL96" s="17" t="s">
        <v>3699</v>
      </c>
      <c r="BM96" s="190" t="s">
        <v>423</v>
      </c>
    </row>
    <row r="97" spans="2:65" s="1" customFormat="1" ht="16.5" customHeight="1">
      <c r="B97" s="34"/>
      <c r="C97" s="179" t="s">
        <v>3741</v>
      </c>
      <c r="D97" s="179" t="s">
        <v>3694</v>
      </c>
      <c r="E97" s="180" t="s">
        <v>1953</v>
      </c>
      <c r="F97" s="181" t="s">
        <v>1954</v>
      </c>
      <c r="G97" s="182" t="s">
        <v>3697</v>
      </c>
      <c r="H97" s="183">
        <v>14</v>
      </c>
      <c r="I97" s="184"/>
      <c r="J97" s="185">
        <f t="shared" si="0"/>
        <v>0</v>
      </c>
      <c r="K97" s="181" t="s">
        <v>1790</v>
      </c>
      <c r="L97" s="38"/>
      <c r="M97" s="186" t="s">
        <v>3501</v>
      </c>
      <c r="N97" s="187" t="s">
        <v>3525</v>
      </c>
      <c r="O97" s="63"/>
      <c r="P97" s="188">
        <f t="shared" si="1"/>
        <v>0</v>
      </c>
      <c r="Q97" s="188">
        <v>0</v>
      </c>
      <c r="R97" s="188">
        <f t="shared" si="2"/>
        <v>0</v>
      </c>
      <c r="S97" s="188">
        <v>0</v>
      </c>
      <c r="T97" s="189">
        <f t="shared" si="3"/>
        <v>0</v>
      </c>
      <c r="AR97" s="190" t="s">
        <v>3699</v>
      </c>
      <c r="AT97" s="190" t="s">
        <v>3694</v>
      </c>
      <c r="AU97" s="190" t="s">
        <v>3565</v>
      </c>
      <c r="AY97" s="17" t="s">
        <v>3691</v>
      </c>
      <c r="BE97" s="191">
        <f t="shared" si="4"/>
        <v>0</v>
      </c>
      <c r="BF97" s="191">
        <f t="shared" si="5"/>
        <v>0</v>
      </c>
      <c r="BG97" s="191">
        <f t="shared" si="6"/>
        <v>0</v>
      </c>
      <c r="BH97" s="191">
        <f t="shared" si="7"/>
        <v>0</v>
      </c>
      <c r="BI97" s="191">
        <f t="shared" si="8"/>
        <v>0</v>
      </c>
      <c r="BJ97" s="17" t="s">
        <v>3562</v>
      </c>
      <c r="BK97" s="191">
        <f t="shared" si="9"/>
        <v>0</v>
      </c>
      <c r="BL97" s="17" t="s">
        <v>3699</v>
      </c>
      <c r="BM97" s="190" t="s">
        <v>424</v>
      </c>
    </row>
    <row r="98" spans="2:65" s="1" customFormat="1" ht="16.5" customHeight="1">
      <c r="B98" s="34"/>
      <c r="C98" s="179" t="s">
        <v>3692</v>
      </c>
      <c r="D98" s="179" t="s">
        <v>3694</v>
      </c>
      <c r="E98" s="180" t="s">
        <v>3790</v>
      </c>
      <c r="F98" s="181" t="s">
        <v>1956</v>
      </c>
      <c r="G98" s="182" t="s">
        <v>3792</v>
      </c>
      <c r="H98" s="183">
        <v>23.8</v>
      </c>
      <c r="I98" s="184"/>
      <c r="J98" s="185">
        <f t="shared" si="0"/>
        <v>0</v>
      </c>
      <c r="K98" s="181" t="s">
        <v>1790</v>
      </c>
      <c r="L98" s="38"/>
      <c r="M98" s="186" t="s">
        <v>3501</v>
      </c>
      <c r="N98" s="187" t="s">
        <v>3525</v>
      </c>
      <c r="O98" s="63"/>
      <c r="P98" s="188">
        <f t="shared" si="1"/>
        <v>0</v>
      </c>
      <c r="Q98" s="188">
        <v>0</v>
      </c>
      <c r="R98" s="188">
        <f t="shared" si="2"/>
        <v>0</v>
      </c>
      <c r="S98" s="188">
        <v>0</v>
      </c>
      <c r="T98" s="189">
        <f t="shared" si="3"/>
        <v>0</v>
      </c>
      <c r="AR98" s="190" t="s">
        <v>3699</v>
      </c>
      <c r="AT98" s="190" t="s">
        <v>3694</v>
      </c>
      <c r="AU98" s="190" t="s">
        <v>3565</v>
      </c>
      <c r="AY98" s="17" t="s">
        <v>3691</v>
      </c>
      <c r="BE98" s="191">
        <f t="shared" si="4"/>
        <v>0</v>
      </c>
      <c r="BF98" s="191">
        <f t="shared" si="5"/>
        <v>0</v>
      </c>
      <c r="BG98" s="191">
        <f t="shared" si="6"/>
        <v>0</v>
      </c>
      <c r="BH98" s="191">
        <f t="shared" si="7"/>
        <v>0</v>
      </c>
      <c r="BI98" s="191">
        <f t="shared" si="8"/>
        <v>0</v>
      </c>
      <c r="BJ98" s="17" t="s">
        <v>3562</v>
      </c>
      <c r="BK98" s="191">
        <f t="shared" si="9"/>
        <v>0</v>
      </c>
      <c r="BL98" s="17" t="s">
        <v>3699</v>
      </c>
      <c r="BM98" s="190" t="s">
        <v>425</v>
      </c>
    </row>
    <row r="99" spans="2:51" s="12" customFormat="1" ht="12">
      <c r="B99" s="192"/>
      <c r="C99" s="193"/>
      <c r="D99" s="194" t="s">
        <v>3710</v>
      </c>
      <c r="E99" s="195" t="s">
        <v>3501</v>
      </c>
      <c r="F99" s="196" t="s">
        <v>426</v>
      </c>
      <c r="G99" s="193"/>
      <c r="H99" s="197">
        <v>23.8</v>
      </c>
      <c r="I99" s="198"/>
      <c r="J99" s="193"/>
      <c r="K99" s="193"/>
      <c r="L99" s="199"/>
      <c r="M99" s="200"/>
      <c r="N99" s="201"/>
      <c r="O99" s="201"/>
      <c r="P99" s="201"/>
      <c r="Q99" s="201"/>
      <c r="R99" s="201"/>
      <c r="S99" s="201"/>
      <c r="T99" s="202"/>
      <c r="AT99" s="203" t="s">
        <v>3710</v>
      </c>
      <c r="AU99" s="203" t="s">
        <v>3565</v>
      </c>
      <c r="AV99" s="12" t="s">
        <v>3565</v>
      </c>
      <c r="AW99" s="12" t="s">
        <v>3515</v>
      </c>
      <c r="AX99" s="12" t="s">
        <v>3554</v>
      </c>
      <c r="AY99" s="203" t="s">
        <v>3691</v>
      </c>
    </row>
    <row r="100" spans="2:51" s="13" customFormat="1" ht="12">
      <c r="B100" s="204"/>
      <c r="C100" s="205"/>
      <c r="D100" s="194" t="s">
        <v>3710</v>
      </c>
      <c r="E100" s="206" t="s">
        <v>3501</v>
      </c>
      <c r="F100" s="207" t="s">
        <v>3712</v>
      </c>
      <c r="G100" s="205"/>
      <c r="H100" s="208">
        <v>23.8</v>
      </c>
      <c r="I100" s="209"/>
      <c r="J100" s="205"/>
      <c r="K100" s="205"/>
      <c r="L100" s="210"/>
      <c r="M100" s="211"/>
      <c r="N100" s="212"/>
      <c r="O100" s="212"/>
      <c r="P100" s="212"/>
      <c r="Q100" s="212"/>
      <c r="R100" s="212"/>
      <c r="S100" s="212"/>
      <c r="T100" s="213"/>
      <c r="AT100" s="214" t="s">
        <v>3710</v>
      </c>
      <c r="AU100" s="214" t="s">
        <v>3565</v>
      </c>
      <c r="AV100" s="13" t="s">
        <v>3699</v>
      </c>
      <c r="AW100" s="13" t="s">
        <v>3515</v>
      </c>
      <c r="AX100" s="13" t="s">
        <v>3562</v>
      </c>
      <c r="AY100" s="214" t="s">
        <v>3691</v>
      </c>
    </row>
    <row r="101" spans="2:65" s="1" customFormat="1" ht="24" customHeight="1">
      <c r="B101" s="34"/>
      <c r="C101" s="179" t="s">
        <v>3701</v>
      </c>
      <c r="D101" s="179" t="s">
        <v>3694</v>
      </c>
      <c r="E101" s="180" t="s">
        <v>1959</v>
      </c>
      <c r="F101" s="181" t="s">
        <v>1960</v>
      </c>
      <c r="G101" s="182" t="s">
        <v>3697</v>
      </c>
      <c r="H101" s="183">
        <v>10</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3699</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427</v>
      </c>
    </row>
    <row r="102" spans="2:65" s="1" customFormat="1" ht="16.5" customHeight="1">
      <c r="B102" s="34"/>
      <c r="C102" s="225" t="s">
        <v>3723</v>
      </c>
      <c r="D102" s="225" t="s">
        <v>3806</v>
      </c>
      <c r="E102" s="226" t="s">
        <v>1967</v>
      </c>
      <c r="F102" s="227" t="s">
        <v>1968</v>
      </c>
      <c r="G102" s="228" t="s">
        <v>3792</v>
      </c>
      <c r="H102" s="229">
        <v>20</v>
      </c>
      <c r="I102" s="230"/>
      <c r="J102" s="231">
        <f>ROUND(I102*H102,2)</f>
        <v>0</v>
      </c>
      <c r="K102" s="227" t="s">
        <v>1790</v>
      </c>
      <c r="L102" s="232"/>
      <c r="M102" s="233" t="s">
        <v>3501</v>
      </c>
      <c r="N102" s="234" t="s">
        <v>3525</v>
      </c>
      <c r="O102" s="63"/>
      <c r="P102" s="188">
        <f>O102*H102</f>
        <v>0</v>
      </c>
      <c r="Q102" s="188">
        <v>0</v>
      </c>
      <c r="R102" s="188">
        <f>Q102*H102</f>
        <v>0</v>
      </c>
      <c r="S102" s="188">
        <v>0</v>
      </c>
      <c r="T102" s="189">
        <f>S102*H102</f>
        <v>0</v>
      </c>
      <c r="AR102" s="190" t="s">
        <v>3732</v>
      </c>
      <c r="AT102" s="190" t="s">
        <v>3806</v>
      </c>
      <c r="AU102" s="190" t="s">
        <v>3565</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3699</v>
      </c>
      <c r="BM102" s="190" t="s">
        <v>428</v>
      </c>
    </row>
    <row r="103" spans="2:51" s="12" customFormat="1" ht="12">
      <c r="B103" s="192"/>
      <c r="C103" s="193"/>
      <c r="D103" s="194" t="s">
        <v>3710</v>
      </c>
      <c r="E103" s="195" t="s">
        <v>3501</v>
      </c>
      <c r="F103" s="196" t="s">
        <v>429</v>
      </c>
      <c r="G103" s="193"/>
      <c r="H103" s="197">
        <v>20</v>
      </c>
      <c r="I103" s="198"/>
      <c r="J103" s="193"/>
      <c r="K103" s="193"/>
      <c r="L103" s="199"/>
      <c r="M103" s="200"/>
      <c r="N103" s="201"/>
      <c r="O103" s="201"/>
      <c r="P103" s="201"/>
      <c r="Q103" s="201"/>
      <c r="R103" s="201"/>
      <c r="S103" s="201"/>
      <c r="T103" s="202"/>
      <c r="AT103" s="203" t="s">
        <v>3710</v>
      </c>
      <c r="AU103" s="203" t="s">
        <v>3565</v>
      </c>
      <c r="AV103" s="12" t="s">
        <v>3565</v>
      </c>
      <c r="AW103" s="12" t="s">
        <v>3515</v>
      </c>
      <c r="AX103" s="12" t="s">
        <v>3554</v>
      </c>
      <c r="AY103" s="203" t="s">
        <v>3691</v>
      </c>
    </row>
    <row r="104" spans="2:51" s="13" customFormat="1" ht="12">
      <c r="B104" s="204"/>
      <c r="C104" s="205"/>
      <c r="D104" s="194" t="s">
        <v>3710</v>
      </c>
      <c r="E104" s="206" t="s">
        <v>3501</v>
      </c>
      <c r="F104" s="207" t="s">
        <v>3712</v>
      </c>
      <c r="G104" s="205"/>
      <c r="H104" s="208">
        <v>20</v>
      </c>
      <c r="I104" s="209"/>
      <c r="J104" s="205"/>
      <c r="K104" s="205"/>
      <c r="L104" s="210"/>
      <c r="M104" s="211"/>
      <c r="N104" s="212"/>
      <c r="O104" s="212"/>
      <c r="P104" s="212"/>
      <c r="Q104" s="212"/>
      <c r="R104" s="212"/>
      <c r="S104" s="212"/>
      <c r="T104" s="213"/>
      <c r="AT104" s="214" t="s">
        <v>3710</v>
      </c>
      <c r="AU104" s="214" t="s">
        <v>3565</v>
      </c>
      <c r="AV104" s="13" t="s">
        <v>3699</v>
      </c>
      <c r="AW104" s="13" t="s">
        <v>3515</v>
      </c>
      <c r="AX104" s="13" t="s">
        <v>3562</v>
      </c>
      <c r="AY104" s="214" t="s">
        <v>3691</v>
      </c>
    </row>
    <row r="105" spans="2:63" s="11" customFormat="1" ht="22.9" customHeight="1">
      <c r="B105" s="163"/>
      <c r="C105" s="164"/>
      <c r="D105" s="165" t="s">
        <v>3553</v>
      </c>
      <c r="E105" s="177" t="s">
        <v>3699</v>
      </c>
      <c r="F105" s="177" t="s">
        <v>1813</v>
      </c>
      <c r="G105" s="164"/>
      <c r="H105" s="164"/>
      <c r="I105" s="167"/>
      <c r="J105" s="178">
        <f>BK105</f>
        <v>0</v>
      </c>
      <c r="K105" s="164"/>
      <c r="L105" s="169"/>
      <c r="M105" s="170"/>
      <c r="N105" s="171"/>
      <c r="O105" s="171"/>
      <c r="P105" s="172">
        <f>P106</f>
        <v>0</v>
      </c>
      <c r="Q105" s="171"/>
      <c r="R105" s="172">
        <f>R106</f>
        <v>0</v>
      </c>
      <c r="S105" s="171"/>
      <c r="T105" s="173">
        <f>T106</f>
        <v>0</v>
      </c>
      <c r="AR105" s="174" t="s">
        <v>3562</v>
      </c>
      <c r="AT105" s="175" t="s">
        <v>3553</v>
      </c>
      <c r="AU105" s="175" t="s">
        <v>3562</v>
      </c>
      <c r="AY105" s="174" t="s">
        <v>3691</v>
      </c>
      <c r="BK105" s="176">
        <f>BK106</f>
        <v>0</v>
      </c>
    </row>
    <row r="106" spans="2:65" s="1" customFormat="1" ht="16.5" customHeight="1">
      <c r="B106" s="34"/>
      <c r="C106" s="179" t="s">
        <v>3756</v>
      </c>
      <c r="D106" s="179" t="s">
        <v>3694</v>
      </c>
      <c r="E106" s="180" t="s">
        <v>1975</v>
      </c>
      <c r="F106" s="181" t="s">
        <v>1976</v>
      </c>
      <c r="G106" s="182" t="s">
        <v>3697</v>
      </c>
      <c r="H106" s="183">
        <v>2.6</v>
      </c>
      <c r="I106" s="184"/>
      <c r="J106" s="185">
        <f>ROUND(I106*H106,2)</f>
        <v>0</v>
      </c>
      <c r="K106" s="181" t="s">
        <v>1790</v>
      </c>
      <c r="L106" s="38"/>
      <c r="M106" s="186" t="s">
        <v>3501</v>
      </c>
      <c r="N106" s="187" t="s">
        <v>3525</v>
      </c>
      <c r="O106" s="63"/>
      <c r="P106" s="188">
        <f>O106*H106</f>
        <v>0</v>
      </c>
      <c r="Q106" s="188">
        <v>0</v>
      </c>
      <c r="R106" s="188">
        <f>Q106*H106</f>
        <v>0</v>
      </c>
      <c r="S106" s="188">
        <v>0</v>
      </c>
      <c r="T106" s="189">
        <f>S106*H106</f>
        <v>0</v>
      </c>
      <c r="AR106" s="190" t="s">
        <v>3699</v>
      </c>
      <c r="AT106" s="190" t="s">
        <v>3694</v>
      </c>
      <c r="AU106" s="190" t="s">
        <v>3565</v>
      </c>
      <c r="AY106" s="17" t="s">
        <v>3691</v>
      </c>
      <c r="BE106" s="191">
        <f>IF(N106="základní",J106,0)</f>
        <v>0</v>
      </c>
      <c r="BF106" s="191">
        <f>IF(N106="snížená",J106,0)</f>
        <v>0</v>
      </c>
      <c r="BG106" s="191">
        <f>IF(N106="zákl. přenesená",J106,0)</f>
        <v>0</v>
      </c>
      <c r="BH106" s="191">
        <f>IF(N106="sníž. přenesená",J106,0)</f>
        <v>0</v>
      </c>
      <c r="BI106" s="191">
        <f>IF(N106="nulová",J106,0)</f>
        <v>0</v>
      </c>
      <c r="BJ106" s="17" t="s">
        <v>3562</v>
      </c>
      <c r="BK106" s="191">
        <f>ROUND(I106*H106,2)</f>
        <v>0</v>
      </c>
      <c r="BL106" s="17" t="s">
        <v>3699</v>
      </c>
      <c r="BM106" s="190" t="s">
        <v>430</v>
      </c>
    </row>
    <row r="107" spans="2:63" s="11" customFormat="1" ht="22.9" customHeight="1">
      <c r="B107" s="163"/>
      <c r="C107" s="164"/>
      <c r="D107" s="165" t="s">
        <v>3553</v>
      </c>
      <c r="E107" s="177" t="s">
        <v>3732</v>
      </c>
      <c r="F107" s="177" t="s">
        <v>1979</v>
      </c>
      <c r="G107" s="164"/>
      <c r="H107" s="164"/>
      <c r="I107" s="167"/>
      <c r="J107" s="178">
        <f>BK107</f>
        <v>0</v>
      </c>
      <c r="K107" s="164"/>
      <c r="L107" s="169"/>
      <c r="M107" s="170"/>
      <c r="N107" s="171"/>
      <c r="O107" s="171"/>
      <c r="P107" s="172">
        <f>SUM(P108:P112)</f>
        <v>0</v>
      </c>
      <c r="Q107" s="171"/>
      <c r="R107" s="172">
        <f>SUM(R108:R112)</f>
        <v>0</v>
      </c>
      <c r="S107" s="171"/>
      <c r="T107" s="173">
        <f>SUM(T108:T112)</f>
        <v>0</v>
      </c>
      <c r="AR107" s="174" t="s">
        <v>3562</v>
      </c>
      <c r="AT107" s="175" t="s">
        <v>3553</v>
      </c>
      <c r="AU107" s="175" t="s">
        <v>3562</v>
      </c>
      <c r="AY107" s="174" t="s">
        <v>3691</v>
      </c>
      <c r="BK107" s="176">
        <f>SUM(BK108:BK112)</f>
        <v>0</v>
      </c>
    </row>
    <row r="108" spans="2:65" s="1" customFormat="1" ht="24" customHeight="1">
      <c r="B108" s="34"/>
      <c r="C108" s="179" t="s">
        <v>3490</v>
      </c>
      <c r="D108" s="179" t="s">
        <v>3694</v>
      </c>
      <c r="E108" s="180" t="s">
        <v>1980</v>
      </c>
      <c r="F108" s="181" t="s">
        <v>1981</v>
      </c>
      <c r="G108" s="182" t="s">
        <v>4097</v>
      </c>
      <c r="H108" s="183">
        <v>3.1</v>
      </c>
      <c r="I108" s="184"/>
      <c r="J108" s="185">
        <f>ROUND(I108*H108,2)</f>
        <v>0</v>
      </c>
      <c r="K108" s="181" t="s">
        <v>1790</v>
      </c>
      <c r="L108" s="38"/>
      <c r="M108" s="186" t="s">
        <v>3501</v>
      </c>
      <c r="N108" s="187" t="s">
        <v>3525</v>
      </c>
      <c r="O108" s="63"/>
      <c r="P108" s="188">
        <f>O108*H108</f>
        <v>0</v>
      </c>
      <c r="Q108" s="188">
        <v>0</v>
      </c>
      <c r="R108" s="188">
        <f>Q108*H108</f>
        <v>0</v>
      </c>
      <c r="S108" s="188">
        <v>0</v>
      </c>
      <c r="T108" s="189">
        <f>S108*H108</f>
        <v>0</v>
      </c>
      <c r="AR108" s="190" t="s">
        <v>3699</v>
      </c>
      <c r="AT108" s="190" t="s">
        <v>3694</v>
      </c>
      <c r="AU108" s="190" t="s">
        <v>3565</v>
      </c>
      <c r="AY108" s="17" t="s">
        <v>3691</v>
      </c>
      <c r="BE108" s="191">
        <f>IF(N108="základní",J108,0)</f>
        <v>0</v>
      </c>
      <c r="BF108" s="191">
        <f>IF(N108="snížená",J108,0)</f>
        <v>0</v>
      </c>
      <c r="BG108" s="191">
        <f>IF(N108="zákl. přenesená",J108,0)</f>
        <v>0</v>
      </c>
      <c r="BH108" s="191">
        <f>IF(N108="sníž. přenesená",J108,0)</f>
        <v>0</v>
      </c>
      <c r="BI108" s="191">
        <f>IF(N108="nulová",J108,0)</f>
        <v>0</v>
      </c>
      <c r="BJ108" s="17" t="s">
        <v>3562</v>
      </c>
      <c r="BK108" s="191">
        <f>ROUND(I108*H108,2)</f>
        <v>0</v>
      </c>
      <c r="BL108" s="17" t="s">
        <v>3699</v>
      </c>
      <c r="BM108" s="190" t="s">
        <v>431</v>
      </c>
    </row>
    <row r="109" spans="2:65" s="1" customFormat="1" ht="16.5" customHeight="1">
      <c r="B109" s="34"/>
      <c r="C109" s="225" t="s">
        <v>3761</v>
      </c>
      <c r="D109" s="225" t="s">
        <v>3806</v>
      </c>
      <c r="E109" s="226" t="s">
        <v>1983</v>
      </c>
      <c r="F109" s="227" t="s">
        <v>1984</v>
      </c>
      <c r="G109" s="228" t="s">
        <v>4097</v>
      </c>
      <c r="H109" s="229">
        <v>3.1</v>
      </c>
      <c r="I109" s="230"/>
      <c r="J109" s="231">
        <f>ROUND(I109*H109,2)</f>
        <v>0</v>
      </c>
      <c r="K109" s="227" t="s">
        <v>1790</v>
      </c>
      <c r="L109" s="232"/>
      <c r="M109" s="233" t="s">
        <v>3501</v>
      </c>
      <c r="N109" s="234" t="s">
        <v>3525</v>
      </c>
      <c r="O109" s="63"/>
      <c r="P109" s="188">
        <f>O109*H109</f>
        <v>0</v>
      </c>
      <c r="Q109" s="188">
        <v>0</v>
      </c>
      <c r="R109" s="188">
        <f>Q109*H109</f>
        <v>0</v>
      </c>
      <c r="S109" s="188">
        <v>0</v>
      </c>
      <c r="T109" s="189">
        <f>S109*H109</f>
        <v>0</v>
      </c>
      <c r="AR109" s="190" t="s">
        <v>3732</v>
      </c>
      <c r="AT109" s="190" t="s">
        <v>3806</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432</v>
      </c>
    </row>
    <row r="110" spans="2:65" s="1" customFormat="1" ht="24" customHeight="1">
      <c r="B110" s="34"/>
      <c r="C110" s="179" t="s">
        <v>3767</v>
      </c>
      <c r="D110" s="179" t="s">
        <v>3694</v>
      </c>
      <c r="E110" s="180" t="s">
        <v>1986</v>
      </c>
      <c r="F110" s="181" t="s">
        <v>1987</v>
      </c>
      <c r="G110" s="182" t="s">
        <v>4097</v>
      </c>
      <c r="H110" s="183">
        <v>23.4</v>
      </c>
      <c r="I110" s="184"/>
      <c r="J110" s="185">
        <f>ROUND(I110*H110,2)</f>
        <v>0</v>
      </c>
      <c r="K110" s="181" t="s">
        <v>1790</v>
      </c>
      <c r="L110" s="38"/>
      <c r="M110" s="186" t="s">
        <v>3501</v>
      </c>
      <c r="N110" s="187" t="s">
        <v>3525</v>
      </c>
      <c r="O110" s="63"/>
      <c r="P110" s="188">
        <f>O110*H110</f>
        <v>0</v>
      </c>
      <c r="Q110" s="188">
        <v>0</v>
      </c>
      <c r="R110" s="188">
        <f>Q110*H110</f>
        <v>0</v>
      </c>
      <c r="S110" s="188">
        <v>0</v>
      </c>
      <c r="T110" s="189">
        <f>S110*H110</f>
        <v>0</v>
      </c>
      <c r="AR110" s="190" t="s">
        <v>3699</v>
      </c>
      <c r="AT110" s="190" t="s">
        <v>3694</v>
      </c>
      <c r="AU110" s="190" t="s">
        <v>3565</v>
      </c>
      <c r="AY110" s="17" t="s">
        <v>3691</v>
      </c>
      <c r="BE110" s="191">
        <f>IF(N110="základní",J110,0)</f>
        <v>0</v>
      </c>
      <c r="BF110" s="191">
        <f>IF(N110="snížená",J110,0)</f>
        <v>0</v>
      </c>
      <c r="BG110" s="191">
        <f>IF(N110="zákl. přenesená",J110,0)</f>
        <v>0</v>
      </c>
      <c r="BH110" s="191">
        <f>IF(N110="sníž. přenesená",J110,0)</f>
        <v>0</v>
      </c>
      <c r="BI110" s="191">
        <f>IF(N110="nulová",J110,0)</f>
        <v>0</v>
      </c>
      <c r="BJ110" s="17" t="s">
        <v>3562</v>
      </c>
      <c r="BK110" s="191">
        <f>ROUND(I110*H110,2)</f>
        <v>0</v>
      </c>
      <c r="BL110" s="17" t="s">
        <v>3699</v>
      </c>
      <c r="BM110" s="190" t="s">
        <v>433</v>
      </c>
    </row>
    <row r="111" spans="2:65" s="1" customFormat="1" ht="24" customHeight="1">
      <c r="B111" s="34"/>
      <c r="C111" s="179" t="s">
        <v>3772</v>
      </c>
      <c r="D111" s="179" t="s">
        <v>3694</v>
      </c>
      <c r="E111" s="180" t="s">
        <v>434</v>
      </c>
      <c r="F111" s="181" t="s">
        <v>435</v>
      </c>
      <c r="G111" s="182" t="s">
        <v>4097</v>
      </c>
      <c r="H111" s="183">
        <v>19</v>
      </c>
      <c r="I111" s="184"/>
      <c r="J111" s="185">
        <f>ROUND(I111*H111,2)</f>
        <v>0</v>
      </c>
      <c r="K111" s="181" t="s">
        <v>1790</v>
      </c>
      <c r="L111" s="38"/>
      <c r="M111" s="186" t="s">
        <v>3501</v>
      </c>
      <c r="N111" s="187" t="s">
        <v>3525</v>
      </c>
      <c r="O111" s="63"/>
      <c r="P111" s="188">
        <f>O111*H111</f>
        <v>0</v>
      </c>
      <c r="Q111" s="188">
        <v>0</v>
      </c>
      <c r="R111" s="188">
        <f>Q111*H111</f>
        <v>0</v>
      </c>
      <c r="S111" s="188">
        <v>0</v>
      </c>
      <c r="T111" s="189">
        <f>S111*H111</f>
        <v>0</v>
      </c>
      <c r="AR111" s="190" t="s">
        <v>3699</v>
      </c>
      <c r="AT111" s="190" t="s">
        <v>3694</v>
      </c>
      <c r="AU111" s="190" t="s">
        <v>3565</v>
      </c>
      <c r="AY111" s="17" t="s">
        <v>3691</v>
      </c>
      <c r="BE111" s="191">
        <f>IF(N111="základní",J111,0)</f>
        <v>0</v>
      </c>
      <c r="BF111" s="191">
        <f>IF(N111="snížená",J111,0)</f>
        <v>0</v>
      </c>
      <c r="BG111" s="191">
        <f>IF(N111="zákl. přenesená",J111,0)</f>
        <v>0</v>
      </c>
      <c r="BH111" s="191">
        <f>IF(N111="sníž. přenesená",J111,0)</f>
        <v>0</v>
      </c>
      <c r="BI111" s="191">
        <f>IF(N111="nulová",J111,0)</f>
        <v>0</v>
      </c>
      <c r="BJ111" s="17" t="s">
        <v>3562</v>
      </c>
      <c r="BK111" s="191">
        <f>ROUND(I111*H111,2)</f>
        <v>0</v>
      </c>
      <c r="BL111" s="17" t="s">
        <v>3699</v>
      </c>
      <c r="BM111" s="190" t="s">
        <v>436</v>
      </c>
    </row>
    <row r="112" spans="2:65" s="1" customFormat="1" ht="24" customHeight="1">
      <c r="B112" s="34"/>
      <c r="C112" s="179" t="s">
        <v>3776</v>
      </c>
      <c r="D112" s="179" t="s">
        <v>3694</v>
      </c>
      <c r="E112" s="180" t="s">
        <v>2001</v>
      </c>
      <c r="F112" s="181" t="s">
        <v>2002</v>
      </c>
      <c r="G112" s="182" t="s">
        <v>3834</v>
      </c>
      <c r="H112" s="183">
        <v>2</v>
      </c>
      <c r="I112" s="184"/>
      <c r="J112" s="185">
        <f>ROUND(I112*H112,2)</f>
        <v>0</v>
      </c>
      <c r="K112" s="181" t="s">
        <v>1790</v>
      </c>
      <c r="L112" s="38"/>
      <c r="M112" s="186" t="s">
        <v>3501</v>
      </c>
      <c r="N112" s="187" t="s">
        <v>3525</v>
      </c>
      <c r="O112" s="63"/>
      <c r="P112" s="188">
        <f>O112*H112</f>
        <v>0</v>
      </c>
      <c r="Q112" s="188">
        <v>0</v>
      </c>
      <c r="R112" s="188">
        <f>Q112*H112</f>
        <v>0</v>
      </c>
      <c r="S112" s="188">
        <v>0</v>
      </c>
      <c r="T112" s="189">
        <f>S112*H112</f>
        <v>0</v>
      </c>
      <c r="AR112" s="190" t="s">
        <v>3699</v>
      </c>
      <c r="AT112" s="190" t="s">
        <v>3694</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437</v>
      </c>
    </row>
    <row r="113" spans="2:63" s="11" customFormat="1" ht="25.9" customHeight="1">
      <c r="B113" s="163"/>
      <c r="C113" s="164"/>
      <c r="D113" s="165" t="s">
        <v>3553</v>
      </c>
      <c r="E113" s="166" t="s">
        <v>2004</v>
      </c>
      <c r="F113" s="166" t="s">
        <v>2005</v>
      </c>
      <c r="G113" s="164"/>
      <c r="H113" s="164"/>
      <c r="I113" s="167"/>
      <c r="J113" s="168">
        <f>BK113</f>
        <v>0</v>
      </c>
      <c r="K113" s="164"/>
      <c r="L113" s="169"/>
      <c r="M113" s="170"/>
      <c r="N113" s="171"/>
      <c r="O113" s="171"/>
      <c r="P113" s="172">
        <f>P114</f>
        <v>0</v>
      </c>
      <c r="Q113" s="171"/>
      <c r="R113" s="172">
        <f>R114</f>
        <v>0</v>
      </c>
      <c r="S113" s="171"/>
      <c r="T113" s="173">
        <f>T114</f>
        <v>0</v>
      </c>
      <c r="AR113" s="174" t="s">
        <v>3565</v>
      </c>
      <c r="AT113" s="175" t="s">
        <v>3553</v>
      </c>
      <c r="AU113" s="175" t="s">
        <v>3554</v>
      </c>
      <c r="AY113" s="174" t="s">
        <v>3691</v>
      </c>
      <c r="BK113" s="176">
        <f>BK114</f>
        <v>0</v>
      </c>
    </row>
    <row r="114" spans="2:63" s="11" customFormat="1" ht="22.9" customHeight="1">
      <c r="B114" s="163"/>
      <c r="C114" s="164"/>
      <c r="D114" s="165" t="s">
        <v>3553</v>
      </c>
      <c r="E114" s="177" t="s">
        <v>2052</v>
      </c>
      <c r="F114" s="177" t="s">
        <v>2053</v>
      </c>
      <c r="G114" s="164"/>
      <c r="H114" s="164"/>
      <c r="I114" s="167"/>
      <c r="J114" s="178">
        <f>BK114</f>
        <v>0</v>
      </c>
      <c r="K114" s="164"/>
      <c r="L114" s="169"/>
      <c r="M114" s="170"/>
      <c r="N114" s="171"/>
      <c r="O114" s="171"/>
      <c r="P114" s="172">
        <f>SUM(P115:P116)</f>
        <v>0</v>
      </c>
      <c r="Q114" s="171"/>
      <c r="R114" s="172">
        <f>SUM(R115:R116)</f>
        <v>0</v>
      </c>
      <c r="S114" s="171"/>
      <c r="T114" s="173">
        <f>SUM(T115:T116)</f>
        <v>0</v>
      </c>
      <c r="AR114" s="174" t="s">
        <v>3565</v>
      </c>
      <c r="AT114" s="175" t="s">
        <v>3553</v>
      </c>
      <c r="AU114" s="175" t="s">
        <v>3562</v>
      </c>
      <c r="AY114" s="174" t="s">
        <v>3691</v>
      </c>
      <c r="BK114" s="176">
        <f>SUM(BK115:BK116)</f>
        <v>0</v>
      </c>
    </row>
    <row r="115" spans="2:65" s="1" customFormat="1" ht="16.5" customHeight="1">
      <c r="B115" s="34"/>
      <c r="C115" s="179" t="s">
        <v>3781</v>
      </c>
      <c r="D115" s="179" t="s">
        <v>3694</v>
      </c>
      <c r="E115" s="180" t="s">
        <v>2109</v>
      </c>
      <c r="F115" s="181" t="s">
        <v>2110</v>
      </c>
      <c r="G115" s="182" t="s">
        <v>4097</v>
      </c>
      <c r="H115" s="183">
        <v>42.4</v>
      </c>
      <c r="I115" s="184"/>
      <c r="J115" s="185">
        <f>ROUND(I115*H115,2)</f>
        <v>0</v>
      </c>
      <c r="K115" s="181" t="s">
        <v>1790</v>
      </c>
      <c r="L115" s="38"/>
      <c r="M115" s="186" t="s">
        <v>3501</v>
      </c>
      <c r="N115" s="187" t="s">
        <v>3525</v>
      </c>
      <c r="O115" s="63"/>
      <c r="P115" s="188">
        <f>O115*H115</f>
        <v>0</v>
      </c>
      <c r="Q115" s="188">
        <v>0</v>
      </c>
      <c r="R115" s="188">
        <f>Q115*H115</f>
        <v>0</v>
      </c>
      <c r="S115" s="188">
        <v>0</v>
      </c>
      <c r="T115" s="189">
        <f>S115*H115</f>
        <v>0</v>
      </c>
      <c r="AR115" s="190" t="s">
        <v>3761</v>
      </c>
      <c r="AT115" s="190" t="s">
        <v>3694</v>
      </c>
      <c r="AU115" s="190" t="s">
        <v>3565</v>
      </c>
      <c r="AY115" s="17" t="s">
        <v>3691</v>
      </c>
      <c r="BE115" s="191">
        <f>IF(N115="základní",J115,0)</f>
        <v>0</v>
      </c>
      <c r="BF115" s="191">
        <f>IF(N115="snížená",J115,0)</f>
        <v>0</v>
      </c>
      <c r="BG115" s="191">
        <f>IF(N115="zákl. přenesená",J115,0)</f>
        <v>0</v>
      </c>
      <c r="BH115" s="191">
        <f>IF(N115="sníž. přenesená",J115,0)</f>
        <v>0</v>
      </c>
      <c r="BI115" s="191">
        <f>IF(N115="nulová",J115,0)</f>
        <v>0</v>
      </c>
      <c r="BJ115" s="17" t="s">
        <v>3562</v>
      </c>
      <c r="BK115" s="191">
        <f>ROUND(I115*H115,2)</f>
        <v>0</v>
      </c>
      <c r="BL115" s="17" t="s">
        <v>3761</v>
      </c>
      <c r="BM115" s="190" t="s">
        <v>438</v>
      </c>
    </row>
    <row r="116" spans="2:65" s="1" customFormat="1" ht="24" customHeight="1">
      <c r="B116" s="34"/>
      <c r="C116" s="179" t="s">
        <v>3489</v>
      </c>
      <c r="D116" s="179" t="s">
        <v>3694</v>
      </c>
      <c r="E116" s="180" t="s">
        <v>2121</v>
      </c>
      <c r="F116" s="181" t="s">
        <v>2122</v>
      </c>
      <c r="G116" s="182" t="s">
        <v>3792</v>
      </c>
      <c r="H116" s="183">
        <v>0.248</v>
      </c>
      <c r="I116" s="184"/>
      <c r="J116" s="185">
        <f>ROUND(I116*H116,2)</f>
        <v>0</v>
      </c>
      <c r="K116" s="181" t="s">
        <v>1790</v>
      </c>
      <c r="L116" s="38"/>
      <c r="M116" s="237" t="s">
        <v>3501</v>
      </c>
      <c r="N116" s="238" t="s">
        <v>3525</v>
      </c>
      <c r="O116" s="239"/>
      <c r="P116" s="240">
        <f>O116*H116</f>
        <v>0</v>
      </c>
      <c r="Q116" s="240">
        <v>0</v>
      </c>
      <c r="R116" s="240">
        <f>Q116*H116</f>
        <v>0</v>
      </c>
      <c r="S116" s="240">
        <v>0</v>
      </c>
      <c r="T116" s="241">
        <f>S116*H116</f>
        <v>0</v>
      </c>
      <c r="AR116" s="190" t="s">
        <v>3761</v>
      </c>
      <c r="AT116" s="190" t="s">
        <v>3694</v>
      </c>
      <c r="AU116" s="190" t="s">
        <v>3565</v>
      </c>
      <c r="AY116" s="17" t="s">
        <v>3691</v>
      </c>
      <c r="BE116" s="191">
        <f>IF(N116="základní",J116,0)</f>
        <v>0</v>
      </c>
      <c r="BF116" s="191">
        <f>IF(N116="snížená",J116,0)</f>
        <v>0</v>
      </c>
      <c r="BG116" s="191">
        <f>IF(N116="zákl. přenesená",J116,0)</f>
        <v>0</v>
      </c>
      <c r="BH116" s="191">
        <f>IF(N116="sníž. přenesená",J116,0)</f>
        <v>0</v>
      </c>
      <c r="BI116" s="191">
        <f>IF(N116="nulová",J116,0)</f>
        <v>0</v>
      </c>
      <c r="BJ116" s="17" t="s">
        <v>3562</v>
      </c>
      <c r="BK116" s="191">
        <f>ROUND(I116*H116,2)</f>
        <v>0</v>
      </c>
      <c r="BL116" s="17" t="s">
        <v>3761</v>
      </c>
      <c r="BM116" s="190" t="s">
        <v>439</v>
      </c>
    </row>
    <row r="117" spans="2:12" s="1" customFormat="1" ht="6.95" customHeight="1">
      <c r="B117" s="46"/>
      <c r="C117" s="47"/>
      <c r="D117" s="47"/>
      <c r="E117" s="47"/>
      <c r="F117" s="47"/>
      <c r="G117" s="47"/>
      <c r="H117" s="47"/>
      <c r="I117" s="130"/>
      <c r="J117" s="47"/>
      <c r="K117" s="47"/>
      <c r="L117" s="38"/>
    </row>
  </sheetData>
  <sheetProtection sheet="1" objects="1" scenarios="1" formatColumns="0" formatRows="0" autoFilter="0"/>
  <autoFilter ref="C84:K11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BM13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3628</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440</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ROUND(J85,2)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ROUND((SUM(BE85:BE129)),2)</f>
        <v>0</v>
      </c>
      <c r="I33" s="119">
        <v>0.21</v>
      </c>
      <c r="J33" s="118">
        <f>ROUND(((SUM(BE85:BE129))*I33),2)</f>
        <v>0</v>
      </c>
      <c r="L33" s="38"/>
    </row>
    <row r="34" spans="2:12" s="1" customFormat="1" ht="14.45" customHeight="1">
      <c r="B34" s="38"/>
      <c r="E34" s="105" t="s">
        <v>3526</v>
      </c>
      <c r="F34" s="118">
        <f>ROUND((SUM(BF85:BF129)),2)</f>
        <v>0</v>
      </c>
      <c r="I34" s="119">
        <v>0.15</v>
      </c>
      <c r="J34" s="118">
        <f>ROUND(((SUM(BF85:BF129))*I34),2)</f>
        <v>0</v>
      </c>
      <c r="L34" s="38"/>
    </row>
    <row r="35" spans="2:12" s="1" customFormat="1" ht="14.45" customHeight="1" hidden="1">
      <c r="B35" s="38"/>
      <c r="E35" s="105" t="s">
        <v>3527</v>
      </c>
      <c r="F35" s="118">
        <f>ROUND((SUM(BG85:BG129)),2)</f>
        <v>0</v>
      </c>
      <c r="I35" s="119">
        <v>0.21</v>
      </c>
      <c r="J35" s="118">
        <f>0</f>
        <v>0</v>
      </c>
      <c r="L35" s="38"/>
    </row>
    <row r="36" spans="2:12" s="1" customFormat="1" ht="14.45" customHeight="1" hidden="1">
      <c r="B36" s="38"/>
      <c r="E36" s="105" t="s">
        <v>3528</v>
      </c>
      <c r="F36" s="118">
        <f>ROUND((SUM(BH85:BH129)),2)</f>
        <v>0</v>
      </c>
      <c r="I36" s="119">
        <v>0.15</v>
      </c>
      <c r="J36" s="118">
        <f>0</f>
        <v>0</v>
      </c>
      <c r="L36" s="38"/>
    </row>
    <row r="37" spans="2:12" s="1" customFormat="1" ht="14.45" customHeight="1" hidden="1">
      <c r="B37" s="38"/>
      <c r="E37" s="105" t="s">
        <v>3529</v>
      </c>
      <c r="F37" s="118">
        <f>ROUND((SUM(BI85:BI129)),2)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8 - Plynovodní přípojka</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J85</f>
        <v>0</v>
      </c>
      <c r="K59" s="35"/>
      <c r="L59" s="38"/>
      <c r="AU59" s="17" t="s">
        <v>3638</v>
      </c>
    </row>
    <row r="60" spans="2:12" s="8" customFormat="1" ht="24.95" customHeight="1">
      <c r="B60" s="138"/>
      <c r="C60" s="139"/>
      <c r="D60" s="140" t="s">
        <v>1780</v>
      </c>
      <c r="E60" s="141"/>
      <c r="F60" s="141"/>
      <c r="G60" s="141"/>
      <c r="H60" s="141"/>
      <c r="I60" s="142"/>
      <c r="J60" s="143">
        <f>J86</f>
        <v>0</v>
      </c>
      <c r="K60" s="139"/>
      <c r="L60" s="144"/>
    </row>
    <row r="61" spans="2:12" s="9" customFormat="1" ht="19.9" customHeight="1">
      <c r="B61" s="145"/>
      <c r="C61" s="146"/>
      <c r="D61" s="147" t="s">
        <v>1781</v>
      </c>
      <c r="E61" s="148"/>
      <c r="F61" s="148"/>
      <c r="G61" s="148"/>
      <c r="H61" s="148"/>
      <c r="I61" s="149"/>
      <c r="J61" s="150">
        <f>J87</f>
        <v>0</v>
      </c>
      <c r="K61" s="146"/>
      <c r="L61" s="151"/>
    </row>
    <row r="62" spans="2:12" s="9" customFormat="1" ht="19.9" customHeight="1">
      <c r="B62" s="145"/>
      <c r="C62" s="146"/>
      <c r="D62" s="147" t="s">
        <v>1782</v>
      </c>
      <c r="E62" s="148"/>
      <c r="F62" s="148"/>
      <c r="G62" s="148"/>
      <c r="H62" s="148"/>
      <c r="I62" s="149"/>
      <c r="J62" s="150">
        <f>J100</f>
        <v>0</v>
      </c>
      <c r="K62" s="146"/>
      <c r="L62" s="151"/>
    </row>
    <row r="63" spans="2:12" s="8" customFormat="1" ht="24.95" customHeight="1">
      <c r="B63" s="138"/>
      <c r="C63" s="139"/>
      <c r="D63" s="140" t="s">
        <v>1911</v>
      </c>
      <c r="E63" s="141"/>
      <c r="F63" s="141"/>
      <c r="G63" s="141"/>
      <c r="H63" s="141"/>
      <c r="I63" s="142"/>
      <c r="J63" s="143">
        <f>J102</f>
        <v>0</v>
      </c>
      <c r="K63" s="139"/>
      <c r="L63" s="144"/>
    </row>
    <row r="64" spans="2:12" s="9" customFormat="1" ht="19.9" customHeight="1">
      <c r="B64" s="145"/>
      <c r="C64" s="146"/>
      <c r="D64" s="147" t="s">
        <v>2353</v>
      </c>
      <c r="E64" s="148"/>
      <c r="F64" s="148"/>
      <c r="G64" s="148"/>
      <c r="H64" s="148"/>
      <c r="I64" s="149"/>
      <c r="J64" s="150">
        <f>J103</f>
        <v>0</v>
      </c>
      <c r="K64" s="146"/>
      <c r="L64" s="151"/>
    </row>
    <row r="65" spans="2:12" s="9" customFormat="1" ht="19.9" customHeight="1">
      <c r="B65" s="145"/>
      <c r="C65" s="146"/>
      <c r="D65" s="147" t="s">
        <v>3670</v>
      </c>
      <c r="E65" s="148"/>
      <c r="F65" s="148"/>
      <c r="G65" s="148"/>
      <c r="H65" s="148"/>
      <c r="I65" s="149"/>
      <c r="J65" s="150">
        <f>J125</f>
        <v>0</v>
      </c>
      <c r="K65" s="146"/>
      <c r="L65" s="151"/>
    </row>
    <row r="66" spans="2:12" s="1" customFormat="1" ht="21.75" customHeight="1">
      <c r="B66" s="34"/>
      <c r="C66" s="35"/>
      <c r="D66" s="35"/>
      <c r="E66" s="35"/>
      <c r="F66" s="35"/>
      <c r="G66" s="35"/>
      <c r="H66" s="35"/>
      <c r="I66" s="106"/>
      <c r="J66" s="35"/>
      <c r="K66" s="35"/>
      <c r="L66" s="38"/>
    </row>
    <row r="67" spans="2:12" s="1" customFormat="1" ht="6.95" customHeight="1">
      <c r="B67" s="46"/>
      <c r="C67" s="47"/>
      <c r="D67" s="47"/>
      <c r="E67" s="47"/>
      <c r="F67" s="47"/>
      <c r="G67" s="47"/>
      <c r="H67" s="47"/>
      <c r="I67" s="130"/>
      <c r="J67" s="47"/>
      <c r="K67" s="47"/>
      <c r="L67" s="38"/>
    </row>
    <row r="71" spans="2:12" s="1" customFormat="1" ht="6.95" customHeight="1">
      <c r="B71" s="48"/>
      <c r="C71" s="49"/>
      <c r="D71" s="49"/>
      <c r="E71" s="49"/>
      <c r="F71" s="49"/>
      <c r="G71" s="49"/>
      <c r="H71" s="49"/>
      <c r="I71" s="133"/>
      <c r="J71" s="49"/>
      <c r="K71" s="49"/>
      <c r="L71" s="38"/>
    </row>
    <row r="72" spans="2:12" s="1" customFormat="1" ht="24.95" customHeight="1">
      <c r="B72" s="34"/>
      <c r="C72" s="23" t="s">
        <v>3676</v>
      </c>
      <c r="D72" s="35"/>
      <c r="E72" s="35"/>
      <c r="F72" s="35"/>
      <c r="G72" s="35"/>
      <c r="H72" s="35"/>
      <c r="I72" s="106"/>
      <c r="J72" s="35"/>
      <c r="K72" s="35"/>
      <c r="L72" s="38"/>
    </row>
    <row r="73" spans="2:12" s="1" customFormat="1" ht="6.95" customHeight="1">
      <c r="B73" s="34"/>
      <c r="C73" s="35"/>
      <c r="D73" s="35"/>
      <c r="E73" s="35"/>
      <c r="F73" s="35"/>
      <c r="G73" s="35"/>
      <c r="H73" s="35"/>
      <c r="I73" s="106"/>
      <c r="J73" s="35"/>
      <c r="K73" s="35"/>
      <c r="L73" s="38"/>
    </row>
    <row r="74" spans="2:12" s="1" customFormat="1" ht="12" customHeight="1">
      <c r="B74" s="34"/>
      <c r="C74" s="29" t="s">
        <v>3498</v>
      </c>
      <c r="D74" s="35"/>
      <c r="E74" s="35"/>
      <c r="F74" s="35"/>
      <c r="G74" s="35"/>
      <c r="H74" s="35"/>
      <c r="I74" s="106"/>
      <c r="J74" s="35"/>
      <c r="K74" s="35"/>
      <c r="L74" s="38"/>
    </row>
    <row r="75" spans="2:12" s="1" customFormat="1" ht="16.5" customHeight="1">
      <c r="B75" s="34"/>
      <c r="C75" s="35"/>
      <c r="D75" s="35"/>
      <c r="E75" s="553" t="str">
        <f>E7</f>
        <v>Světlá nad Sázavou - Managment</v>
      </c>
      <c r="F75" s="554"/>
      <c r="G75" s="554"/>
      <c r="H75" s="554"/>
      <c r="I75" s="106"/>
      <c r="J75" s="35"/>
      <c r="K75" s="35"/>
      <c r="L75" s="38"/>
    </row>
    <row r="76" spans="2:12" s="1" customFormat="1" ht="12" customHeight="1">
      <c r="B76" s="34"/>
      <c r="C76" s="29" t="s">
        <v>3633</v>
      </c>
      <c r="D76" s="35"/>
      <c r="E76" s="35"/>
      <c r="F76" s="35"/>
      <c r="G76" s="35"/>
      <c r="H76" s="35"/>
      <c r="I76" s="106"/>
      <c r="J76" s="35"/>
      <c r="K76" s="35"/>
      <c r="L76" s="38"/>
    </row>
    <row r="77" spans="2:12" s="1" customFormat="1" ht="16.5" customHeight="1">
      <c r="B77" s="34"/>
      <c r="C77" s="35"/>
      <c r="D77" s="35"/>
      <c r="E77" s="537" t="str">
        <f>E9</f>
        <v>SO 8 - Plynovodní přípojka</v>
      </c>
      <c r="F77" s="552"/>
      <c r="G77" s="552"/>
      <c r="H77" s="552"/>
      <c r="I77" s="106"/>
      <c r="J77" s="35"/>
      <c r="K77" s="35"/>
      <c r="L77" s="38"/>
    </row>
    <row r="78" spans="2:12" s="1" customFormat="1" ht="6.95" customHeight="1">
      <c r="B78" s="34"/>
      <c r="C78" s="35"/>
      <c r="D78" s="35"/>
      <c r="E78" s="35"/>
      <c r="F78" s="35"/>
      <c r="G78" s="35"/>
      <c r="H78" s="35"/>
      <c r="I78" s="106"/>
      <c r="J78" s="35"/>
      <c r="K78" s="35"/>
      <c r="L78" s="38"/>
    </row>
    <row r="79" spans="2:12" s="1" customFormat="1" ht="12" customHeight="1">
      <c r="B79" s="34"/>
      <c r="C79" s="29" t="s">
        <v>3503</v>
      </c>
      <c r="D79" s="35"/>
      <c r="E79" s="35"/>
      <c r="F79" s="27" t="str">
        <f>F12</f>
        <v>Světlá nad Sázavou</v>
      </c>
      <c r="G79" s="35"/>
      <c r="H79" s="35"/>
      <c r="I79" s="108" t="s">
        <v>3505</v>
      </c>
      <c r="J79" s="58" t="str">
        <f>IF(J12="","",J12)</f>
        <v>6. 2. 2019</v>
      </c>
      <c r="K79" s="35"/>
      <c r="L79" s="38"/>
    </row>
    <row r="80" spans="2:12" s="1" customFormat="1" ht="6.95" customHeight="1">
      <c r="B80" s="34"/>
      <c r="C80" s="35"/>
      <c r="D80" s="35"/>
      <c r="E80" s="35"/>
      <c r="F80" s="35"/>
      <c r="G80" s="35"/>
      <c r="H80" s="35"/>
      <c r="I80" s="106"/>
      <c r="J80" s="35"/>
      <c r="K80" s="35"/>
      <c r="L80" s="38"/>
    </row>
    <row r="81" spans="2:12" s="1" customFormat="1" ht="15.2" customHeight="1">
      <c r="B81" s="34"/>
      <c r="C81" s="29" t="s">
        <v>3507</v>
      </c>
      <c r="D81" s="35"/>
      <c r="E81" s="35"/>
      <c r="F81" s="27" t="str">
        <f>E15</f>
        <v>Kraj Vysočina</v>
      </c>
      <c r="G81" s="35"/>
      <c r="H81" s="35"/>
      <c r="I81" s="108" t="s">
        <v>3513</v>
      </c>
      <c r="J81" s="32" t="str">
        <f>E21</f>
        <v xml:space="preserve"> </v>
      </c>
      <c r="K81" s="35"/>
      <c r="L81" s="38"/>
    </row>
    <row r="82" spans="2:12" s="1" customFormat="1" ht="27.95" customHeight="1">
      <c r="B82" s="34"/>
      <c r="C82" s="29" t="s">
        <v>3511</v>
      </c>
      <c r="D82" s="35"/>
      <c r="E82" s="35"/>
      <c r="F82" s="27" t="str">
        <f>IF(E18="","",E18)</f>
        <v>Vyplň údaj</v>
      </c>
      <c r="G82" s="35"/>
      <c r="H82" s="35"/>
      <c r="I82" s="108" t="s">
        <v>3516</v>
      </c>
      <c r="J82" s="32" t="str">
        <f>E24</f>
        <v>Ing. arch. Martin Jirovský</v>
      </c>
      <c r="K82" s="35"/>
      <c r="L82" s="38"/>
    </row>
    <row r="83" spans="2:12" s="1" customFormat="1" ht="10.35" customHeight="1">
      <c r="B83" s="34"/>
      <c r="C83" s="35"/>
      <c r="D83" s="35"/>
      <c r="E83" s="35"/>
      <c r="F83" s="35"/>
      <c r="G83" s="35"/>
      <c r="H83" s="35"/>
      <c r="I83" s="106"/>
      <c r="J83" s="35"/>
      <c r="K83" s="35"/>
      <c r="L83" s="38"/>
    </row>
    <row r="84" spans="2:20" s="10" customFormat="1" ht="29.25" customHeight="1">
      <c r="B84" s="152"/>
      <c r="C84" s="153" t="s">
        <v>3677</v>
      </c>
      <c r="D84" s="154" t="s">
        <v>3539</v>
      </c>
      <c r="E84" s="154" t="s">
        <v>3535</v>
      </c>
      <c r="F84" s="154" t="s">
        <v>3536</v>
      </c>
      <c r="G84" s="154" t="s">
        <v>3678</v>
      </c>
      <c r="H84" s="154" t="s">
        <v>3679</v>
      </c>
      <c r="I84" s="155" t="s">
        <v>3680</v>
      </c>
      <c r="J84" s="154" t="s">
        <v>3637</v>
      </c>
      <c r="K84" s="156" t="s">
        <v>3681</v>
      </c>
      <c r="L84" s="157"/>
      <c r="M84" s="66" t="s">
        <v>3501</v>
      </c>
      <c r="N84" s="67" t="s">
        <v>3524</v>
      </c>
      <c r="O84" s="67" t="s">
        <v>3682</v>
      </c>
      <c r="P84" s="67" t="s">
        <v>3683</v>
      </c>
      <c r="Q84" s="67" t="s">
        <v>3684</v>
      </c>
      <c r="R84" s="67" t="s">
        <v>3685</v>
      </c>
      <c r="S84" s="67" t="s">
        <v>3686</v>
      </c>
      <c r="T84" s="68" t="s">
        <v>3687</v>
      </c>
    </row>
    <row r="85" spans="2:63" s="1" customFormat="1" ht="22.9" customHeight="1">
      <c r="B85" s="34"/>
      <c r="C85" s="73" t="s">
        <v>3688</v>
      </c>
      <c r="D85" s="35"/>
      <c r="E85" s="35"/>
      <c r="F85" s="35"/>
      <c r="G85" s="35"/>
      <c r="H85" s="35"/>
      <c r="I85" s="106"/>
      <c r="J85" s="158">
        <f>BK85</f>
        <v>0</v>
      </c>
      <c r="K85" s="35"/>
      <c r="L85" s="38"/>
      <c r="M85" s="69"/>
      <c r="N85" s="70"/>
      <c r="O85" s="70"/>
      <c r="P85" s="159">
        <f>P86+P102</f>
        <v>0</v>
      </c>
      <c r="Q85" s="70"/>
      <c r="R85" s="159">
        <f>R86+R102</f>
        <v>0</v>
      </c>
      <c r="S85" s="70"/>
      <c r="T85" s="160">
        <f>T86+T102</f>
        <v>0</v>
      </c>
      <c r="AT85" s="17" t="s">
        <v>3553</v>
      </c>
      <c r="AU85" s="17" t="s">
        <v>3638</v>
      </c>
      <c r="BK85" s="162">
        <f>BK86+BK102</f>
        <v>0</v>
      </c>
    </row>
    <row r="86" spans="2:63" s="11" customFormat="1" ht="25.9" customHeight="1">
      <c r="B86" s="163"/>
      <c r="C86" s="164"/>
      <c r="D86" s="165" t="s">
        <v>3553</v>
      </c>
      <c r="E86" s="166" t="s">
        <v>1785</v>
      </c>
      <c r="F86" s="166" t="s">
        <v>1786</v>
      </c>
      <c r="G86" s="164"/>
      <c r="H86" s="164"/>
      <c r="I86" s="167"/>
      <c r="J86" s="168">
        <f>BK86</f>
        <v>0</v>
      </c>
      <c r="K86" s="164"/>
      <c r="L86" s="169"/>
      <c r="M86" s="170"/>
      <c r="N86" s="171"/>
      <c r="O86" s="171"/>
      <c r="P86" s="172">
        <f>P87+P100</f>
        <v>0</v>
      </c>
      <c r="Q86" s="171"/>
      <c r="R86" s="172">
        <f>R87+R100</f>
        <v>0</v>
      </c>
      <c r="S86" s="171"/>
      <c r="T86" s="173">
        <f>T87+T100</f>
        <v>0</v>
      </c>
      <c r="AR86" s="174" t="s">
        <v>3562</v>
      </c>
      <c r="AT86" s="175" t="s">
        <v>3553</v>
      </c>
      <c r="AU86" s="175" t="s">
        <v>3554</v>
      </c>
      <c r="AY86" s="174" t="s">
        <v>3691</v>
      </c>
      <c r="BK86" s="176">
        <f>BK87+BK100</f>
        <v>0</v>
      </c>
    </row>
    <row r="87" spans="2:63" s="11" customFormat="1" ht="22.9" customHeight="1">
      <c r="B87" s="163"/>
      <c r="C87" s="164"/>
      <c r="D87" s="165" t="s">
        <v>3553</v>
      </c>
      <c r="E87" s="177" t="s">
        <v>3562</v>
      </c>
      <c r="F87" s="177" t="s">
        <v>1787</v>
      </c>
      <c r="G87" s="164"/>
      <c r="H87" s="164"/>
      <c r="I87" s="167"/>
      <c r="J87" s="178">
        <f>BK87</f>
        <v>0</v>
      </c>
      <c r="K87" s="164"/>
      <c r="L87" s="169"/>
      <c r="M87" s="170"/>
      <c r="N87" s="171"/>
      <c r="O87" s="171"/>
      <c r="P87" s="172">
        <f>SUM(P88:P99)</f>
        <v>0</v>
      </c>
      <c r="Q87" s="171"/>
      <c r="R87" s="172">
        <f>SUM(R88:R99)</f>
        <v>0</v>
      </c>
      <c r="S87" s="171"/>
      <c r="T87" s="173">
        <f>SUM(T88:T99)</f>
        <v>0</v>
      </c>
      <c r="AR87" s="174" t="s">
        <v>3562</v>
      </c>
      <c r="AT87" s="175" t="s">
        <v>3553</v>
      </c>
      <c r="AU87" s="175" t="s">
        <v>3562</v>
      </c>
      <c r="AY87" s="174" t="s">
        <v>3691</v>
      </c>
      <c r="BK87" s="176">
        <f>SUM(BK88:BK99)</f>
        <v>0</v>
      </c>
    </row>
    <row r="88" spans="2:65" s="1" customFormat="1" ht="16.5" customHeight="1">
      <c r="B88" s="34"/>
      <c r="C88" s="179" t="s">
        <v>3562</v>
      </c>
      <c r="D88" s="179" t="s">
        <v>3694</v>
      </c>
      <c r="E88" s="180" t="s">
        <v>3738</v>
      </c>
      <c r="F88" s="181" t="s">
        <v>441</v>
      </c>
      <c r="G88" s="182" t="s">
        <v>3697</v>
      </c>
      <c r="H88" s="183">
        <v>24</v>
      </c>
      <c r="I88" s="184"/>
      <c r="J88" s="185">
        <f aca="true" t="shared" si="0" ref="J88:J97">ROUND(I88*H88,2)</f>
        <v>0</v>
      </c>
      <c r="K88" s="181" t="s">
        <v>1790</v>
      </c>
      <c r="L88" s="38"/>
      <c r="M88" s="186" t="s">
        <v>3501</v>
      </c>
      <c r="N88" s="187" t="s">
        <v>3525</v>
      </c>
      <c r="O88" s="63"/>
      <c r="P88" s="188">
        <f aca="true" t="shared" si="1" ref="P88:P97">O88*H88</f>
        <v>0</v>
      </c>
      <c r="Q88" s="188">
        <v>0</v>
      </c>
      <c r="R88" s="188">
        <f aca="true" t="shared" si="2" ref="R88:R97">Q88*H88</f>
        <v>0</v>
      </c>
      <c r="S88" s="188">
        <v>0</v>
      </c>
      <c r="T88" s="189">
        <f aca="true" t="shared" si="3" ref="T88:T97">S88*H88</f>
        <v>0</v>
      </c>
      <c r="AR88" s="190" t="s">
        <v>3699</v>
      </c>
      <c r="AT88" s="190" t="s">
        <v>3694</v>
      </c>
      <c r="AU88" s="190" t="s">
        <v>3565</v>
      </c>
      <c r="AY88" s="17" t="s">
        <v>3691</v>
      </c>
      <c r="BE88" s="191">
        <f aca="true" t="shared" si="4" ref="BE88:BE97">IF(N88="základní",J88,0)</f>
        <v>0</v>
      </c>
      <c r="BF88" s="191">
        <f aca="true" t="shared" si="5" ref="BF88:BF97">IF(N88="snížená",J88,0)</f>
        <v>0</v>
      </c>
      <c r="BG88" s="191">
        <f aca="true" t="shared" si="6" ref="BG88:BG97">IF(N88="zákl. přenesená",J88,0)</f>
        <v>0</v>
      </c>
      <c r="BH88" s="191">
        <f aca="true" t="shared" si="7" ref="BH88:BH97">IF(N88="sníž. přenesená",J88,0)</f>
        <v>0</v>
      </c>
      <c r="BI88" s="191">
        <f aca="true" t="shared" si="8" ref="BI88:BI97">IF(N88="nulová",J88,0)</f>
        <v>0</v>
      </c>
      <c r="BJ88" s="17" t="s">
        <v>3562</v>
      </c>
      <c r="BK88" s="191">
        <f aca="true" t="shared" si="9" ref="BK88:BK97">ROUND(I88*H88,2)</f>
        <v>0</v>
      </c>
      <c r="BL88" s="17" t="s">
        <v>3699</v>
      </c>
      <c r="BM88" s="190" t="s">
        <v>442</v>
      </c>
    </row>
    <row r="89" spans="2:65" s="1" customFormat="1" ht="16.5" customHeight="1">
      <c r="B89" s="34"/>
      <c r="C89" s="179" t="s">
        <v>3565</v>
      </c>
      <c r="D89" s="179" t="s">
        <v>3694</v>
      </c>
      <c r="E89" s="180" t="s">
        <v>3742</v>
      </c>
      <c r="F89" s="181" t="s">
        <v>443</v>
      </c>
      <c r="G89" s="182" t="s">
        <v>3697</v>
      </c>
      <c r="H89" s="183">
        <v>24</v>
      </c>
      <c r="I89" s="184"/>
      <c r="J89" s="185">
        <f t="shared" si="0"/>
        <v>0</v>
      </c>
      <c r="K89" s="181" t="s">
        <v>1790</v>
      </c>
      <c r="L89" s="38"/>
      <c r="M89" s="186" t="s">
        <v>3501</v>
      </c>
      <c r="N89" s="187" t="s">
        <v>3525</v>
      </c>
      <c r="O89" s="63"/>
      <c r="P89" s="188">
        <f t="shared" si="1"/>
        <v>0</v>
      </c>
      <c r="Q89" s="188">
        <v>0</v>
      </c>
      <c r="R89" s="188">
        <f t="shared" si="2"/>
        <v>0</v>
      </c>
      <c r="S89" s="188">
        <v>0</v>
      </c>
      <c r="T89" s="189">
        <f t="shared" si="3"/>
        <v>0</v>
      </c>
      <c r="AR89" s="190" t="s">
        <v>3699</v>
      </c>
      <c r="AT89" s="190" t="s">
        <v>3694</v>
      </c>
      <c r="AU89" s="190" t="s">
        <v>3565</v>
      </c>
      <c r="AY89" s="17" t="s">
        <v>3691</v>
      </c>
      <c r="BE89" s="191">
        <f t="shared" si="4"/>
        <v>0</v>
      </c>
      <c r="BF89" s="191">
        <f t="shared" si="5"/>
        <v>0</v>
      </c>
      <c r="BG89" s="191">
        <f t="shared" si="6"/>
        <v>0</v>
      </c>
      <c r="BH89" s="191">
        <f t="shared" si="7"/>
        <v>0</v>
      </c>
      <c r="BI89" s="191">
        <f t="shared" si="8"/>
        <v>0</v>
      </c>
      <c r="BJ89" s="17" t="s">
        <v>3562</v>
      </c>
      <c r="BK89" s="191">
        <f t="shared" si="9"/>
        <v>0</v>
      </c>
      <c r="BL89" s="17" t="s">
        <v>3699</v>
      </c>
      <c r="BM89" s="190" t="s">
        <v>444</v>
      </c>
    </row>
    <row r="90" spans="2:65" s="1" customFormat="1" ht="16.5" customHeight="1">
      <c r="B90" s="34"/>
      <c r="C90" s="179" t="s">
        <v>3706</v>
      </c>
      <c r="D90" s="179" t="s">
        <v>3694</v>
      </c>
      <c r="E90" s="180" t="s">
        <v>3763</v>
      </c>
      <c r="F90" s="181" t="s">
        <v>445</v>
      </c>
      <c r="G90" s="182" t="s">
        <v>3697</v>
      </c>
      <c r="H90" s="183">
        <v>24</v>
      </c>
      <c r="I90" s="184"/>
      <c r="J90" s="185">
        <f t="shared" si="0"/>
        <v>0</v>
      </c>
      <c r="K90" s="181" t="s">
        <v>1790</v>
      </c>
      <c r="L90" s="38"/>
      <c r="M90" s="186" t="s">
        <v>3501</v>
      </c>
      <c r="N90" s="187" t="s">
        <v>3525</v>
      </c>
      <c r="O90" s="63"/>
      <c r="P90" s="188">
        <f t="shared" si="1"/>
        <v>0</v>
      </c>
      <c r="Q90" s="188">
        <v>0</v>
      </c>
      <c r="R90" s="188">
        <f t="shared" si="2"/>
        <v>0</v>
      </c>
      <c r="S90" s="188">
        <v>0</v>
      </c>
      <c r="T90" s="189">
        <f t="shared" si="3"/>
        <v>0</v>
      </c>
      <c r="AR90" s="190" t="s">
        <v>3699</v>
      </c>
      <c r="AT90" s="190" t="s">
        <v>3694</v>
      </c>
      <c r="AU90" s="190" t="s">
        <v>3565</v>
      </c>
      <c r="AY90" s="17" t="s">
        <v>3691</v>
      </c>
      <c r="BE90" s="191">
        <f t="shared" si="4"/>
        <v>0</v>
      </c>
      <c r="BF90" s="191">
        <f t="shared" si="5"/>
        <v>0</v>
      </c>
      <c r="BG90" s="191">
        <f t="shared" si="6"/>
        <v>0</v>
      </c>
      <c r="BH90" s="191">
        <f t="shared" si="7"/>
        <v>0</v>
      </c>
      <c r="BI90" s="191">
        <f t="shared" si="8"/>
        <v>0</v>
      </c>
      <c r="BJ90" s="17" t="s">
        <v>3562</v>
      </c>
      <c r="BK90" s="191">
        <f t="shared" si="9"/>
        <v>0</v>
      </c>
      <c r="BL90" s="17" t="s">
        <v>3699</v>
      </c>
      <c r="BM90" s="190" t="s">
        <v>446</v>
      </c>
    </row>
    <row r="91" spans="2:65" s="1" customFormat="1" ht="16.5" customHeight="1">
      <c r="B91" s="34"/>
      <c r="C91" s="179" t="s">
        <v>3699</v>
      </c>
      <c r="D91" s="179" t="s">
        <v>3694</v>
      </c>
      <c r="E91" s="180" t="s">
        <v>447</v>
      </c>
      <c r="F91" s="181" t="s">
        <v>448</v>
      </c>
      <c r="G91" s="182" t="s">
        <v>3697</v>
      </c>
      <c r="H91" s="183">
        <v>24</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3565</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449</v>
      </c>
    </row>
    <row r="92" spans="2:65" s="1" customFormat="1" ht="16.5" customHeight="1">
      <c r="B92" s="34"/>
      <c r="C92" s="179" t="s">
        <v>3716</v>
      </c>
      <c r="D92" s="179" t="s">
        <v>3694</v>
      </c>
      <c r="E92" s="180" t="s">
        <v>1947</v>
      </c>
      <c r="F92" s="181" t="s">
        <v>212</v>
      </c>
      <c r="G92" s="182" t="s">
        <v>3697</v>
      </c>
      <c r="H92" s="183">
        <v>12</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3565</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450</v>
      </c>
    </row>
    <row r="93" spans="2:65" s="1" customFormat="1" ht="16.5" customHeight="1">
      <c r="B93" s="34"/>
      <c r="C93" s="179" t="s">
        <v>3721</v>
      </c>
      <c r="D93" s="179" t="s">
        <v>3694</v>
      </c>
      <c r="E93" s="180" t="s">
        <v>1953</v>
      </c>
      <c r="F93" s="181" t="s">
        <v>1954</v>
      </c>
      <c r="G93" s="182" t="s">
        <v>3697</v>
      </c>
      <c r="H93" s="183">
        <v>12</v>
      </c>
      <c r="I93" s="184"/>
      <c r="J93" s="185">
        <f t="shared" si="0"/>
        <v>0</v>
      </c>
      <c r="K93" s="181" t="s">
        <v>1790</v>
      </c>
      <c r="L93" s="38"/>
      <c r="M93" s="186" t="s">
        <v>3501</v>
      </c>
      <c r="N93" s="187" t="s">
        <v>3525</v>
      </c>
      <c r="O93" s="63"/>
      <c r="P93" s="188">
        <f t="shared" si="1"/>
        <v>0</v>
      </c>
      <c r="Q93" s="188">
        <v>0</v>
      </c>
      <c r="R93" s="188">
        <f t="shared" si="2"/>
        <v>0</v>
      </c>
      <c r="S93" s="188">
        <v>0</v>
      </c>
      <c r="T93" s="189">
        <f t="shared" si="3"/>
        <v>0</v>
      </c>
      <c r="AR93" s="190" t="s">
        <v>3699</v>
      </c>
      <c r="AT93" s="190" t="s">
        <v>3694</v>
      </c>
      <c r="AU93" s="190" t="s">
        <v>3565</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451</v>
      </c>
    </row>
    <row r="94" spans="2:65" s="1" customFormat="1" ht="16.5" customHeight="1">
      <c r="B94" s="34"/>
      <c r="C94" s="179" t="s">
        <v>3725</v>
      </c>
      <c r="D94" s="179" t="s">
        <v>3694</v>
      </c>
      <c r="E94" s="180" t="s">
        <v>3790</v>
      </c>
      <c r="F94" s="181" t="s">
        <v>218</v>
      </c>
      <c r="G94" s="182" t="s">
        <v>3792</v>
      </c>
      <c r="H94" s="183">
        <v>20.4</v>
      </c>
      <c r="I94" s="184"/>
      <c r="J94" s="185">
        <f t="shared" si="0"/>
        <v>0</v>
      </c>
      <c r="K94" s="181" t="s">
        <v>1790</v>
      </c>
      <c r="L94" s="38"/>
      <c r="M94" s="186" t="s">
        <v>3501</v>
      </c>
      <c r="N94" s="187" t="s">
        <v>3525</v>
      </c>
      <c r="O94" s="63"/>
      <c r="P94" s="188">
        <f t="shared" si="1"/>
        <v>0</v>
      </c>
      <c r="Q94" s="188">
        <v>0</v>
      </c>
      <c r="R94" s="188">
        <f t="shared" si="2"/>
        <v>0</v>
      </c>
      <c r="S94" s="188">
        <v>0</v>
      </c>
      <c r="T94" s="189">
        <f t="shared" si="3"/>
        <v>0</v>
      </c>
      <c r="AR94" s="190" t="s">
        <v>3699</v>
      </c>
      <c r="AT94" s="190" t="s">
        <v>3694</v>
      </c>
      <c r="AU94" s="190" t="s">
        <v>3565</v>
      </c>
      <c r="AY94" s="17" t="s">
        <v>3691</v>
      </c>
      <c r="BE94" s="191">
        <f t="shared" si="4"/>
        <v>0</v>
      </c>
      <c r="BF94" s="191">
        <f t="shared" si="5"/>
        <v>0</v>
      </c>
      <c r="BG94" s="191">
        <f t="shared" si="6"/>
        <v>0</v>
      </c>
      <c r="BH94" s="191">
        <f t="shared" si="7"/>
        <v>0</v>
      </c>
      <c r="BI94" s="191">
        <f t="shared" si="8"/>
        <v>0</v>
      </c>
      <c r="BJ94" s="17" t="s">
        <v>3562</v>
      </c>
      <c r="BK94" s="191">
        <f t="shared" si="9"/>
        <v>0</v>
      </c>
      <c r="BL94" s="17" t="s">
        <v>3699</v>
      </c>
      <c r="BM94" s="190" t="s">
        <v>452</v>
      </c>
    </row>
    <row r="95" spans="2:65" s="1" customFormat="1" ht="16.5" customHeight="1">
      <c r="B95" s="34"/>
      <c r="C95" s="179" t="s">
        <v>3732</v>
      </c>
      <c r="D95" s="179" t="s">
        <v>3694</v>
      </c>
      <c r="E95" s="180" t="s">
        <v>3786</v>
      </c>
      <c r="F95" s="181" t="s">
        <v>453</v>
      </c>
      <c r="G95" s="182" t="s">
        <v>3697</v>
      </c>
      <c r="H95" s="183">
        <v>12</v>
      </c>
      <c r="I95" s="184"/>
      <c r="J95" s="185">
        <f t="shared" si="0"/>
        <v>0</v>
      </c>
      <c r="K95" s="181" t="s">
        <v>1790</v>
      </c>
      <c r="L95" s="38"/>
      <c r="M95" s="186" t="s">
        <v>3501</v>
      </c>
      <c r="N95" s="187" t="s">
        <v>3525</v>
      </c>
      <c r="O95" s="63"/>
      <c r="P95" s="188">
        <f t="shared" si="1"/>
        <v>0</v>
      </c>
      <c r="Q95" s="188">
        <v>0</v>
      </c>
      <c r="R95" s="188">
        <f t="shared" si="2"/>
        <v>0</v>
      </c>
      <c r="S95" s="188">
        <v>0</v>
      </c>
      <c r="T95" s="189">
        <f t="shared" si="3"/>
        <v>0</v>
      </c>
      <c r="AR95" s="190" t="s">
        <v>3699</v>
      </c>
      <c r="AT95" s="190" t="s">
        <v>3694</v>
      </c>
      <c r="AU95" s="190" t="s">
        <v>3565</v>
      </c>
      <c r="AY95" s="17" t="s">
        <v>3691</v>
      </c>
      <c r="BE95" s="191">
        <f t="shared" si="4"/>
        <v>0</v>
      </c>
      <c r="BF95" s="191">
        <f t="shared" si="5"/>
        <v>0</v>
      </c>
      <c r="BG95" s="191">
        <f t="shared" si="6"/>
        <v>0</v>
      </c>
      <c r="BH95" s="191">
        <f t="shared" si="7"/>
        <v>0</v>
      </c>
      <c r="BI95" s="191">
        <f t="shared" si="8"/>
        <v>0</v>
      </c>
      <c r="BJ95" s="17" t="s">
        <v>3562</v>
      </c>
      <c r="BK95" s="191">
        <f t="shared" si="9"/>
        <v>0</v>
      </c>
      <c r="BL95" s="17" t="s">
        <v>3699</v>
      </c>
      <c r="BM95" s="190" t="s">
        <v>454</v>
      </c>
    </row>
    <row r="96" spans="2:65" s="1" customFormat="1" ht="16.5" customHeight="1">
      <c r="B96" s="34"/>
      <c r="C96" s="179" t="s">
        <v>3737</v>
      </c>
      <c r="D96" s="179" t="s">
        <v>3694</v>
      </c>
      <c r="E96" s="180" t="s">
        <v>1959</v>
      </c>
      <c r="F96" s="181" t="s">
        <v>455</v>
      </c>
      <c r="G96" s="182" t="s">
        <v>3697</v>
      </c>
      <c r="H96" s="183">
        <v>7.2</v>
      </c>
      <c r="I96" s="184"/>
      <c r="J96" s="185">
        <f t="shared" si="0"/>
        <v>0</v>
      </c>
      <c r="K96" s="181" t="s">
        <v>1790</v>
      </c>
      <c r="L96" s="38"/>
      <c r="M96" s="186" t="s">
        <v>3501</v>
      </c>
      <c r="N96" s="187" t="s">
        <v>3525</v>
      </c>
      <c r="O96" s="63"/>
      <c r="P96" s="188">
        <f t="shared" si="1"/>
        <v>0</v>
      </c>
      <c r="Q96" s="188">
        <v>0</v>
      </c>
      <c r="R96" s="188">
        <f t="shared" si="2"/>
        <v>0</v>
      </c>
      <c r="S96" s="188">
        <v>0</v>
      </c>
      <c r="T96" s="189">
        <f t="shared" si="3"/>
        <v>0</v>
      </c>
      <c r="AR96" s="190" t="s">
        <v>3699</v>
      </c>
      <c r="AT96" s="190" t="s">
        <v>3694</v>
      </c>
      <c r="AU96" s="190" t="s">
        <v>3565</v>
      </c>
      <c r="AY96" s="17" t="s">
        <v>3691</v>
      </c>
      <c r="BE96" s="191">
        <f t="shared" si="4"/>
        <v>0</v>
      </c>
      <c r="BF96" s="191">
        <f t="shared" si="5"/>
        <v>0</v>
      </c>
      <c r="BG96" s="191">
        <f t="shared" si="6"/>
        <v>0</v>
      </c>
      <c r="BH96" s="191">
        <f t="shared" si="7"/>
        <v>0</v>
      </c>
      <c r="BI96" s="191">
        <f t="shared" si="8"/>
        <v>0</v>
      </c>
      <c r="BJ96" s="17" t="s">
        <v>3562</v>
      </c>
      <c r="BK96" s="191">
        <f t="shared" si="9"/>
        <v>0</v>
      </c>
      <c r="BL96" s="17" t="s">
        <v>3699</v>
      </c>
      <c r="BM96" s="190" t="s">
        <v>456</v>
      </c>
    </row>
    <row r="97" spans="2:65" s="1" customFormat="1" ht="16.5" customHeight="1">
      <c r="B97" s="34"/>
      <c r="C97" s="225" t="s">
        <v>3741</v>
      </c>
      <c r="D97" s="225" t="s">
        <v>3806</v>
      </c>
      <c r="E97" s="226" t="s">
        <v>1967</v>
      </c>
      <c r="F97" s="227" t="s">
        <v>457</v>
      </c>
      <c r="G97" s="228" t="s">
        <v>3792</v>
      </c>
      <c r="H97" s="229">
        <v>12.96</v>
      </c>
      <c r="I97" s="230"/>
      <c r="J97" s="231">
        <f t="shared" si="0"/>
        <v>0</v>
      </c>
      <c r="K97" s="227" t="s">
        <v>1790</v>
      </c>
      <c r="L97" s="232"/>
      <c r="M97" s="233" t="s">
        <v>3501</v>
      </c>
      <c r="N97" s="234" t="s">
        <v>3525</v>
      </c>
      <c r="O97" s="63"/>
      <c r="P97" s="188">
        <f t="shared" si="1"/>
        <v>0</v>
      </c>
      <c r="Q97" s="188">
        <v>0</v>
      </c>
      <c r="R97" s="188">
        <f t="shared" si="2"/>
        <v>0</v>
      </c>
      <c r="S97" s="188">
        <v>0</v>
      </c>
      <c r="T97" s="189">
        <f t="shared" si="3"/>
        <v>0</v>
      </c>
      <c r="AR97" s="190" t="s">
        <v>3732</v>
      </c>
      <c r="AT97" s="190" t="s">
        <v>3806</v>
      </c>
      <c r="AU97" s="190" t="s">
        <v>3565</v>
      </c>
      <c r="AY97" s="17" t="s">
        <v>3691</v>
      </c>
      <c r="BE97" s="191">
        <f t="shared" si="4"/>
        <v>0</v>
      </c>
      <c r="BF97" s="191">
        <f t="shared" si="5"/>
        <v>0</v>
      </c>
      <c r="BG97" s="191">
        <f t="shared" si="6"/>
        <v>0</v>
      </c>
      <c r="BH97" s="191">
        <f t="shared" si="7"/>
        <v>0</v>
      </c>
      <c r="BI97" s="191">
        <f t="shared" si="8"/>
        <v>0</v>
      </c>
      <c r="BJ97" s="17" t="s">
        <v>3562</v>
      </c>
      <c r="BK97" s="191">
        <f t="shared" si="9"/>
        <v>0</v>
      </c>
      <c r="BL97" s="17" t="s">
        <v>3699</v>
      </c>
      <c r="BM97" s="190" t="s">
        <v>458</v>
      </c>
    </row>
    <row r="98" spans="2:51" s="12" customFormat="1" ht="12">
      <c r="B98" s="192"/>
      <c r="C98" s="193"/>
      <c r="D98" s="194" t="s">
        <v>3710</v>
      </c>
      <c r="E98" s="195" t="s">
        <v>3501</v>
      </c>
      <c r="F98" s="196" t="s">
        <v>459</v>
      </c>
      <c r="G98" s="193"/>
      <c r="H98" s="197">
        <v>12.96</v>
      </c>
      <c r="I98" s="198"/>
      <c r="J98" s="193"/>
      <c r="K98" s="193"/>
      <c r="L98" s="199"/>
      <c r="M98" s="200"/>
      <c r="N98" s="201"/>
      <c r="O98" s="201"/>
      <c r="P98" s="201"/>
      <c r="Q98" s="201"/>
      <c r="R98" s="201"/>
      <c r="S98" s="201"/>
      <c r="T98" s="202"/>
      <c r="AT98" s="203" t="s">
        <v>3710</v>
      </c>
      <c r="AU98" s="203" t="s">
        <v>3565</v>
      </c>
      <c r="AV98" s="12" t="s">
        <v>3565</v>
      </c>
      <c r="AW98" s="12" t="s">
        <v>3515</v>
      </c>
      <c r="AX98" s="12" t="s">
        <v>3554</v>
      </c>
      <c r="AY98" s="203" t="s">
        <v>3691</v>
      </c>
    </row>
    <row r="99" spans="2:51" s="13" customFormat="1" ht="12">
      <c r="B99" s="204"/>
      <c r="C99" s="205"/>
      <c r="D99" s="194" t="s">
        <v>3710</v>
      </c>
      <c r="E99" s="206" t="s">
        <v>3501</v>
      </c>
      <c r="F99" s="207" t="s">
        <v>3712</v>
      </c>
      <c r="G99" s="205"/>
      <c r="H99" s="208">
        <v>12.96</v>
      </c>
      <c r="I99" s="209"/>
      <c r="J99" s="205"/>
      <c r="K99" s="205"/>
      <c r="L99" s="210"/>
      <c r="M99" s="211"/>
      <c r="N99" s="212"/>
      <c r="O99" s="212"/>
      <c r="P99" s="212"/>
      <c r="Q99" s="212"/>
      <c r="R99" s="212"/>
      <c r="S99" s="212"/>
      <c r="T99" s="213"/>
      <c r="AT99" s="214" t="s">
        <v>3710</v>
      </c>
      <c r="AU99" s="214" t="s">
        <v>3565</v>
      </c>
      <c r="AV99" s="13" t="s">
        <v>3699</v>
      </c>
      <c r="AW99" s="13" t="s">
        <v>3515</v>
      </c>
      <c r="AX99" s="13" t="s">
        <v>3562</v>
      </c>
      <c r="AY99" s="214" t="s">
        <v>3691</v>
      </c>
    </row>
    <row r="100" spans="2:63" s="11" customFormat="1" ht="22.9" customHeight="1">
      <c r="B100" s="163"/>
      <c r="C100" s="164"/>
      <c r="D100" s="165" t="s">
        <v>3553</v>
      </c>
      <c r="E100" s="177" t="s">
        <v>3699</v>
      </c>
      <c r="F100" s="177" t="s">
        <v>1813</v>
      </c>
      <c r="G100" s="164"/>
      <c r="H100" s="164"/>
      <c r="I100" s="167"/>
      <c r="J100" s="178">
        <f>BK100</f>
        <v>0</v>
      </c>
      <c r="K100" s="164"/>
      <c r="L100" s="169"/>
      <c r="M100" s="170"/>
      <c r="N100" s="171"/>
      <c r="O100" s="171"/>
      <c r="P100" s="172">
        <f>P101</f>
        <v>0</v>
      </c>
      <c r="Q100" s="171"/>
      <c r="R100" s="172">
        <f>R101</f>
        <v>0</v>
      </c>
      <c r="S100" s="171"/>
      <c r="T100" s="173">
        <f>T101</f>
        <v>0</v>
      </c>
      <c r="AR100" s="174" t="s">
        <v>3562</v>
      </c>
      <c r="AT100" s="175" t="s">
        <v>3553</v>
      </c>
      <c r="AU100" s="175" t="s">
        <v>3562</v>
      </c>
      <c r="AY100" s="174" t="s">
        <v>3691</v>
      </c>
      <c r="BK100" s="176">
        <f>BK101</f>
        <v>0</v>
      </c>
    </row>
    <row r="101" spans="2:65" s="1" customFormat="1" ht="16.5" customHeight="1">
      <c r="B101" s="34"/>
      <c r="C101" s="179" t="s">
        <v>3692</v>
      </c>
      <c r="D101" s="179" t="s">
        <v>3694</v>
      </c>
      <c r="E101" s="180" t="s">
        <v>165</v>
      </c>
      <c r="F101" s="181" t="s">
        <v>460</v>
      </c>
      <c r="G101" s="182" t="s">
        <v>3697</v>
      </c>
      <c r="H101" s="183">
        <v>4.8</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3699</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461</v>
      </c>
    </row>
    <row r="102" spans="2:63" s="11" customFormat="1" ht="25.9" customHeight="1">
      <c r="B102" s="163"/>
      <c r="C102" s="164"/>
      <c r="D102" s="165" t="s">
        <v>3553</v>
      </c>
      <c r="E102" s="166" t="s">
        <v>2004</v>
      </c>
      <c r="F102" s="166" t="s">
        <v>2005</v>
      </c>
      <c r="G102" s="164"/>
      <c r="H102" s="164"/>
      <c r="I102" s="167"/>
      <c r="J102" s="168">
        <f>BK102</f>
        <v>0</v>
      </c>
      <c r="K102" s="164"/>
      <c r="L102" s="169"/>
      <c r="M102" s="170"/>
      <c r="N102" s="171"/>
      <c r="O102" s="171"/>
      <c r="P102" s="172">
        <f>P103+P125</f>
        <v>0</v>
      </c>
      <c r="Q102" s="171"/>
      <c r="R102" s="172">
        <f>R103+R125</f>
        <v>0</v>
      </c>
      <c r="S102" s="171"/>
      <c r="T102" s="173">
        <f>T103+T125</f>
        <v>0</v>
      </c>
      <c r="AR102" s="174" t="s">
        <v>3565</v>
      </c>
      <c r="AT102" s="175" t="s">
        <v>3553</v>
      </c>
      <c r="AU102" s="175" t="s">
        <v>3554</v>
      </c>
      <c r="AY102" s="174" t="s">
        <v>3691</v>
      </c>
      <c r="BK102" s="176">
        <f>BK103+BK125</f>
        <v>0</v>
      </c>
    </row>
    <row r="103" spans="2:63" s="11" customFormat="1" ht="22.9" customHeight="1">
      <c r="B103" s="163"/>
      <c r="C103" s="164"/>
      <c r="D103" s="165" t="s">
        <v>3553</v>
      </c>
      <c r="E103" s="177" t="s">
        <v>2354</v>
      </c>
      <c r="F103" s="177" t="s">
        <v>2355</v>
      </c>
      <c r="G103" s="164"/>
      <c r="H103" s="164"/>
      <c r="I103" s="167"/>
      <c r="J103" s="178">
        <f>BK103</f>
        <v>0</v>
      </c>
      <c r="K103" s="164"/>
      <c r="L103" s="169"/>
      <c r="M103" s="170"/>
      <c r="N103" s="171"/>
      <c r="O103" s="171"/>
      <c r="P103" s="172">
        <f>SUM(P104:P124)</f>
        <v>0</v>
      </c>
      <c r="Q103" s="171"/>
      <c r="R103" s="172">
        <f>SUM(R104:R124)</f>
        <v>0</v>
      </c>
      <c r="S103" s="171"/>
      <c r="T103" s="173">
        <f>SUM(T104:T124)</f>
        <v>0</v>
      </c>
      <c r="AR103" s="174" t="s">
        <v>3565</v>
      </c>
      <c r="AT103" s="175" t="s">
        <v>3553</v>
      </c>
      <c r="AU103" s="175" t="s">
        <v>3562</v>
      </c>
      <c r="AY103" s="174" t="s">
        <v>3691</v>
      </c>
      <c r="BK103" s="176">
        <f>SUM(BK104:BK124)</f>
        <v>0</v>
      </c>
    </row>
    <row r="104" spans="2:65" s="1" customFormat="1" ht="16.5" customHeight="1">
      <c r="B104" s="34"/>
      <c r="C104" s="179" t="s">
        <v>3701</v>
      </c>
      <c r="D104" s="179" t="s">
        <v>3694</v>
      </c>
      <c r="E104" s="180" t="s">
        <v>2359</v>
      </c>
      <c r="F104" s="181" t="s">
        <v>2360</v>
      </c>
      <c r="G104" s="182" t="s">
        <v>4097</v>
      </c>
      <c r="H104" s="183">
        <v>10</v>
      </c>
      <c r="I104" s="184"/>
      <c r="J104" s="185">
        <f aca="true" t="shared" si="10" ref="J104:J124">ROUND(I104*H104,2)</f>
        <v>0</v>
      </c>
      <c r="K104" s="181" t="s">
        <v>1790</v>
      </c>
      <c r="L104" s="38"/>
      <c r="M104" s="186" t="s">
        <v>3501</v>
      </c>
      <c r="N104" s="187" t="s">
        <v>3525</v>
      </c>
      <c r="O104" s="63"/>
      <c r="P104" s="188">
        <f aca="true" t="shared" si="11" ref="P104:P124">O104*H104</f>
        <v>0</v>
      </c>
      <c r="Q104" s="188">
        <v>0</v>
      </c>
      <c r="R104" s="188">
        <f aca="true" t="shared" si="12" ref="R104:R124">Q104*H104</f>
        <v>0</v>
      </c>
      <c r="S104" s="188">
        <v>0</v>
      </c>
      <c r="T104" s="189">
        <f aca="true" t="shared" si="13" ref="T104:T124">S104*H104</f>
        <v>0</v>
      </c>
      <c r="AR104" s="190" t="s">
        <v>3761</v>
      </c>
      <c r="AT104" s="190" t="s">
        <v>3694</v>
      </c>
      <c r="AU104" s="190" t="s">
        <v>3565</v>
      </c>
      <c r="AY104" s="17" t="s">
        <v>3691</v>
      </c>
      <c r="BE104" s="191">
        <f aca="true" t="shared" si="14" ref="BE104:BE124">IF(N104="základní",J104,0)</f>
        <v>0</v>
      </c>
      <c r="BF104" s="191">
        <f aca="true" t="shared" si="15" ref="BF104:BF124">IF(N104="snížená",J104,0)</f>
        <v>0</v>
      </c>
      <c r="BG104" s="191">
        <f aca="true" t="shared" si="16" ref="BG104:BG124">IF(N104="zákl. přenesená",J104,0)</f>
        <v>0</v>
      </c>
      <c r="BH104" s="191">
        <f aca="true" t="shared" si="17" ref="BH104:BH124">IF(N104="sníž. přenesená",J104,0)</f>
        <v>0</v>
      </c>
      <c r="BI104" s="191">
        <f aca="true" t="shared" si="18" ref="BI104:BI124">IF(N104="nulová",J104,0)</f>
        <v>0</v>
      </c>
      <c r="BJ104" s="17" t="s">
        <v>3562</v>
      </c>
      <c r="BK104" s="191">
        <f aca="true" t="shared" si="19" ref="BK104:BK124">ROUND(I104*H104,2)</f>
        <v>0</v>
      </c>
      <c r="BL104" s="17" t="s">
        <v>3761</v>
      </c>
      <c r="BM104" s="190" t="s">
        <v>462</v>
      </c>
    </row>
    <row r="105" spans="2:65" s="1" customFormat="1" ht="16.5" customHeight="1">
      <c r="B105" s="34"/>
      <c r="C105" s="179" t="s">
        <v>3723</v>
      </c>
      <c r="D105" s="179" t="s">
        <v>3694</v>
      </c>
      <c r="E105" s="180" t="s">
        <v>463</v>
      </c>
      <c r="F105" s="181" t="s">
        <v>464</v>
      </c>
      <c r="G105" s="182" t="s">
        <v>2173</v>
      </c>
      <c r="H105" s="183">
        <v>1</v>
      </c>
      <c r="I105" s="184"/>
      <c r="J105" s="185">
        <f t="shared" si="10"/>
        <v>0</v>
      </c>
      <c r="K105" s="181" t="s">
        <v>1790</v>
      </c>
      <c r="L105" s="38"/>
      <c r="M105" s="186" t="s">
        <v>3501</v>
      </c>
      <c r="N105" s="187" t="s">
        <v>3525</v>
      </c>
      <c r="O105" s="63"/>
      <c r="P105" s="188">
        <f t="shared" si="11"/>
        <v>0</v>
      </c>
      <c r="Q105" s="188">
        <v>0</v>
      </c>
      <c r="R105" s="188">
        <f t="shared" si="12"/>
        <v>0</v>
      </c>
      <c r="S105" s="188">
        <v>0</v>
      </c>
      <c r="T105" s="189">
        <f t="shared" si="13"/>
        <v>0</v>
      </c>
      <c r="AR105" s="190" t="s">
        <v>3761</v>
      </c>
      <c r="AT105" s="190" t="s">
        <v>3694</v>
      </c>
      <c r="AU105" s="190" t="s">
        <v>3565</v>
      </c>
      <c r="AY105" s="17" t="s">
        <v>3691</v>
      </c>
      <c r="BE105" s="191">
        <f t="shared" si="14"/>
        <v>0</v>
      </c>
      <c r="BF105" s="191">
        <f t="shared" si="15"/>
        <v>0</v>
      </c>
      <c r="BG105" s="191">
        <f t="shared" si="16"/>
        <v>0</v>
      </c>
      <c r="BH105" s="191">
        <f t="shared" si="17"/>
        <v>0</v>
      </c>
      <c r="BI105" s="191">
        <f t="shared" si="18"/>
        <v>0</v>
      </c>
      <c r="BJ105" s="17" t="s">
        <v>3562</v>
      </c>
      <c r="BK105" s="191">
        <f t="shared" si="19"/>
        <v>0</v>
      </c>
      <c r="BL105" s="17" t="s">
        <v>3761</v>
      </c>
      <c r="BM105" s="190" t="s">
        <v>465</v>
      </c>
    </row>
    <row r="106" spans="2:65" s="1" customFormat="1" ht="16.5" customHeight="1">
      <c r="B106" s="34"/>
      <c r="C106" s="179" t="s">
        <v>3756</v>
      </c>
      <c r="D106" s="179" t="s">
        <v>3694</v>
      </c>
      <c r="E106" s="180" t="s">
        <v>466</v>
      </c>
      <c r="F106" s="181" t="s">
        <v>467</v>
      </c>
      <c r="G106" s="182" t="s">
        <v>2173</v>
      </c>
      <c r="H106" s="183">
        <v>1</v>
      </c>
      <c r="I106" s="184"/>
      <c r="J106" s="185">
        <f t="shared" si="10"/>
        <v>0</v>
      </c>
      <c r="K106" s="181" t="s">
        <v>1790</v>
      </c>
      <c r="L106" s="38"/>
      <c r="M106" s="186" t="s">
        <v>3501</v>
      </c>
      <c r="N106" s="187" t="s">
        <v>3525</v>
      </c>
      <c r="O106" s="63"/>
      <c r="P106" s="188">
        <f t="shared" si="11"/>
        <v>0</v>
      </c>
      <c r="Q106" s="188">
        <v>0</v>
      </c>
      <c r="R106" s="188">
        <f t="shared" si="12"/>
        <v>0</v>
      </c>
      <c r="S106" s="188">
        <v>0</v>
      </c>
      <c r="T106" s="189">
        <f t="shared" si="13"/>
        <v>0</v>
      </c>
      <c r="AR106" s="190" t="s">
        <v>3761</v>
      </c>
      <c r="AT106" s="190" t="s">
        <v>3694</v>
      </c>
      <c r="AU106" s="190" t="s">
        <v>3565</v>
      </c>
      <c r="AY106" s="17" t="s">
        <v>3691</v>
      </c>
      <c r="BE106" s="191">
        <f t="shared" si="14"/>
        <v>0</v>
      </c>
      <c r="BF106" s="191">
        <f t="shared" si="15"/>
        <v>0</v>
      </c>
      <c r="BG106" s="191">
        <f t="shared" si="16"/>
        <v>0</v>
      </c>
      <c r="BH106" s="191">
        <f t="shared" si="17"/>
        <v>0</v>
      </c>
      <c r="BI106" s="191">
        <f t="shared" si="18"/>
        <v>0</v>
      </c>
      <c r="BJ106" s="17" t="s">
        <v>3562</v>
      </c>
      <c r="BK106" s="191">
        <f t="shared" si="19"/>
        <v>0</v>
      </c>
      <c r="BL106" s="17" t="s">
        <v>3761</v>
      </c>
      <c r="BM106" s="190" t="s">
        <v>468</v>
      </c>
    </row>
    <row r="107" spans="2:65" s="1" customFormat="1" ht="16.5" customHeight="1">
      <c r="B107" s="34"/>
      <c r="C107" s="179" t="s">
        <v>3490</v>
      </c>
      <c r="D107" s="179" t="s">
        <v>3694</v>
      </c>
      <c r="E107" s="180" t="s">
        <v>469</v>
      </c>
      <c r="F107" s="181" t="s">
        <v>470</v>
      </c>
      <c r="G107" s="182" t="s">
        <v>4097</v>
      </c>
      <c r="H107" s="183">
        <v>37</v>
      </c>
      <c r="I107" s="184"/>
      <c r="J107" s="185">
        <f t="shared" si="10"/>
        <v>0</v>
      </c>
      <c r="K107" s="181" t="s">
        <v>1790</v>
      </c>
      <c r="L107" s="38"/>
      <c r="M107" s="186" t="s">
        <v>3501</v>
      </c>
      <c r="N107" s="187" t="s">
        <v>3525</v>
      </c>
      <c r="O107" s="63"/>
      <c r="P107" s="188">
        <f t="shared" si="11"/>
        <v>0</v>
      </c>
      <c r="Q107" s="188">
        <v>0</v>
      </c>
      <c r="R107" s="188">
        <f t="shared" si="12"/>
        <v>0</v>
      </c>
      <c r="S107" s="188">
        <v>0</v>
      </c>
      <c r="T107" s="189">
        <f t="shared" si="13"/>
        <v>0</v>
      </c>
      <c r="AR107" s="190" t="s">
        <v>3761</v>
      </c>
      <c r="AT107" s="190" t="s">
        <v>3694</v>
      </c>
      <c r="AU107" s="190" t="s">
        <v>3565</v>
      </c>
      <c r="AY107" s="17" t="s">
        <v>3691</v>
      </c>
      <c r="BE107" s="191">
        <f t="shared" si="14"/>
        <v>0</v>
      </c>
      <c r="BF107" s="191">
        <f t="shared" si="15"/>
        <v>0</v>
      </c>
      <c r="BG107" s="191">
        <f t="shared" si="16"/>
        <v>0</v>
      </c>
      <c r="BH107" s="191">
        <f t="shared" si="17"/>
        <v>0</v>
      </c>
      <c r="BI107" s="191">
        <f t="shared" si="18"/>
        <v>0</v>
      </c>
      <c r="BJ107" s="17" t="s">
        <v>3562</v>
      </c>
      <c r="BK107" s="191">
        <f t="shared" si="19"/>
        <v>0</v>
      </c>
      <c r="BL107" s="17" t="s">
        <v>3761</v>
      </c>
      <c r="BM107" s="190" t="s">
        <v>471</v>
      </c>
    </row>
    <row r="108" spans="2:65" s="1" customFormat="1" ht="16.5" customHeight="1">
      <c r="B108" s="34"/>
      <c r="C108" s="179" t="s">
        <v>3761</v>
      </c>
      <c r="D108" s="179" t="s">
        <v>3694</v>
      </c>
      <c r="E108" s="180" t="s">
        <v>2362</v>
      </c>
      <c r="F108" s="181" t="s">
        <v>2363</v>
      </c>
      <c r="G108" s="182" t="s">
        <v>3834</v>
      </c>
      <c r="H108" s="183">
        <v>2</v>
      </c>
      <c r="I108" s="184"/>
      <c r="J108" s="185">
        <f t="shared" si="10"/>
        <v>0</v>
      </c>
      <c r="K108" s="181" t="s">
        <v>1790</v>
      </c>
      <c r="L108" s="38"/>
      <c r="M108" s="186" t="s">
        <v>3501</v>
      </c>
      <c r="N108" s="187" t="s">
        <v>3525</v>
      </c>
      <c r="O108" s="63"/>
      <c r="P108" s="188">
        <f t="shared" si="11"/>
        <v>0</v>
      </c>
      <c r="Q108" s="188">
        <v>0</v>
      </c>
      <c r="R108" s="188">
        <f t="shared" si="12"/>
        <v>0</v>
      </c>
      <c r="S108" s="188">
        <v>0</v>
      </c>
      <c r="T108" s="189">
        <f t="shared" si="13"/>
        <v>0</v>
      </c>
      <c r="AR108" s="190" t="s">
        <v>3761</v>
      </c>
      <c r="AT108" s="190" t="s">
        <v>3694</v>
      </c>
      <c r="AU108" s="190" t="s">
        <v>3565</v>
      </c>
      <c r="AY108" s="17" t="s">
        <v>3691</v>
      </c>
      <c r="BE108" s="191">
        <f t="shared" si="14"/>
        <v>0</v>
      </c>
      <c r="BF108" s="191">
        <f t="shared" si="15"/>
        <v>0</v>
      </c>
      <c r="BG108" s="191">
        <f t="shared" si="16"/>
        <v>0</v>
      </c>
      <c r="BH108" s="191">
        <f t="shared" si="17"/>
        <v>0</v>
      </c>
      <c r="BI108" s="191">
        <f t="shared" si="18"/>
        <v>0</v>
      </c>
      <c r="BJ108" s="17" t="s">
        <v>3562</v>
      </c>
      <c r="BK108" s="191">
        <f t="shared" si="19"/>
        <v>0</v>
      </c>
      <c r="BL108" s="17" t="s">
        <v>3761</v>
      </c>
      <c r="BM108" s="190" t="s">
        <v>472</v>
      </c>
    </row>
    <row r="109" spans="2:65" s="1" customFormat="1" ht="16.5" customHeight="1">
      <c r="B109" s="34"/>
      <c r="C109" s="179" t="s">
        <v>3767</v>
      </c>
      <c r="D109" s="179" t="s">
        <v>3694</v>
      </c>
      <c r="E109" s="180" t="s">
        <v>473</v>
      </c>
      <c r="F109" s="181" t="s">
        <v>474</v>
      </c>
      <c r="G109" s="182" t="s">
        <v>3834</v>
      </c>
      <c r="H109" s="183">
        <v>1</v>
      </c>
      <c r="I109" s="184"/>
      <c r="J109" s="185">
        <f t="shared" si="10"/>
        <v>0</v>
      </c>
      <c r="K109" s="181" t="s">
        <v>1790</v>
      </c>
      <c r="L109" s="38"/>
      <c r="M109" s="186" t="s">
        <v>3501</v>
      </c>
      <c r="N109" s="187" t="s">
        <v>3525</v>
      </c>
      <c r="O109" s="63"/>
      <c r="P109" s="188">
        <f t="shared" si="11"/>
        <v>0</v>
      </c>
      <c r="Q109" s="188">
        <v>0</v>
      </c>
      <c r="R109" s="188">
        <f t="shared" si="12"/>
        <v>0</v>
      </c>
      <c r="S109" s="188">
        <v>0</v>
      </c>
      <c r="T109" s="189">
        <f t="shared" si="13"/>
        <v>0</v>
      </c>
      <c r="AR109" s="190" t="s">
        <v>3761</v>
      </c>
      <c r="AT109" s="190" t="s">
        <v>3694</v>
      </c>
      <c r="AU109" s="190" t="s">
        <v>3565</v>
      </c>
      <c r="AY109" s="17" t="s">
        <v>3691</v>
      </c>
      <c r="BE109" s="191">
        <f t="shared" si="14"/>
        <v>0</v>
      </c>
      <c r="BF109" s="191">
        <f t="shared" si="15"/>
        <v>0</v>
      </c>
      <c r="BG109" s="191">
        <f t="shared" si="16"/>
        <v>0</v>
      </c>
      <c r="BH109" s="191">
        <f t="shared" si="17"/>
        <v>0</v>
      </c>
      <c r="BI109" s="191">
        <f t="shared" si="18"/>
        <v>0</v>
      </c>
      <c r="BJ109" s="17" t="s">
        <v>3562</v>
      </c>
      <c r="BK109" s="191">
        <f t="shared" si="19"/>
        <v>0</v>
      </c>
      <c r="BL109" s="17" t="s">
        <v>3761</v>
      </c>
      <c r="BM109" s="190" t="s">
        <v>475</v>
      </c>
    </row>
    <row r="110" spans="2:65" s="1" customFormat="1" ht="16.5" customHeight="1">
      <c r="B110" s="34"/>
      <c r="C110" s="179" t="s">
        <v>3772</v>
      </c>
      <c r="D110" s="179" t="s">
        <v>3694</v>
      </c>
      <c r="E110" s="180" t="s">
        <v>476</v>
      </c>
      <c r="F110" s="181" t="s">
        <v>477</v>
      </c>
      <c r="G110" s="182" t="s">
        <v>2173</v>
      </c>
      <c r="H110" s="183">
        <v>1</v>
      </c>
      <c r="I110" s="184"/>
      <c r="J110" s="185">
        <f t="shared" si="10"/>
        <v>0</v>
      </c>
      <c r="K110" s="181" t="s">
        <v>1790</v>
      </c>
      <c r="L110" s="38"/>
      <c r="M110" s="186" t="s">
        <v>3501</v>
      </c>
      <c r="N110" s="187" t="s">
        <v>3525</v>
      </c>
      <c r="O110" s="63"/>
      <c r="P110" s="188">
        <f t="shared" si="11"/>
        <v>0</v>
      </c>
      <c r="Q110" s="188">
        <v>0</v>
      </c>
      <c r="R110" s="188">
        <f t="shared" si="12"/>
        <v>0</v>
      </c>
      <c r="S110" s="188">
        <v>0</v>
      </c>
      <c r="T110" s="189">
        <f t="shared" si="13"/>
        <v>0</v>
      </c>
      <c r="AR110" s="190" t="s">
        <v>3761</v>
      </c>
      <c r="AT110" s="190" t="s">
        <v>3694</v>
      </c>
      <c r="AU110" s="190" t="s">
        <v>3565</v>
      </c>
      <c r="AY110" s="17" t="s">
        <v>3691</v>
      </c>
      <c r="BE110" s="191">
        <f t="shared" si="14"/>
        <v>0</v>
      </c>
      <c r="BF110" s="191">
        <f t="shared" si="15"/>
        <v>0</v>
      </c>
      <c r="BG110" s="191">
        <f t="shared" si="16"/>
        <v>0</v>
      </c>
      <c r="BH110" s="191">
        <f t="shared" si="17"/>
        <v>0</v>
      </c>
      <c r="BI110" s="191">
        <f t="shared" si="18"/>
        <v>0</v>
      </c>
      <c r="BJ110" s="17" t="s">
        <v>3562</v>
      </c>
      <c r="BK110" s="191">
        <f t="shared" si="19"/>
        <v>0</v>
      </c>
      <c r="BL110" s="17" t="s">
        <v>3761</v>
      </c>
      <c r="BM110" s="190" t="s">
        <v>478</v>
      </c>
    </row>
    <row r="111" spans="2:65" s="1" customFormat="1" ht="16.5" customHeight="1">
      <c r="B111" s="34"/>
      <c r="C111" s="179" t="s">
        <v>3776</v>
      </c>
      <c r="D111" s="179" t="s">
        <v>3694</v>
      </c>
      <c r="E111" s="180" t="s">
        <v>479</v>
      </c>
      <c r="F111" s="181" t="s">
        <v>480</v>
      </c>
      <c r="G111" s="182" t="s">
        <v>3834</v>
      </c>
      <c r="H111" s="183">
        <v>1</v>
      </c>
      <c r="I111" s="184"/>
      <c r="J111" s="185">
        <f t="shared" si="10"/>
        <v>0</v>
      </c>
      <c r="K111" s="181" t="s">
        <v>1790</v>
      </c>
      <c r="L111" s="38"/>
      <c r="M111" s="186" t="s">
        <v>3501</v>
      </c>
      <c r="N111" s="187" t="s">
        <v>3525</v>
      </c>
      <c r="O111" s="63"/>
      <c r="P111" s="188">
        <f t="shared" si="11"/>
        <v>0</v>
      </c>
      <c r="Q111" s="188">
        <v>0</v>
      </c>
      <c r="R111" s="188">
        <f t="shared" si="12"/>
        <v>0</v>
      </c>
      <c r="S111" s="188">
        <v>0</v>
      </c>
      <c r="T111" s="189">
        <f t="shared" si="13"/>
        <v>0</v>
      </c>
      <c r="AR111" s="190" t="s">
        <v>3761</v>
      </c>
      <c r="AT111" s="190" t="s">
        <v>3694</v>
      </c>
      <c r="AU111" s="190" t="s">
        <v>3565</v>
      </c>
      <c r="AY111" s="17" t="s">
        <v>3691</v>
      </c>
      <c r="BE111" s="191">
        <f t="shared" si="14"/>
        <v>0</v>
      </c>
      <c r="BF111" s="191">
        <f t="shared" si="15"/>
        <v>0</v>
      </c>
      <c r="BG111" s="191">
        <f t="shared" si="16"/>
        <v>0</v>
      </c>
      <c r="BH111" s="191">
        <f t="shared" si="17"/>
        <v>0</v>
      </c>
      <c r="BI111" s="191">
        <f t="shared" si="18"/>
        <v>0</v>
      </c>
      <c r="BJ111" s="17" t="s">
        <v>3562</v>
      </c>
      <c r="BK111" s="191">
        <f t="shared" si="19"/>
        <v>0</v>
      </c>
      <c r="BL111" s="17" t="s">
        <v>3761</v>
      </c>
      <c r="BM111" s="190" t="s">
        <v>481</v>
      </c>
    </row>
    <row r="112" spans="2:65" s="1" customFormat="1" ht="16.5" customHeight="1">
      <c r="B112" s="34"/>
      <c r="C112" s="179" t="s">
        <v>3781</v>
      </c>
      <c r="D112" s="179" t="s">
        <v>3694</v>
      </c>
      <c r="E112" s="180" t="s">
        <v>482</v>
      </c>
      <c r="F112" s="181" t="s">
        <v>483</v>
      </c>
      <c r="G112" s="182" t="s">
        <v>2189</v>
      </c>
      <c r="H112" s="183">
        <v>1</v>
      </c>
      <c r="I112" s="184"/>
      <c r="J112" s="185">
        <f t="shared" si="10"/>
        <v>0</v>
      </c>
      <c r="K112" s="181" t="s">
        <v>1790</v>
      </c>
      <c r="L112" s="38"/>
      <c r="M112" s="186" t="s">
        <v>3501</v>
      </c>
      <c r="N112" s="187" t="s">
        <v>3525</v>
      </c>
      <c r="O112" s="63"/>
      <c r="P112" s="188">
        <f t="shared" si="11"/>
        <v>0</v>
      </c>
      <c r="Q112" s="188">
        <v>0</v>
      </c>
      <c r="R112" s="188">
        <f t="shared" si="12"/>
        <v>0</v>
      </c>
      <c r="S112" s="188">
        <v>0</v>
      </c>
      <c r="T112" s="189">
        <f t="shared" si="13"/>
        <v>0</v>
      </c>
      <c r="AR112" s="190" t="s">
        <v>3761</v>
      </c>
      <c r="AT112" s="190" t="s">
        <v>3694</v>
      </c>
      <c r="AU112" s="190" t="s">
        <v>3565</v>
      </c>
      <c r="AY112" s="17" t="s">
        <v>3691</v>
      </c>
      <c r="BE112" s="191">
        <f t="shared" si="14"/>
        <v>0</v>
      </c>
      <c r="BF112" s="191">
        <f t="shared" si="15"/>
        <v>0</v>
      </c>
      <c r="BG112" s="191">
        <f t="shared" si="16"/>
        <v>0</v>
      </c>
      <c r="BH112" s="191">
        <f t="shared" si="17"/>
        <v>0</v>
      </c>
      <c r="BI112" s="191">
        <f t="shared" si="18"/>
        <v>0</v>
      </c>
      <c r="BJ112" s="17" t="s">
        <v>3562</v>
      </c>
      <c r="BK112" s="191">
        <f t="shared" si="19"/>
        <v>0</v>
      </c>
      <c r="BL112" s="17" t="s">
        <v>3761</v>
      </c>
      <c r="BM112" s="190" t="s">
        <v>484</v>
      </c>
    </row>
    <row r="113" spans="2:65" s="1" customFormat="1" ht="16.5" customHeight="1">
      <c r="B113" s="34"/>
      <c r="C113" s="179" t="s">
        <v>3489</v>
      </c>
      <c r="D113" s="179" t="s">
        <v>3694</v>
      </c>
      <c r="E113" s="180" t="s">
        <v>2365</v>
      </c>
      <c r="F113" s="181" t="s">
        <v>2366</v>
      </c>
      <c r="G113" s="182" t="s">
        <v>4097</v>
      </c>
      <c r="H113" s="183">
        <v>3</v>
      </c>
      <c r="I113" s="184"/>
      <c r="J113" s="185">
        <f t="shared" si="10"/>
        <v>0</v>
      </c>
      <c r="K113" s="181" t="s">
        <v>1790</v>
      </c>
      <c r="L113" s="38"/>
      <c r="M113" s="186" t="s">
        <v>3501</v>
      </c>
      <c r="N113" s="187" t="s">
        <v>3525</v>
      </c>
      <c r="O113" s="63"/>
      <c r="P113" s="188">
        <f t="shared" si="11"/>
        <v>0</v>
      </c>
      <c r="Q113" s="188">
        <v>0</v>
      </c>
      <c r="R113" s="188">
        <f t="shared" si="12"/>
        <v>0</v>
      </c>
      <c r="S113" s="188">
        <v>0</v>
      </c>
      <c r="T113" s="189">
        <f t="shared" si="13"/>
        <v>0</v>
      </c>
      <c r="AR113" s="190" t="s">
        <v>3761</v>
      </c>
      <c r="AT113" s="190" t="s">
        <v>3694</v>
      </c>
      <c r="AU113" s="190" t="s">
        <v>3565</v>
      </c>
      <c r="AY113" s="17" t="s">
        <v>3691</v>
      </c>
      <c r="BE113" s="191">
        <f t="shared" si="14"/>
        <v>0</v>
      </c>
      <c r="BF113" s="191">
        <f t="shared" si="15"/>
        <v>0</v>
      </c>
      <c r="BG113" s="191">
        <f t="shared" si="16"/>
        <v>0</v>
      </c>
      <c r="BH113" s="191">
        <f t="shared" si="17"/>
        <v>0</v>
      </c>
      <c r="BI113" s="191">
        <f t="shared" si="18"/>
        <v>0</v>
      </c>
      <c r="BJ113" s="17" t="s">
        <v>3562</v>
      </c>
      <c r="BK113" s="191">
        <f t="shared" si="19"/>
        <v>0</v>
      </c>
      <c r="BL113" s="17" t="s">
        <v>3761</v>
      </c>
      <c r="BM113" s="190" t="s">
        <v>485</v>
      </c>
    </row>
    <row r="114" spans="2:65" s="1" customFormat="1" ht="16.5" customHeight="1">
      <c r="B114" s="34"/>
      <c r="C114" s="179" t="s">
        <v>3789</v>
      </c>
      <c r="D114" s="179" t="s">
        <v>3694</v>
      </c>
      <c r="E114" s="180" t="s">
        <v>2368</v>
      </c>
      <c r="F114" s="181" t="s">
        <v>2369</v>
      </c>
      <c r="G114" s="182" t="s">
        <v>2189</v>
      </c>
      <c r="H114" s="183">
        <v>1</v>
      </c>
      <c r="I114" s="184"/>
      <c r="J114" s="185">
        <f t="shared" si="10"/>
        <v>0</v>
      </c>
      <c r="K114" s="181" t="s">
        <v>1790</v>
      </c>
      <c r="L114" s="38"/>
      <c r="M114" s="186" t="s">
        <v>3501</v>
      </c>
      <c r="N114" s="187" t="s">
        <v>3525</v>
      </c>
      <c r="O114" s="63"/>
      <c r="P114" s="188">
        <f t="shared" si="11"/>
        <v>0</v>
      </c>
      <c r="Q114" s="188">
        <v>0</v>
      </c>
      <c r="R114" s="188">
        <f t="shared" si="12"/>
        <v>0</v>
      </c>
      <c r="S114" s="188">
        <v>0</v>
      </c>
      <c r="T114" s="189">
        <f t="shared" si="13"/>
        <v>0</v>
      </c>
      <c r="AR114" s="190" t="s">
        <v>3761</v>
      </c>
      <c r="AT114" s="190" t="s">
        <v>3694</v>
      </c>
      <c r="AU114" s="190" t="s">
        <v>3565</v>
      </c>
      <c r="AY114" s="17" t="s">
        <v>3691</v>
      </c>
      <c r="BE114" s="191">
        <f t="shared" si="14"/>
        <v>0</v>
      </c>
      <c r="BF114" s="191">
        <f t="shared" si="15"/>
        <v>0</v>
      </c>
      <c r="BG114" s="191">
        <f t="shared" si="16"/>
        <v>0</v>
      </c>
      <c r="BH114" s="191">
        <f t="shared" si="17"/>
        <v>0</v>
      </c>
      <c r="BI114" s="191">
        <f t="shared" si="18"/>
        <v>0</v>
      </c>
      <c r="BJ114" s="17" t="s">
        <v>3562</v>
      </c>
      <c r="BK114" s="191">
        <f t="shared" si="19"/>
        <v>0</v>
      </c>
      <c r="BL114" s="17" t="s">
        <v>3761</v>
      </c>
      <c r="BM114" s="190" t="s">
        <v>486</v>
      </c>
    </row>
    <row r="115" spans="2:65" s="1" customFormat="1" ht="16.5" customHeight="1">
      <c r="B115" s="34"/>
      <c r="C115" s="179" t="s">
        <v>3797</v>
      </c>
      <c r="D115" s="179" t="s">
        <v>3694</v>
      </c>
      <c r="E115" s="180" t="s">
        <v>2371</v>
      </c>
      <c r="F115" s="181" t="s">
        <v>2372</v>
      </c>
      <c r="G115" s="182" t="s">
        <v>2189</v>
      </c>
      <c r="H115" s="183">
        <v>1</v>
      </c>
      <c r="I115" s="184"/>
      <c r="J115" s="185">
        <f t="shared" si="10"/>
        <v>0</v>
      </c>
      <c r="K115" s="181" t="s">
        <v>1790</v>
      </c>
      <c r="L115" s="38"/>
      <c r="M115" s="186" t="s">
        <v>3501</v>
      </c>
      <c r="N115" s="187" t="s">
        <v>3525</v>
      </c>
      <c r="O115" s="63"/>
      <c r="P115" s="188">
        <f t="shared" si="11"/>
        <v>0</v>
      </c>
      <c r="Q115" s="188">
        <v>0</v>
      </c>
      <c r="R115" s="188">
        <f t="shared" si="12"/>
        <v>0</v>
      </c>
      <c r="S115" s="188">
        <v>0</v>
      </c>
      <c r="T115" s="189">
        <f t="shared" si="13"/>
        <v>0</v>
      </c>
      <c r="AR115" s="190" t="s">
        <v>3761</v>
      </c>
      <c r="AT115" s="190" t="s">
        <v>3694</v>
      </c>
      <c r="AU115" s="190" t="s">
        <v>3565</v>
      </c>
      <c r="AY115" s="17" t="s">
        <v>3691</v>
      </c>
      <c r="BE115" s="191">
        <f t="shared" si="14"/>
        <v>0</v>
      </c>
      <c r="BF115" s="191">
        <f t="shared" si="15"/>
        <v>0</v>
      </c>
      <c r="BG115" s="191">
        <f t="shared" si="16"/>
        <v>0</v>
      </c>
      <c r="BH115" s="191">
        <f t="shared" si="17"/>
        <v>0</v>
      </c>
      <c r="BI115" s="191">
        <f t="shared" si="18"/>
        <v>0</v>
      </c>
      <c r="BJ115" s="17" t="s">
        <v>3562</v>
      </c>
      <c r="BK115" s="191">
        <f t="shared" si="19"/>
        <v>0</v>
      </c>
      <c r="BL115" s="17" t="s">
        <v>3761</v>
      </c>
      <c r="BM115" s="190" t="s">
        <v>487</v>
      </c>
    </row>
    <row r="116" spans="2:65" s="1" customFormat="1" ht="16.5" customHeight="1">
      <c r="B116" s="34"/>
      <c r="C116" s="179" t="s">
        <v>3805</v>
      </c>
      <c r="D116" s="179" t="s">
        <v>3694</v>
      </c>
      <c r="E116" s="180" t="s">
        <v>2374</v>
      </c>
      <c r="F116" s="181" t="s">
        <v>2375</v>
      </c>
      <c r="G116" s="182" t="s">
        <v>4097</v>
      </c>
      <c r="H116" s="183">
        <v>39</v>
      </c>
      <c r="I116" s="184"/>
      <c r="J116" s="185">
        <f t="shared" si="10"/>
        <v>0</v>
      </c>
      <c r="K116" s="181" t="s">
        <v>1790</v>
      </c>
      <c r="L116" s="38"/>
      <c r="M116" s="186" t="s">
        <v>3501</v>
      </c>
      <c r="N116" s="187" t="s">
        <v>3525</v>
      </c>
      <c r="O116" s="63"/>
      <c r="P116" s="188">
        <f t="shared" si="11"/>
        <v>0</v>
      </c>
      <c r="Q116" s="188">
        <v>0</v>
      </c>
      <c r="R116" s="188">
        <f t="shared" si="12"/>
        <v>0</v>
      </c>
      <c r="S116" s="188">
        <v>0</v>
      </c>
      <c r="T116" s="189">
        <f t="shared" si="13"/>
        <v>0</v>
      </c>
      <c r="AR116" s="190" t="s">
        <v>3761</v>
      </c>
      <c r="AT116" s="190" t="s">
        <v>3694</v>
      </c>
      <c r="AU116" s="190" t="s">
        <v>3565</v>
      </c>
      <c r="AY116" s="17" t="s">
        <v>3691</v>
      </c>
      <c r="BE116" s="191">
        <f t="shared" si="14"/>
        <v>0</v>
      </c>
      <c r="BF116" s="191">
        <f t="shared" si="15"/>
        <v>0</v>
      </c>
      <c r="BG116" s="191">
        <f t="shared" si="16"/>
        <v>0</v>
      </c>
      <c r="BH116" s="191">
        <f t="shared" si="17"/>
        <v>0</v>
      </c>
      <c r="BI116" s="191">
        <f t="shared" si="18"/>
        <v>0</v>
      </c>
      <c r="BJ116" s="17" t="s">
        <v>3562</v>
      </c>
      <c r="BK116" s="191">
        <f t="shared" si="19"/>
        <v>0</v>
      </c>
      <c r="BL116" s="17" t="s">
        <v>3761</v>
      </c>
      <c r="BM116" s="190" t="s">
        <v>488</v>
      </c>
    </row>
    <row r="117" spans="2:65" s="1" customFormat="1" ht="16.5" customHeight="1">
      <c r="B117" s="34"/>
      <c r="C117" s="179" t="s">
        <v>3811</v>
      </c>
      <c r="D117" s="179" t="s">
        <v>3694</v>
      </c>
      <c r="E117" s="180" t="s">
        <v>2377</v>
      </c>
      <c r="F117" s="181" t="s">
        <v>2378</v>
      </c>
      <c r="G117" s="182" t="s">
        <v>4097</v>
      </c>
      <c r="H117" s="183">
        <v>39</v>
      </c>
      <c r="I117" s="184"/>
      <c r="J117" s="185">
        <f t="shared" si="10"/>
        <v>0</v>
      </c>
      <c r="K117" s="181" t="s">
        <v>1790</v>
      </c>
      <c r="L117" s="38"/>
      <c r="M117" s="186" t="s">
        <v>3501</v>
      </c>
      <c r="N117" s="187" t="s">
        <v>3525</v>
      </c>
      <c r="O117" s="63"/>
      <c r="P117" s="188">
        <f t="shared" si="11"/>
        <v>0</v>
      </c>
      <c r="Q117" s="188">
        <v>0</v>
      </c>
      <c r="R117" s="188">
        <f t="shared" si="12"/>
        <v>0</v>
      </c>
      <c r="S117" s="188">
        <v>0</v>
      </c>
      <c r="T117" s="189">
        <f t="shared" si="13"/>
        <v>0</v>
      </c>
      <c r="AR117" s="190" t="s">
        <v>3761</v>
      </c>
      <c r="AT117" s="190" t="s">
        <v>3694</v>
      </c>
      <c r="AU117" s="190" t="s">
        <v>3565</v>
      </c>
      <c r="AY117" s="17" t="s">
        <v>3691</v>
      </c>
      <c r="BE117" s="191">
        <f t="shared" si="14"/>
        <v>0</v>
      </c>
      <c r="BF117" s="191">
        <f t="shared" si="15"/>
        <v>0</v>
      </c>
      <c r="BG117" s="191">
        <f t="shared" si="16"/>
        <v>0</v>
      </c>
      <c r="BH117" s="191">
        <f t="shared" si="17"/>
        <v>0</v>
      </c>
      <c r="BI117" s="191">
        <f t="shared" si="18"/>
        <v>0</v>
      </c>
      <c r="BJ117" s="17" t="s">
        <v>3562</v>
      </c>
      <c r="BK117" s="191">
        <f t="shared" si="19"/>
        <v>0</v>
      </c>
      <c r="BL117" s="17" t="s">
        <v>3761</v>
      </c>
      <c r="BM117" s="190" t="s">
        <v>489</v>
      </c>
    </row>
    <row r="118" spans="2:65" s="1" customFormat="1" ht="16.5" customHeight="1">
      <c r="B118" s="34"/>
      <c r="C118" s="179" t="s">
        <v>3815</v>
      </c>
      <c r="D118" s="179" t="s">
        <v>3694</v>
      </c>
      <c r="E118" s="180" t="s">
        <v>2380</v>
      </c>
      <c r="F118" s="181" t="s">
        <v>2381</v>
      </c>
      <c r="G118" s="182" t="s">
        <v>2189</v>
      </c>
      <c r="H118" s="183">
        <v>1</v>
      </c>
      <c r="I118" s="184"/>
      <c r="J118" s="185">
        <f t="shared" si="10"/>
        <v>0</v>
      </c>
      <c r="K118" s="181" t="s">
        <v>1790</v>
      </c>
      <c r="L118" s="38"/>
      <c r="M118" s="186" t="s">
        <v>3501</v>
      </c>
      <c r="N118" s="187" t="s">
        <v>3525</v>
      </c>
      <c r="O118" s="63"/>
      <c r="P118" s="188">
        <f t="shared" si="11"/>
        <v>0</v>
      </c>
      <c r="Q118" s="188">
        <v>0</v>
      </c>
      <c r="R118" s="188">
        <f t="shared" si="12"/>
        <v>0</v>
      </c>
      <c r="S118" s="188">
        <v>0</v>
      </c>
      <c r="T118" s="189">
        <f t="shared" si="13"/>
        <v>0</v>
      </c>
      <c r="AR118" s="190" t="s">
        <v>3761</v>
      </c>
      <c r="AT118" s="190" t="s">
        <v>3694</v>
      </c>
      <c r="AU118" s="190" t="s">
        <v>3565</v>
      </c>
      <c r="AY118" s="17" t="s">
        <v>3691</v>
      </c>
      <c r="BE118" s="191">
        <f t="shared" si="14"/>
        <v>0</v>
      </c>
      <c r="BF118" s="191">
        <f t="shared" si="15"/>
        <v>0</v>
      </c>
      <c r="BG118" s="191">
        <f t="shared" si="16"/>
        <v>0</v>
      </c>
      <c r="BH118" s="191">
        <f t="shared" si="17"/>
        <v>0</v>
      </c>
      <c r="BI118" s="191">
        <f t="shared" si="18"/>
        <v>0</v>
      </c>
      <c r="BJ118" s="17" t="s">
        <v>3562</v>
      </c>
      <c r="BK118" s="191">
        <f t="shared" si="19"/>
        <v>0</v>
      </c>
      <c r="BL118" s="17" t="s">
        <v>3761</v>
      </c>
      <c r="BM118" s="190" t="s">
        <v>490</v>
      </c>
    </row>
    <row r="119" spans="2:65" s="1" customFormat="1" ht="16.5" customHeight="1">
      <c r="B119" s="34"/>
      <c r="C119" s="179" t="s">
        <v>3817</v>
      </c>
      <c r="D119" s="179" t="s">
        <v>3694</v>
      </c>
      <c r="E119" s="180" t="s">
        <v>2383</v>
      </c>
      <c r="F119" s="181" t="s">
        <v>2384</v>
      </c>
      <c r="G119" s="182" t="s">
        <v>2189</v>
      </c>
      <c r="H119" s="183">
        <v>1</v>
      </c>
      <c r="I119" s="184"/>
      <c r="J119" s="185">
        <f t="shared" si="10"/>
        <v>0</v>
      </c>
      <c r="K119" s="181" t="s">
        <v>1790</v>
      </c>
      <c r="L119" s="38"/>
      <c r="M119" s="186" t="s">
        <v>3501</v>
      </c>
      <c r="N119" s="187" t="s">
        <v>3525</v>
      </c>
      <c r="O119" s="63"/>
      <c r="P119" s="188">
        <f t="shared" si="11"/>
        <v>0</v>
      </c>
      <c r="Q119" s="188">
        <v>0</v>
      </c>
      <c r="R119" s="188">
        <f t="shared" si="12"/>
        <v>0</v>
      </c>
      <c r="S119" s="188">
        <v>0</v>
      </c>
      <c r="T119" s="189">
        <f t="shared" si="13"/>
        <v>0</v>
      </c>
      <c r="AR119" s="190" t="s">
        <v>3761</v>
      </c>
      <c r="AT119" s="190" t="s">
        <v>3694</v>
      </c>
      <c r="AU119" s="190" t="s">
        <v>3565</v>
      </c>
      <c r="AY119" s="17" t="s">
        <v>3691</v>
      </c>
      <c r="BE119" s="191">
        <f t="shared" si="14"/>
        <v>0</v>
      </c>
      <c r="BF119" s="191">
        <f t="shared" si="15"/>
        <v>0</v>
      </c>
      <c r="BG119" s="191">
        <f t="shared" si="16"/>
        <v>0</v>
      </c>
      <c r="BH119" s="191">
        <f t="shared" si="17"/>
        <v>0</v>
      </c>
      <c r="BI119" s="191">
        <f t="shared" si="18"/>
        <v>0</v>
      </c>
      <c r="BJ119" s="17" t="s">
        <v>3562</v>
      </c>
      <c r="BK119" s="191">
        <f t="shared" si="19"/>
        <v>0</v>
      </c>
      <c r="BL119" s="17" t="s">
        <v>3761</v>
      </c>
      <c r="BM119" s="190" t="s">
        <v>491</v>
      </c>
    </row>
    <row r="120" spans="2:65" s="1" customFormat="1" ht="16.5" customHeight="1">
      <c r="B120" s="34"/>
      <c r="C120" s="179" t="s">
        <v>3822</v>
      </c>
      <c r="D120" s="179" t="s">
        <v>3694</v>
      </c>
      <c r="E120" s="180" t="s">
        <v>492</v>
      </c>
      <c r="F120" s="181" t="s">
        <v>493</v>
      </c>
      <c r="G120" s="182" t="s">
        <v>2189</v>
      </c>
      <c r="H120" s="183">
        <v>1</v>
      </c>
      <c r="I120" s="184"/>
      <c r="J120" s="185">
        <f t="shared" si="10"/>
        <v>0</v>
      </c>
      <c r="K120" s="181" t="s">
        <v>1790</v>
      </c>
      <c r="L120" s="38"/>
      <c r="M120" s="186" t="s">
        <v>3501</v>
      </c>
      <c r="N120" s="187" t="s">
        <v>3525</v>
      </c>
      <c r="O120" s="63"/>
      <c r="P120" s="188">
        <f t="shared" si="11"/>
        <v>0</v>
      </c>
      <c r="Q120" s="188">
        <v>0</v>
      </c>
      <c r="R120" s="188">
        <f t="shared" si="12"/>
        <v>0</v>
      </c>
      <c r="S120" s="188">
        <v>0</v>
      </c>
      <c r="T120" s="189">
        <f t="shared" si="13"/>
        <v>0</v>
      </c>
      <c r="AR120" s="190" t="s">
        <v>3761</v>
      </c>
      <c r="AT120" s="190" t="s">
        <v>3694</v>
      </c>
      <c r="AU120" s="190" t="s">
        <v>3565</v>
      </c>
      <c r="AY120" s="17" t="s">
        <v>3691</v>
      </c>
      <c r="BE120" s="191">
        <f t="shared" si="14"/>
        <v>0</v>
      </c>
      <c r="BF120" s="191">
        <f t="shared" si="15"/>
        <v>0</v>
      </c>
      <c r="BG120" s="191">
        <f t="shared" si="16"/>
        <v>0</v>
      </c>
      <c r="BH120" s="191">
        <f t="shared" si="17"/>
        <v>0</v>
      </c>
      <c r="BI120" s="191">
        <f t="shared" si="18"/>
        <v>0</v>
      </c>
      <c r="BJ120" s="17" t="s">
        <v>3562</v>
      </c>
      <c r="BK120" s="191">
        <f t="shared" si="19"/>
        <v>0</v>
      </c>
      <c r="BL120" s="17" t="s">
        <v>3761</v>
      </c>
      <c r="BM120" s="190" t="s">
        <v>494</v>
      </c>
    </row>
    <row r="121" spans="2:65" s="1" customFormat="1" ht="16.5" customHeight="1">
      <c r="B121" s="34"/>
      <c r="C121" s="179" t="s">
        <v>3826</v>
      </c>
      <c r="D121" s="179" t="s">
        <v>3694</v>
      </c>
      <c r="E121" s="180" t="s">
        <v>495</v>
      </c>
      <c r="F121" s="181" t="s">
        <v>496</v>
      </c>
      <c r="G121" s="182" t="s">
        <v>4097</v>
      </c>
      <c r="H121" s="183">
        <v>37</v>
      </c>
      <c r="I121" s="184"/>
      <c r="J121" s="185">
        <f t="shared" si="10"/>
        <v>0</v>
      </c>
      <c r="K121" s="181" t="s">
        <v>1790</v>
      </c>
      <c r="L121" s="38"/>
      <c r="M121" s="186" t="s">
        <v>3501</v>
      </c>
      <c r="N121" s="187" t="s">
        <v>3525</v>
      </c>
      <c r="O121" s="63"/>
      <c r="P121" s="188">
        <f t="shared" si="11"/>
        <v>0</v>
      </c>
      <c r="Q121" s="188">
        <v>0</v>
      </c>
      <c r="R121" s="188">
        <f t="shared" si="12"/>
        <v>0</v>
      </c>
      <c r="S121" s="188">
        <v>0</v>
      </c>
      <c r="T121" s="189">
        <f t="shared" si="13"/>
        <v>0</v>
      </c>
      <c r="AR121" s="190" t="s">
        <v>3761</v>
      </c>
      <c r="AT121" s="190" t="s">
        <v>3694</v>
      </c>
      <c r="AU121" s="190" t="s">
        <v>3565</v>
      </c>
      <c r="AY121" s="17" t="s">
        <v>3691</v>
      </c>
      <c r="BE121" s="191">
        <f t="shared" si="14"/>
        <v>0</v>
      </c>
      <c r="BF121" s="191">
        <f t="shared" si="15"/>
        <v>0</v>
      </c>
      <c r="BG121" s="191">
        <f t="shared" si="16"/>
        <v>0</v>
      </c>
      <c r="BH121" s="191">
        <f t="shared" si="17"/>
        <v>0</v>
      </c>
      <c r="BI121" s="191">
        <f t="shared" si="18"/>
        <v>0</v>
      </c>
      <c r="BJ121" s="17" t="s">
        <v>3562</v>
      </c>
      <c r="BK121" s="191">
        <f t="shared" si="19"/>
        <v>0</v>
      </c>
      <c r="BL121" s="17" t="s">
        <v>3761</v>
      </c>
      <c r="BM121" s="190" t="s">
        <v>497</v>
      </c>
    </row>
    <row r="122" spans="2:65" s="1" customFormat="1" ht="16.5" customHeight="1">
      <c r="B122" s="34"/>
      <c r="C122" s="179" t="s">
        <v>3831</v>
      </c>
      <c r="D122" s="179" t="s">
        <v>3694</v>
      </c>
      <c r="E122" s="180" t="s">
        <v>498</v>
      </c>
      <c r="F122" s="181" t="s">
        <v>499</v>
      </c>
      <c r="G122" s="182" t="s">
        <v>4097</v>
      </c>
      <c r="H122" s="183">
        <v>37</v>
      </c>
      <c r="I122" s="184"/>
      <c r="J122" s="185">
        <f t="shared" si="10"/>
        <v>0</v>
      </c>
      <c r="K122" s="181" t="s">
        <v>1790</v>
      </c>
      <c r="L122" s="38"/>
      <c r="M122" s="186" t="s">
        <v>3501</v>
      </c>
      <c r="N122" s="187" t="s">
        <v>3525</v>
      </c>
      <c r="O122" s="63"/>
      <c r="P122" s="188">
        <f t="shared" si="11"/>
        <v>0</v>
      </c>
      <c r="Q122" s="188">
        <v>0</v>
      </c>
      <c r="R122" s="188">
        <f t="shared" si="12"/>
        <v>0</v>
      </c>
      <c r="S122" s="188">
        <v>0</v>
      </c>
      <c r="T122" s="189">
        <f t="shared" si="13"/>
        <v>0</v>
      </c>
      <c r="AR122" s="190" t="s">
        <v>3761</v>
      </c>
      <c r="AT122" s="190" t="s">
        <v>3694</v>
      </c>
      <c r="AU122" s="190" t="s">
        <v>3565</v>
      </c>
      <c r="AY122" s="17" t="s">
        <v>3691</v>
      </c>
      <c r="BE122" s="191">
        <f t="shared" si="14"/>
        <v>0</v>
      </c>
      <c r="BF122" s="191">
        <f t="shared" si="15"/>
        <v>0</v>
      </c>
      <c r="BG122" s="191">
        <f t="shared" si="16"/>
        <v>0</v>
      </c>
      <c r="BH122" s="191">
        <f t="shared" si="17"/>
        <v>0</v>
      </c>
      <c r="BI122" s="191">
        <f t="shared" si="18"/>
        <v>0</v>
      </c>
      <c r="BJ122" s="17" t="s">
        <v>3562</v>
      </c>
      <c r="BK122" s="191">
        <f t="shared" si="19"/>
        <v>0</v>
      </c>
      <c r="BL122" s="17" t="s">
        <v>3761</v>
      </c>
      <c r="BM122" s="190" t="s">
        <v>500</v>
      </c>
    </row>
    <row r="123" spans="2:65" s="1" customFormat="1" ht="16.5" customHeight="1">
      <c r="B123" s="34"/>
      <c r="C123" s="179" t="s">
        <v>3837</v>
      </c>
      <c r="D123" s="179" t="s">
        <v>3694</v>
      </c>
      <c r="E123" s="180" t="s">
        <v>501</v>
      </c>
      <c r="F123" s="181" t="s">
        <v>502</v>
      </c>
      <c r="G123" s="182" t="s">
        <v>3834</v>
      </c>
      <c r="H123" s="183">
        <v>2</v>
      </c>
      <c r="I123" s="184"/>
      <c r="J123" s="185">
        <f t="shared" si="10"/>
        <v>0</v>
      </c>
      <c r="K123" s="181" t="s">
        <v>1790</v>
      </c>
      <c r="L123" s="38"/>
      <c r="M123" s="186" t="s">
        <v>3501</v>
      </c>
      <c r="N123" s="187" t="s">
        <v>3525</v>
      </c>
      <c r="O123" s="63"/>
      <c r="P123" s="188">
        <f t="shared" si="11"/>
        <v>0</v>
      </c>
      <c r="Q123" s="188">
        <v>0</v>
      </c>
      <c r="R123" s="188">
        <f t="shared" si="12"/>
        <v>0</v>
      </c>
      <c r="S123" s="188">
        <v>0</v>
      </c>
      <c r="T123" s="189">
        <f t="shared" si="13"/>
        <v>0</v>
      </c>
      <c r="AR123" s="190" t="s">
        <v>3761</v>
      </c>
      <c r="AT123" s="190" t="s">
        <v>3694</v>
      </c>
      <c r="AU123" s="190" t="s">
        <v>3565</v>
      </c>
      <c r="AY123" s="17" t="s">
        <v>3691</v>
      </c>
      <c r="BE123" s="191">
        <f t="shared" si="14"/>
        <v>0</v>
      </c>
      <c r="BF123" s="191">
        <f t="shared" si="15"/>
        <v>0</v>
      </c>
      <c r="BG123" s="191">
        <f t="shared" si="16"/>
        <v>0</v>
      </c>
      <c r="BH123" s="191">
        <f t="shared" si="17"/>
        <v>0</v>
      </c>
      <c r="BI123" s="191">
        <f t="shared" si="18"/>
        <v>0</v>
      </c>
      <c r="BJ123" s="17" t="s">
        <v>3562</v>
      </c>
      <c r="BK123" s="191">
        <f t="shared" si="19"/>
        <v>0</v>
      </c>
      <c r="BL123" s="17" t="s">
        <v>3761</v>
      </c>
      <c r="BM123" s="190" t="s">
        <v>503</v>
      </c>
    </row>
    <row r="124" spans="2:65" s="1" customFormat="1" ht="16.5" customHeight="1">
      <c r="B124" s="34"/>
      <c r="C124" s="179" t="s">
        <v>3842</v>
      </c>
      <c r="D124" s="179" t="s">
        <v>3694</v>
      </c>
      <c r="E124" s="180" t="s">
        <v>2386</v>
      </c>
      <c r="F124" s="181" t="s">
        <v>2387</v>
      </c>
      <c r="G124" s="182" t="s">
        <v>2388</v>
      </c>
      <c r="H124" s="245"/>
      <c r="I124" s="184"/>
      <c r="J124" s="185">
        <f t="shared" si="10"/>
        <v>0</v>
      </c>
      <c r="K124" s="181" t="s">
        <v>1790</v>
      </c>
      <c r="L124" s="38"/>
      <c r="M124" s="186" t="s">
        <v>3501</v>
      </c>
      <c r="N124" s="187" t="s">
        <v>3525</v>
      </c>
      <c r="O124" s="63"/>
      <c r="P124" s="188">
        <f t="shared" si="11"/>
        <v>0</v>
      </c>
      <c r="Q124" s="188">
        <v>0</v>
      </c>
      <c r="R124" s="188">
        <f t="shared" si="12"/>
        <v>0</v>
      </c>
      <c r="S124" s="188">
        <v>0</v>
      </c>
      <c r="T124" s="189">
        <f t="shared" si="13"/>
        <v>0</v>
      </c>
      <c r="AR124" s="190" t="s">
        <v>3761</v>
      </c>
      <c r="AT124" s="190" t="s">
        <v>3694</v>
      </c>
      <c r="AU124" s="190" t="s">
        <v>3565</v>
      </c>
      <c r="AY124" s="17" t="s">
        <v>3691</v>
      </c>
      <c r="BE124" s="191">
        <f t="shared" si="14"/>
        <v>0</v>
      </c>
      <c r="BF124" s="191">
        <f t="shared" si="15"/>
        <v>0</v>
      </c>
      <c r="BG124" s="191">
        <f t="shared" si="16"/>
        <v>0</v>
      </c>
      <c r="BH124" s="191">
        <f t="shared" si="17"/>
        <v>0</v>
      </c>
      <c r="BI124" s="191">
        <f t="shared" si="18"/>
        <v>0</v>
      </c>
      <c r="BJ124" s="17" t="s">
        <v>3562</v>
      </c>
      <c r="BK124" s="191">
        <f t="shared" si="19"/>
        <v>0</v>
      </c>
      <c r="BL124" s="17" t="s">
        <v>3761</v>
      </c>
      <c r="BM124" s="190" t="s">
        <v>504</v>
      </c>
    </row>
    <row r="125" spans="2:63" s="11" customFormat="1" ht="22.9" customHeight="1">
      <c r="B125" s="163"/>
      <c r="C125" s="164"/>
      <c r="D125" s="165" t="s">
        <v>3553</v>
      </c>
      <c r="E125" s="177" t="s">
        <v>3050</v>
      </c>
      <c r="F125" s="177" t="s">
        <v>3051</v>
      </c>
      <c r="G125" s="164"/>
      <c r="H125" s="164"/>
      <c r="I125" s="167"/>
      <c r="J125" s="178">
        <f>BK125</f>
        <v>0</v>
      </c>
      <c r="K125" s="164"/>
      <c r="L125" s="169"/>
      <c r="M125" s="170"/>
      <c r="N125" s="171"/>
      <c r="O125" s="171"/>
      <c r="P125" s="172">
        <f>SUM(P126:P129)</f>
        <v>0</v>
      </c>
      <c r="Q125" s="171"/>
      <c r="R125" s="172">
        <f>SUM(R126:R129)</f>
        <v>0</v>
      </c>
      <c r="S125" s="171"/>
      <c r="T125" s="173">
        <f>SUM(T126:T129)</f>
        <v>0</v>
      </c>
      <c r="AR125" s="174" t="s">
        <v>3565</v>
      </c>
      <c r="AT125" s="175" t="s">
        <v>3553</v>
      </c>
      <c r="AU125" s="175" t="s">
        <v>3562</v>
      </c>
      <c r="AY125" s="174" t="s">
        <v>3691</v>
      </c>
      <c r="BK125" s="176">
        <f>SUM(BK126:BK129)</f>
        <v>0</v>
      </c>
    </row>
    <row r="126" spans="2:65" s="1" customFormat="1" ht="16.5" customHeight="1">
      <c r="B126" s="34"/>
      <c r="C126" s="179" t="s">
        <v>3847</v>
      </c>
      <c r="D126" s="179" t="s">
        <v>3694</v>
      </c>
      <c r="E126" s="180" t="s">
        <v>2390</v>
      </c>
      <c r="F126" s="181" t="s">
        <v>2391</v>
      </c>
      <c r="G126" s="182" t="s">
        <v>3800</v>
      </c>
      <c r="H126" s="183">
        <v>2</v>
      </c>
      <c r="I126" s="184"/>
      <c r="J126" s="185">
        <f>ROUND(I126*H126,2)</f>
        <v>0</v>
      </c>
      <c r="K126" s="181" t="s">
        <v>1790</v>
      </c>
      <c r="L126" s="38"/>
      <c r="M126" s="186" t="s">
        <v>3501</v>
      </c>
      <c r="N126" s="187" t="s">
        <v>3525</v>
      </c>
      <c r="O126" s="63"/>
      <c r="P126" s="188">
        <f>O126*H126</f>
        <v>0</v>
      </c>
      <c r="Q126" s="188">
        <v>0</v>
      </c>
      <c r="R126" s="188">
        <f>Q126*H126</f>
        <v>0</v>
      </c>
      <c r="S126" s="188">
        <v>0</v>
      </c>
      <c r="T126" s="189">
        <f>S126*H126</f>
        <v>0</v>
      </c>
      <c r="AR126" s="190" t="s">
        <v>3761</v>
      </c>
      <c r="AT126" s="190" t="s">
        <v>3694</v>
      </c>
      <c r="AU126" s="190" t="s">
        <v>3565</v>
      </c>
      <c r="AY126" s="17" t="s">
        <v>3691</v>
      </c>
      <c r="BE126" s="191">
        <f>IF(N126="základní",J126,0)</f>
        <v>0</v>
      </c>
      <c r="BF126" s="191">
        <f>IF(N126="snížená",J126,0)</f>
        <v>0</v>
      </c>
      <c r="BG126" s="191">
        <f>IF(N126="zákl. přenesená",J126,0)</f>
        <v>0</v>
      </c>
      <c r="BH126" s="191">
        <f>IF(N126="sníž. přenesená",J126,0)</f>
        <v>0</v>
      </c>
      <c r="BI126" s="191">
        <f>IF(N126="nulová",J126,0)</f>
        <v>0</v>
      </c>
      <c r="BJ126" s="17" t="s">
        <v>3562</v>
      </c>
      <c r="BK126" s="191">
        <f>ROUND(I126*H126,2)</f>
        <v>0</v>
      </c>
      <c r="BL126" s="17" t="s">
        <v>3761</v>
      </c>
      <c r="BM126" s="190" t="s">
        <v>505</v>
      </c>
    </row>
    <row r="127" spans="2:65" s="1" customFormat="1" ht="16.5" customHeight="1">
      <c r="B127" s="34"/>
      <c r="C127" s="179" t="s">
        <v>3851</v>
      </c>
      <c r="D127" s="179" t="s">
        <v>3694</v>
      </c>
      <c r="E127" s="180" t="s">
        <v>2393</v>
      </c>
      <c r="F127" s="181" t="s">
        <v>2394</v>
      </c>
      <c r="G127" s="182" t="s">
        <v>3800</v>
      </c>
      <c r="H127" s="183">
        <v>2</v>
      </c>
      <c r="I127" s="184"/>
      <c r="J127" s="185">
        <f>ROUND(I127*H127,2)</f>
        <v>0</v>
      </c>
      <c r="K127" s="181" t="s">
        <v>1790</v>
      </c>
      <c r="L127" s="38"/>
      <c r="M127" s="186" t="s">
        <v>3501</v>
      </c>
      <c r="N127" s="187" t="s">
        <v>3525</v>
      </c>
      <c r="O127" s="63"/>
      <c r="P127" s="188">
        <f>O127*H127</f>
        <v>0</v>
      </c>
      <c r="Q127" s="188">
        <v>0</v>
      </c>
      <c r="R127" s="188">
        <f>Q127*H127</f>
        <v>0</v>
      </c>
      <c r="S127" s="188">
        <v>0</v>
      </c>
      <c r="T127" s="189">
        <f>S127*H127</f>
        <v>0</v>
      </c>
      <c r="AR127" s="190" t="s">
        <v>3761</v>
      </c>
      <c r="AT127" s="190" t="s">
        <v>3694</v>
      </c>
      <c r="AU127" s="190" t="s">
        <v>3565</v>
      </c>
      <c r="AY127" s="17" t="s">
        <v>3691</v>
      </c>
      <c r="BE127" s="191">
        <f>IF(N127="základní",J127,0)</f>
        <v>0</v>
      </c>
      <c r="BF127" s="191">
        <f>IF(N127="snížená",J127,0)</f>
        <v>0</v>
      </c>
      <c r="BG127" s="191">
        <f>IF(N127="zákl. přenesená",J127,0)</f>
        <v>0</v>
      </c>
      <c r="BH127" s="191">
        <f>IF(N127="sníž. přenesená",J127,0)</f>
        <v>0</v>
      </c>
      <c r="BI127" s="191">
        <f>IF(N127="nulová",J127,0)</f>
        <v>0</v>
      </c>
      <c r="BJ127" s="17" t="s">
        <v>3562</v>
      </c>
      <c r="BK127" s="191">
        <f>ROUND(I127*H127,2)</f>
        <v>0</v>
      </c>
      <c r="BL127" s="17" t="s">
        <v>3761</v>
      </c>
      <c r="BM127" s="190" t="s">
        <v>506</v>
      </c>
    </row>
    <row r="128" spans="2:65" s="1" customFormat="1" ht="16.5" customHeight="1">
      <c r="B128" s="34"/>
      <c r="C128" s="179" t="s">
        <v>3855</v>
      </c>
      <c r="D128" s="179" t="s">
        <v>3694</v>
      </c>
      <c r="E128" s="180" t="s">
        <v>2396</v>
      </c>
      <c r="F128" s="181" t="s">
        <v>2397</v>
      </c>
      <c r="G128" s="182" t="s">
        <v>4097</v>
      </c>
      <c r="H128" s="183">
        <v>2</v>
      </c>
      <c r="I128" s="184"/>
      <c r="J128" s="185">
        <f>ROUND(I128*H128,2)</f>
        <v>0</v>
      </c>
      <c r="K128" s="181" t="s">
        <v>1790</v>
      </c>
      <c r="L128" s="38"/>
      <c r="M128" s="186" t="s">
        <v>3501</v>
      </c>
      <c r="N128" s="187" t="s">
        <v>3525</v>
      </c>
      <c r="O128" s="63"/>
      <c r="P128" s="188">
        <f>O128*H128</f>
        <v>0</v>
      </c>
      <c r="Q128" s="188">
        <v>0</v>
      </c>
      <c r="R128" s="188">
        <f>Q128*H128</f>
        <v>0</v>
      </c>
      <c r="S128" s="188">
        <v>0</v>
      </c>
      <c r="T128" s="189">
        <f>S128*H128</f>
        <v>0</v>
      </c>
      <c r="AR128" s="190" t="s">
        <v>3761</v>
      </c>
      <c r="AT128" s="190" t="s">
        <v>3694</v>
      </c>
      <c r="AU128" s="190" t="s">
        <v>3565</v>
      </c>
      <c r="AY128" s="17" t="s">
        <v>3691</v>
      </c>
      <c r="BE128" s="191">
        <f>IF(N128="základní",J128,0)</f>
        <v>0</v>
      </c>
      <c r="BF128" s="191">
        <f>IF(N128="snížená",J128,0)</f>
        <v>0</v>
      </c>
      <c r="BG128" s="191">
        <f>IF(N128="zákl. přenesená",J128,0)</f>
        <v>0</v>
      </c>
      <c r="BH128" s="191">
        <f>IF(N128="sníž. přenesená",J128,0)</f>
        <v>0</v>
      </c>
      <c r="BI128" s="191">
        <f>IF(N128="nulová",J128,0)</f>
        <v>0</v>
      </c>
      <c r="BJ128" s="17" t="s">
        <v>3562</v>
      </c>
      <c r="BK128" s="191">
        <f>ROUND(I128*H128,2)</f>
        <v>0</v>
      </c>
      <c r="BL128" s="17" t="s">
        <v>3761</v>
      </c>
      <c r="BM128" s="190" t="s">
        <v>507</v>
      </c>
    </row>
    <row r="129" spans="2:65" s="1" customFormat="1" ht="16.5" customHeight="1">
      <c r="B129" s="34"/>
      <c r="C129" s="179" t="s">
        <v>3859</v>
      </c>
      <c r="D129" s="179" t="s">
        <v>3694</v>
      </c>
      <c r="E129" s="180" t="s">
        <v>2399</v>
      </c>
      <c r="F129" s="181" t="s">
        <v>2400</v>
      </c>
      <c r="G129" s="182" t="s">
        <v>4097</v>
      </c>
      <c r="H129" s="183">
        <v>2</v>
      </c>
      <c r="I129" s="184"/>
      <c r="J129" s="185">
        <f>ROUND(I129*H129,2)</f>
        <v>0</v>
      </c>
      <c r="K129" s="181" t="s">
        <v>1790</v>
      </c>
      <c r="L129" s="38"/>
      <c r="M129" s="237" t="s">
        <v>3501</v>
      </c>
      <c r="N129" s="238" t="s">
        <v>3525</v>
      </c>
      <c r="O129" s="239"/>
      <c r="P129" s="240">
        <f>O129*H129</f>
        <v>0</v>
      </c>
      <c r="Q129" s="240">
        <v>0</v>
      </c>
      <c r="R129" s="240">
        <f>Q129*H129</f>
        <v>0</v>
      </c>
      <c r="S129" s="240">
        <v>0</v>
      </c>
      <c r="T129" s="241">
        <f>S129*H129</f>
        <v>0</v>
      </c>
      <c r="AR129" s="190" t="s">
        <v>3761</v>
      </c>
      <c r="AT129" s="190" t="s">
        <v>3694</v>
      </c>
      <c r="AU129" s="190" t="s">
        <v>3565</v>
      </c>
      <c r="AY129" s="17" t="s">
        <v>3691</v>
      </c>
      <c r="BE129" s="191">
        <f>IF(N129="základní",J129,0)</f>
        <v>0</v>
      </c>
      <c r="BF129" s="191">
        <f>IF(N129="snížená",J129,0)</f>
        <v>0</v>
      </c>
      <c r="BG129" s="191">
        <f>IF(N129="zákl. přenesená",J129,0)</f>
        <v>0</v>
      </c>
      <c r="BH129" s="191">
        <f>IF(N129="sníž. přenesená",J129,0)</f>
        <v>0</v>
      </c>
      <c r="BI129" s="191">
        <f>IF(N129="nulová",J129,0)</f>
        <v>0</v>
      </c>
      <c r="BJ129" s="17" t="s">
        <v>3562</v>
      </c>
      <c r="BK129" s="191">
        <f>ROUND(I129*H129,2)</f>
        <v>0</v>
      </c>
      <c r="BL129" s="17" t="s">
        <v>3761</v>
      </c>
      <c r="BM129" s="190" t="s">
        <v>508</v>
      </c>
    </row>
    <row r="130" spans="2:12" s="1" customFormat="1" ht="6.95" customHeight="1">
      <c r="B130" s="46"/>
      <c r="C130" s="47"/>
      <c r="D130" s="47"/>
      <c r="E130" s="47"/>
      <c r="F130" s="47"/>
      <c r="G130" s="47"/>
      <c r="H130" s="47"/>
      <c r="I130" s="130"/>
      <c r="J130" s="47"/>
      <c r="K130" s="47"/>
      <c r="L130" s="38"/>
    </row>
  </sheetData>
  <sheetProtection sheet="1" objects="1" scenarios="1" formatColumns="0" formatRows="0" autoFilter="0"/>
  <autoFilter ref="C84:K129"/>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BM11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3631</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509</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ROUND(J82,2)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ROUND((SUM(BE82:BE117)),2)</f>
        <v>0</v>
      </c>
      <c r="I33" s="119">
        <v>0.21</v>
      </c>
      <c r="J33" s="118">
        <f>ROUND(((SUM(BE82:BE117))*I33),2)</f>
        <v>0</v>
      </c>
      <c r="L33" s="38"/>
    </row>
    <row r="34" spans="2:12" s="1" customFormat="1" ht="14.45" customHeight="1">
      <c r="B34" s="38"/>
      <c r="E34" s="105" t="s">
        <v>3526</v>
      </c>
      <c r="F34" s="118">
        <f>ROUND((SUM(BF82:BF117)),2)</f>
        <v>0</v>
      </c>
      <c r="I34" s="119">
        <v>0.15</v>
      </c>
      <c r="J34" s="118">
        <f>ROUND(((SUM(BF82:BF117))*I34),2)</f>
        <v>0</v>
      </c>
      <c r="L34" s="38"/>
    </row>
    <row r="35" spans="2:12" s="1" customFormat="1" ht="14.45" customHeight="1" hidden="1">
      <c r="B35" s="38"/>
      <c r="E35" s="105" t="s">
        <v>3527</v>
      </c>
      <c r="F35" s="118">
        <f>ROUND((SUM(BG82:BG117)),2)</f>
        <v>0</v>
      </c>
      <c r="I35" s="119">
        <v>0.21</v>
      </c>
      <c r="J35" s="118">
        <f>0</f>
        <v>0</v>
      </c>
      <c r="L35" s="38"/>
    </row>
    <row r="36" spans="2:12" s="1" customFormat="1" ht="14.45" customHeight="1" hidden="1">
      <c r="B36" s="38"/>
      <c r="E36" s="105" t="s">
        <v>3528</v>
      </c>
      <c r="F36" s="118">
        <f>ROUND((SUM(BH82:BH117)),2)</f>
        <v>0</v>
      </c>
      <c r="I36" s="119">
        <v>0.15</v>
      </c>
      <c r="J36" s="118">
        <f>0</f>
        <v>0</v>
      </c>
      <c r="L36" s="38"/>
    </row>
    <row r="37" spans="2:12" s="1" customFormat="1" ht="14.45" customHeight="1" hidden="1">
      <c r="B37" s="38"/>
      <c r="E37" s="105" t="s">
        <v>3529</v>
      </c>
      <c r="F37" s="118">
        <f>ROUND((SUM(BI82:BI117)),2)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VON - Vedlejší a ostatní náklady</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J82</f>
        <v>0</v>
      </c>
      <c r="K59" s="35"/>
      <c r="L59" s="38"/>
      <c r="AU59" s="17" t="s">
        <v>3638</v>
      </c>
    </row>
    <row r="60" spans="2:12" s="8" customFormat="1" ht="24.95" customHeight="1">
      <c r="B60" s="138"/>
      <c r="C60" s="139"/>
      <c r="D60" s="140" t="s">
        <v>510</v>
      </c>
      <c r="E60" s="141"/>
      <c r="F60" s="141"/>
      <c r="G60" s="141"/>
      <c r="H60" s="141"/>
      <c r="I60" s="142"/>
      <c r="J60" s="143">
        <f>J83</f>
        <v>0</v>
      </c>
      <c r="K60" s="139"/>
      <c r="L60" s="144"/>
    </row>
    <row r="61" spans="2:12" s="9" customFormat="1" ht="19.9" customHeight="1">
      <c r="B61" s="145"/>
      <c r="C61" s="146"/>
      <c r="D61" s="147" t="s">
        <v>511</v>
      </c>
      <c r="E61" s="148"/>
      <c r="F61" s="148"/>
      <c r="G61" s="148"/>
      <c r="H61" s="148"/>
      <c r="I61" s="149"/>
      <c r="J61" s="150">
        <f>J84</f>
        <v>0</v>
      </c>
      <c r="K61" s="146"/>
      <c r="L61" s="151"/>
    </row>
    <row r="62" spans="2:12" s="9" customFormat="1" ht="19.9" customHeight="1">
      <c r="B62" s="145"/>
      <c r="C62" s="146"/>
      <c r="D62" s="147" t="s">
        <v>512</v>
      </c>
      <c r="E62" s="148"/>
      <c r="F62" s="148"/>
      <c r="G62" s="148"/>
      <c r="H62" s="148"/>
      <c r="I62" s="149"/>
      <c r="J62" s="150">
        <f>J111</f>
        <v>0</v>
      </c>
      <c r="K62" s="146"/>
      <c r="L62" s="151"/>
    </row>
    <row r="63" spans="2:12" s="1" customFormat="1" ht="21.75" customHeight="1">
      <c r="B63" s="34"/>
      <c r="C63" s="35"/>
      <c r="D63" s="35"/>
      <c r="E63" s="35"/>
      <c r="F63" s="35"/>
      <c r="G63" s="35"/>
      <c r="H63" s="35"/>
      <c r="I63" s="106"/>
      <c r="J63" s="35"/>
      <c r="K63" s="35"/>
      <c r="L63" s="38"/>
    </row>
    <row r="64" spans="2:12" s="1" customFormat="1" ht="6.95" customHeight="1">
      <c r="B64" s="46"/>
      <c r="C64" s="47"/>
      <c r="D64" s="47"/>
      <c r="E64" s="47"/>
      <c r="F64" s="47"/>
      <c r="G64" s="47"/>
      <c r="H64" s="47"/>
      <c r="I64" s="130"/>
      <c r="J64" s="47"/>
      <c r="K64" s="47"/>
      <c r="L64" s="38"/>
    </row>
    <row r="68" spans="2:12" s="1" customFormat="1" ht="6.95" customHeight="1">
      <c r="B68" s="48"/>
      <c r="C68" s="49"/>
      <c r="D68" s="49"/>
      <c r="E68" s="49"/>
      <c r="F68" s="49"/>
      <c r="G68" s="49"/>
      <c r="H68" s="49"/>
      <c r="I68" s="133"/>
      <c r="J68" s="49"/>
      <c r="K68" s="49"/>
      <c r="L68" s="38"/>
    </row>
    <row r="69" spans="2:12" s="1" customFormat="1" ht="24.95" customHeight="1">
      <c r="B69" s="34"/>
      <c r="C69" s="23" t="s">
        <v>3676</v>
      </c>
      <c r="D69" s="35"/>
      <c r="E69" s="35"/>
      <c r="F69" s="35"/>
      <c r="G69" s="35"/>
      <c r="H69" s="35"/>
      <c r="I69" s="106"/>
      <c r="J69" s="35"/>
      <c r="K69" s="35"/>
      <c r="L69" s="38"/>
    </row>
    <row r="70" spans="2:12" s="1" customFormat="1" ht="6.95" customHeight="1">
      <c r="B70" s="34"/>
      <c r="C70" s="35"/>
      <c r="D70" s="35"/>
      <c r="E70" s="35"/>
      <c r="F70" s="35"/>
      <c r="G70" s="35"/>
      <c r="H70" s="35"/>
      <c r="I70" s="106"/>
      <c r="J70" s="35"/>
      <c r="K70" s="35"/>
      <c r="L70" s="38"/>
    </row>
    <row r="71" spans="2:12" s="1" customFormat="1" ht="12" customHeight="1">
      <c r="B71" s="34"/>
      <c r="C71" s="29" t="s">
        <v>3498</v>
      </c>
      <c r="D71" s="35"/>
      <c r="E71" s="35"/>
      <c r="F71" s="35"/>
      <c r="G71" s="35"/>
      <c r="H71" s="35"/>
      <c r="I71" s="106"/>
      <c r="J71" s="35"/>
      <c r="K71" s="35"/>
      <c r="L71" s="38"/>
    </row>
    <row r="72" spans="2:12" s="1" customFormat="1" ht="16.5" customHeight="1">
      <c r="B72" s="34"/>
      <c r="C72" s="35"/>
      <c r="D72" s="35"/>
      <c r="E72" s="553" t="str">
        <f>E7</f>
        <v>Světlá nad Sázavou - Managment</v>
      </c>
      <c r="F72" s="554"/>
      <c r="G72" s="554"/>
      <c r="H72" s="554"/>
      <c r="I72" s="106"/>
      <c r="J72" s="35"/>
      <c r="K72" s="35"/>
      <c r="L72" s="38"/>
    </row>
    <row r="73" spans="2:12" s="1" customFormat="1" ht="12" customHeight="1">
      <c r="B73" s="34"/>
      <c r="C73" s="29" t="s">
        <v>3633</v>
      </c>
      <c r="D73" s="35"/>
      <c r="E73" s="35"/>
      <c r="F73" s="35"/>
      <c r="G73" s="35"/>
      <c r="H73" s="35"/>
      <c r="I73" s="106"/>
      <c r="J73" s="35"/>
      <c r="K73" s="35"/>
      <c r="L73" s="38"/>
    </row>
    <row r="74" spans="2:12" s="1" customFormat="1" ht="16.5" customHeight="1">
      <c r="B74" s="34"/>
      <c r="C74" s="35"/>
      <c r="D74" s="35"/>
      <c r="E74" s="537" t="str">
        <f>E9</f>
        <v>VON - Vedlejší a ostatní náklady</v>
      </c>
      <c r="F74" s="552"/>
      <c r="G74" s="552"/>
      <c r="H74" s="552"/>
      <c r="I74" s="106"/>
      <c r="J74" s="35"/>
      <c r="K74" s="35"/>
      <c r="L74" s="38"/>
    </row>
    <row r="75" spans="2:12" s="1" customFormat="1" ht="6.95" customHeight="1">
      <c r="B75" s="34"/>
      <c r="C75" s="35"/>
      <c r="D75" s="35"/>
      <c r="E75" s="35"/>
      <c r="F75" s="35"/>
      <c r="G75" s="35"/>
      <c r="H75" s="35"/>
      <c r="I75" s="106"/>
      <c r="J75" s="35"/>
      <c r="K75" s="35"/>
      <c r="L75" s="38"/>
    </row>
    <row r="76" spans="2:12" s="1" customFormat="1" ht="12" customHeight="1">
      <c r="B76" s="34"/>
      <c r="C76" s="29" t="s">
        <v>3503</v>
      </c>
      <c r="D76" s="35"/>
      <c r="E76" s="35"/>
      <c r="F76" s="27" t="str">
        <f>F12</f>
        <v>Světlá nad Sázavou</v>
      </c>
      <c r="G76" s="35"/>
      <c r="H76" s="35"/>
      <c r="I76" s="108" t="s">
        <v>3505</v>
      </c>
      <c r="J76" s="58" t="str">
        <f>IF(J12="","",J12)</f>
        <v>6. 2. 2019</v>
      </c>
      <c r="K76" s="35"/>
      <c r="L76" s="38"/>
    </row>
    <row r="77" spans="2:12" s="1" customFormat="1" ht="6.95" customHeight="1">
      <c r="B77" s="34"/>
      <c r="C77" s="35"/>
      <c r="D77" s="35"/>
      <c r="E77" s="35"/>
      <c r="F77" s="35"/>
      <c r="G77" s="35"/>
      <c r="H77" s="35"/>
      <c r="I77" s="106"/>
      <c r="J77" s="35"/>
      <c r="K77" s="35"/>
      <c r="L77" s="38"/>
    </row>
    <row r="78" spans="2:12" s="1" customFormat="1" ht="15.2" customHeight="1">
      <c r="B78" s="34"/>
      <c r="C78" s="29" t="s">
        <v>3507</v>
      </c>
      <c r="D78" s="35"/>
      <c r="E78" s="35"/>
      <c r="F78" s="27" t="str">
        <f>E15</f>
        <v>Kraj Vysočina</v>
      </c>
      <c r="G78" s="35"/>
      <c r="H78" s="35"/>
      <c r="I78" s="108" t="s">
        <v>3513</v>
      </c>
      <c r="J78" s="32" t="str">
        <f>E21</f>
        <v xml:space="preserve"> </v>
      </c>
      <c r="K78" s="35"/>
      <c r="L78" s="38"/>
    </row>
    <row r="79" spans="2:12" s="1" customFormat="1" ht="27.95" customHeight="1">
      <c r="B79" s="34"/>
      <c r="C79" s="29" t="s">
        <v>3511</v>
      </c>
      <c r="D79" s="35"/>
      <c r="E79" s="35"/>
      <c r="F79" s="27" t="str">
        <f>IF(E18="","",E18)</f>
        <v>Vyplň údaj</v>
      </c>
      <c r="G79" s="35"/>
      <c r="H79" s="35"/>
      <c r="I79" s="108" t="s">
        <v>3516</v>
      </c>
      <c r="J79" s="32" t="str">
        <f>E24</f>
        <v>Ing. arch. Martin Jirovský</v>
      </c>
      <c r="K79" s="35"/>
      <c r="L79" s="38"/>
    </row>
    <row r="80" spans="2:12" s="1" customFormat="1" ht="10.35" customHeight="1">
      <c r="B80" s="34"/>
      <c r="C80" s="35"/>
      <c r="D80" s="35"/>
      <c r="E80" s="35"/>
      <c r="F80" s="35"/>
      <c r="G80" s="35"/>
      <c r="H80" s="35"/>
      <c r="I80" s="106"/>
      <c r="J80" s="35"/>
      <c r="K80" s="35"/>
      <c r="L80" s="38"/>
    </row>
    <row r="81" spans="2:20" s="10" customFormat="1" ht="29.25" customHeight="1">
      <c r="B81" s="152"/>
      <c r="C81" s="153" t="s">
        <v>3677</v>
      </c>
      <c r="D81" s="154" t="s">
        <v>3539</v>
      </c>
      <c r="E81" s="154" t="s">
        <v>3535</v>
      </c>
      <c r="F81" s="154" t="s">
        <v>3536</v>
      </c>
      <c r="G81" s="154" t="s">
        <v>3678</v>
      </c>
      <c r="H81" s="154" t="s">
        <v>3679</v>
      </c>
      <c r="I81" s="155" t="s">
        <v>3680</v>
      </c>
      <c r="J81" s="154" t="s">
        <v>3637</v>
      </c>
      <c r="K81" s="156" t="s">
        <v>3681</v>
      </c>
      <c r="L81" s="157"/>
      <c r="M81" s="66" t="s">
        <v>3501</v>
      </c>
      <c r="N81" s="67" t="s">
        <v>3524</v>
      </c>
      <c r="O81" s="67" t="s">
        <v>3682</v>
      </c>
      <c r="P81" s="67" t="s">
        <v>3683</v>
      </c>
      <c r="Q81" s="67" t="s">
        <v>3684</v>
      </c>
      <c r="R81" s="67" t="s">
        <v>3685</v>
      </c>
      <c r="S81" s="67" t="s">
        <v>3686</v>
      </c>
      <c r="T81" s="68" t="s">
        <v>3687</v>
      </c>
    </row>
    <row r="82" spans="2:63" s="1" customFormat="1" ht="22.9" customHeight="1">
      <c r="B82" s="34"/>
      <c r="C82" s="73" t="s">
        <v>3688</v>
      </c>
      <c r="D82" s="35"/>
      <c r="E82" s="35"/>
      <c r="F82" s="35"/>
      <c r="G82" s="35"/>
      <c r="H82" s="35"/>
      <c r="I82" s="106"/>
      <c r="J82" s="158">
        <f>BK82</f>
        <v>0</v>
      </c>
      <c r="K82" s="35"/>
      <c r="L82" s="38"/>
      <c r="M82" s="69"/>
      <c r="N82" s="70"/>
      <c r="O82" s="70"/>
      <c r="P82" s="159">
        <f>P83</f>
        <v>0</v>
      </c>
      <c r="Q82" s="70"/>
      <c r="R82" s="159">
        <f>R83</f>
        <v>0</v>
      </c>
      <c r="S82" s="70"/>
      <c r="T82" s="160">
        <f>T83</f>
        <v>0</v>
      </c>
      <c r="AT82" s="17" t="s">
        <v>3553</v>
      </c>
      <c r="AU82" s="17" t="s">
        <v>3638</v>
      </c>
      <c r="BK82" s="162">
        <f>BK83</f>
        <v>0</v>
      </c>
    </row>
    <row r="83" spans="2:63" s="11" customFormat="1" ht="25.9" customHeight="1">
      <c r="B83" s="163"/>
      <c r="C83" s="164"/>
      <c r="D83" s="165" t="s">
        <v>3553</v>
      </c>
      <c r="E83" s="166" t="s">
        <v>513</v>
      </c>
      <c r="F83" s="166" t="s">
        <v>514</v>
      </c>
      <c r="G83" s="164"/>
      <c r="H83" s="164"/>
      <c r="I83" s="167"/>
      <c r="J83" s="168">
        <f>BK83</f>
        <v>0</v>
      </c>
      <c r="K83" s="164"/>
      <c r="L83" s="169"/>
      <c r="M83" s="170"/>
      <c r="N83" s="171"/>
      <c r="O83" s="171"/>
      <c r="P83" s="172">
        <f>P84+P111</f>
        <v>0</v>
      </c>
      <c r="Q83" s="171"/>
      <c r="R83" s="172">
        <f>R84+R111</f>
        <v>0</v>
      </c>
      <c r="S83" s="171"/>
      <c r="T83" s="173">
        <f>T84+T111</f>
        <v>0</v>
      </c>
      <c r="AR83" s="174" t="s">
        <v>3562</v>
      </c>
      <c r="AT83" s="175" t="s">
        <v>3553</v>
      </c>
      <c r="AU83" s="175" t="s">
        <v>3554</v>
      </c>
      <c r="AY83" s="174" t="s">
        <v>3691</v>
      </c>
      <c r="BK83" s="176">
        <f>BK84+BK111</f>
        <v>0</v>
      </c>
    </row>
    <row r="84" spans="2:63" s="11" customFormat="1" ht="22.9" customHeight="1">
      <c r="B84" s="163"/>
      <c r="C84" s="164"/>
      <c r="D84" s="165" t="s">
        <v>3553</v>
      </c>
      <c r="E84" s="177" t="s">
        <v>513</v>
      </c>
      <c r="F84" s="177" t="s">
        <v>514</v>
      </c>
      <c r="G84" s="164"/>
      <c r="H84" s="164"/>
      <c r="I84" s="167"/>
      <c r="J84" s="178">
        <f>BK84</f>
        <v>0</v>
      </c>
      <c r="K84" s="164"/>
      <c r="L84" s="169"/>
      <c r="M84" s="170"/>
      <c r="N84" s="171"/>
      <c r="O84" s="171"/>
      <c r="P84" s="172">
        <f>SUM(P85:P110)</f>
        <v>0</v>
      </c>
      <c r="Q84" s="171"/>
      <c r="R84" s="172">
        <f>SUM(R85:R110)</f>
        <v>0</v>
      </c>
      <c r="S84" s="171"/>
      <c r="T84" s="173">
        <f>SUM(T85:T110)</f>
        <v>0</v>
      </c>
      <c r="AR84" s="174" t="s">
        <v>3562</v>
      </c>
      <c r="AT84" s="175" t="s">
        <v>3553</v>
      </c>
      <c r="AU84" s="175" t="s">
        <v>3562</v>
      </c>
      <c r="AY84" s="174" t="s">
        <v>3691</v>
      </c>
      <c r="BK84" s="176">
        <f>SUM(BK85:BK110)</f>
        <v>0</v>
      </c>
    </row>
    <row r="85" spans="2:65" s="1" customFormat="1" ht="16.5" customHeight="1">
      <c r="B85" s="34"/>
      <c r="C85" s="179" t="s">
        <v>3562</v>
      </c>
      <c r="D85" s="179" t="s">
        <v>3694</v>
      </c>
      <c r="E85" s="180" t="s">
        <v>515</v>
      </c>
      <c r="F85" s="181" t="s">
        <v>516</v>
      </c>
      <c r="G85" s="182" t="s">
        <v>2189</v>
      </c>
      <c r="H85" s="183">
        <v>1</v>
      </c>
      <c r="I85" s="184"/>
      <c r="J85" s="185">
        <f>ROUND(I85*H85,2)</f>
        <v>0</v>
      </c>
      <c r="K85" s="181" t="s">
        <v>3501</v>
      </c>
      <c r="L85" s="38"/>
      <c r="M85" s="186" t="s">
        <v>3501</v>
      </c>
      <c r="N85" s="187" t="s">
        <v>3525</v>
      </c>
      <c r="O85" s="63"/>
      <c r="P85" s="188">
        <f>O85*H85</f>
        <v>0</v>
      </c>
      <c r="Q85" s="188">
        <v>0</v>
      </c>
      <c r="R85" s="188">
        <f>Q85*H85</f>
        <v>0</v>
      </c>
      <c r="S85" s="188">
        <v>0</v>
      </c>
      <c r="T85" s="189">
        <f>S85*H85</f>
        <v>0</v>
      </c>
      <c r="AR85" s="190" t="s">
        <v>3699</v>
      </c>
      <c r="AT85" s="190" t="s">
        <v>3694</v>
      </c>
      <c r="AU85" s="190" t="s">
        <v>3565</v>
      </c>
      <c r="AY85" s="17" t="s">
        <v>3691</v>
      </c>
      <c r="BE85" s="191">
        <f>IF(N85="základní",J85,0)</f>
        <v>0</v>
      </c>
      <c r="BF85" s="191">
        <f>IF(N85="snížená",J85,0)</f>
        <v>0</v>
      </c>
      <c r="BG85" s="191">
        <f>IF(N85="zákl. přenesená",J85,0)</f>
        <v>0</v>
      </c>
      <c r="BH85" s="191">
        <f>IF(N85="sníž. přenesená",J85,0)</f>
        <v>0</v>
      </c>
      <c r="BI85" s="191">
        <f>IF(N85="nulová",J85,0)</f>
        <v>0</v>
      </c>
      <c r="BJ85" s="17" t="s">
        <v>3562</v>
      </c>
      <c r="BK85" s="191">
        <f>ROUND(I85*H85,2)</f>
        <v>0</v>
      </c>
      <c r="BL85" s="17" t="s">
        <v>3699</v>
      </c>
      <c r="BM85" s="190" t="s">
        <v>517</v>
      </c>
    </row>
    <row r="86" spans="2:47" s="1" customFormat="1" ht="29.25">
      <c r="B86" s="34"/>
      <c r="C86" s="35"/>
      <c r="D86" s="194" t="s">
        <v>4408</v>
      </c>
      <c r="E86" s="35"/>
      <c r="F86" s="235" t="s">
        <v>518</v>
      </c>
      <c r="G86" s="35"/>
      <c r="H86" s="35"/>
      <c r="I86" s="106"/>
      <c r="J86" s="35"/>
      <c r="K86" s="35"/>
      <c r="L86" s="38"/>
      <c r="M86" s="236"/>
      <c r="N86" s="63"/>
      <c r="O86" s="63"/>
      <c r="P86" s="63"/>
      <c r="Q86" s="63"/>
      <c r="R86" s="63"/>
      <c r="S86" s="63"/>
      <c r="T86" s="64"/>
      <c r="AT86" s="17" t="s">
        <v>4408</v>
      </c>
      <c r="AU86" s="17" t="s">
        <v>3565</v>
      </c>
    </row>
    <row r="87" spans="2:65" s="1" customFormat="1" ht="16.5" customHeight="1">
      <c r="B87" s="34"/>
      <c r="C87" s="179" t="s">
        <v>3565</v>
      </c>
      <c r="D87" s="179" t="s">
        <v>3694</v>
      </c>
      <c r="E87" s="180" t="s">
        <v>519</v>
      </c>
      <c r="F87" s="181" t="s">
        <v>520</v>
      </c>
      <c r="G87" s="182" t="s">
        <v>2189</v>
      </c>
      <c r="H87" s="183">
        <v>1</v>
      </c>
      <c r="I87" s="184"/>
      <c r="J87" s="185">
        <f>ROUND(I87*H87,2)</f>
        <v>0</v>
      </c>
      <c r="K87" s="181" t="s">
        <v>3501</v>
      </c>
      <c r="L87" s="38"/>
      <c r="M87" s="186" t="s">
        <v>3501</v>
      </c>
      <c r="N87" s="187" t="s">
        <v>3525</v>
      </c>
      <c r="O87" s="63"/>
      <c r="P87" s="188">
        <f>O87*H87</f>
        <v>0</v>
      </c>
      <c r="Q87" s="188">
        <v>0</v>
      </c>
      <c r="R87" s="188">
        <f>Q87*H87</f>
        <v>0</v>
      </c>
      <c r="S87" s="188">
        <v>0</v>
      </c>
      <c r="T87" s="189">
        <f>S87*H87</f>
        <v>0</v>
      </c>
      <c r="AR87" s="190" t="s">
        <v>3699</v>
      </c>
      <c r="AT87" s="190" t="s">
        <v>3694</v>
      </c>
      <c r="AU87" s="190" t="s">
        <v>3565</v>
      </c>
      <c r="AY87" s="17" t="s">
        <v>3691</v>
      </c>
      <c r="BE87" s="191">
        <f>IF(N87="základní",J87,0)</f>
        <v>0</v>
      </c>
      <c r="BF87" s="191">
        <f>IF(N87="snížená",J87,0)</f>
        <v>0</v>
      </c>
      <c r="BG87" s="191">
        <f>IF(N87="zákl. přenesená",J87,0)</f>
        <v>0</v>
      </c>
      <c r="BH87" s="191">
        <f>IF(N87="sníž. přenesená",J87,0)</f>
        <v>0</v>
      </c>
      <c r="BI87" s="191">
        <f>IF(N87="nulová",J87,0)</f>
        <v>0</v>
      </c>
      <c r="BJ87" s="17" t="s">
        <v>3562</v>
      </c>
      <c r="BK87" s="191">
        <f>ROUND(I87*H87,2)</f>
        <v>0</v>
      </c>
      <c r="BL87" s="17" t="s">
        <v>3699</v>
      </c>
      <c r="BM87" s="190" t="s">
        <v>521</v>
      </c>
    </row>
    <row r="88" spans="2:47" s="1" customFormat="1" ht="29.25">
      <c r="B88" s="34"/>
      <c r="C88" s="35"/>
      <c r="D88" s="194" t="s">
        <v>4408</v>
      </c>
      <c r="E88" s="35"/>
      <c r="F88" s="235" t="s">
        <v>522</v>
      </c>
      <c r="G88" s="35"/>
      <c r="H88" s="35"/>
      <c r="I88" s="106"/>
      <c r="J88" s="35"/>
      <c r="K88" s="35"/>
      <c r="L88" s="38"/>
      <c r="M88" s="236"/>
      <c r="N88" s="63"/>
      <c r="O88" s="63"/>
      <c r="P88" s="63"/>
      <c r="Q88" s="63"/>
      <c r="R88" s="63"/>
      <c r="S88" s="63"/>
      <c r="T88" s="64"/>
      <c r="AT88" s="17" t="s">
        <v>4408</v>
      </c>
      <c r="AU88" s="17" t="s">
        <v>3565</v>
      </c>
    </row>
    <row r="89" spans="2:65" s="1" customFormat="1" ht="16.5" customHeight="1">
      <c r="B89" s="34"/>
      <c r="C89" s="179" t="s">
        <v>3706</v>
      </c>
      <c r="D89" s="179" t="s">
        <v>3694</v>
      </c>
      <c r="E89" s="180" t="s">
        <v>523</v>
      </c>
      <c r="F89" s="181" t="s">
        <v>524</v>
      </c>
      <c r="G89" s="182" t="s">
        <v>2189</v>
      </c>
      <c r="H89" s="183">
        <v>1</v>
      </c>
      <c r="I89" s="184"/>
      <c r="J89" s="185">
        <f>ROUND(I89*H89,2)</f>
        <v>0</v>
      </c>
      <c r="K89" s="181" t="s">
        <v>3501</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525</v>
      </c>
    </row>
    <row r="90" spans="2:47" s="1" customFormat="1" ht="29.25">
      <c r="B90" s="34"/>
      <c r="C90" s="35"/>
      <c r="D90" s="194" t="s">
        <v>4408</v>
      </c>
      <c r="E90" s="35"/>
      <c r="F90" s="235" t="s">
        <v>526</v>
      </c>
      <c r="G90" s="35"/>
      <c r="H90" s="35"/>
      <c r="I90" s="106"/>
      <c r="J90" s="35"/>
      <c r="K90" s="35"/>
      <c r="L90" s="38"/>
      <c r="M90" s="236"/>
      <c r="N90" s="63"/>
      <c r="O90" s="63"/>
      <c r="P90" s="63"/>
      <c r="Q90" s="63"/>
      <c r="R90" s="63"/>
      <c r="S90" s="63"/>
      <c r="T90" s="64"/>
      <c r="AT90" s="17" t="s">
        <v>4408</v>
      </c>
      <c r="AU90" s="17" t="s">
        <v>3565</v>
      </c>
    </row>
    <row r="91" spans="2:65" s="1" customFormat="1" ht="16.5" customHeight="1">
      <c r="B91" s="34"/>
      <c r="C91" s="179" t="s">
        <v>3699</v>
      </c>
      <c r="D91" s="179" t="s">
        <v>3694</v>
      </c>
      <c r="E91" s="180" t="s">
        <v>527</v>
      </c>
      <c r="F91" s="181" t="s">
        <v>528</v>
      </c>
      <c r="G91" s="182" t="s">
        <v>2189</v>
      </c>
      <c r="H91" s="183">
        <v>1</v>
      </c>
      <c r="I91" s="184"/>
      <c r="J91" s="185">
        <f>ROUND(I91*H91,2)</f>
        <v>0</v>
      </c>
      <c r="K91" s="181" t="s">
        <v>3501</v>
      </c>
      <c r="L91" s="38"/>
      <c r="M91" s="186" t="s">
        <v>3501</v>
      </c>
      <c r="N91" s="187" t="s">
        <v>3525</v>
      </c>
      <c r="O91" s="63"/>
      <c r="P91" s="188">
        <f>O91*H91</f>
        <v>0</v>
      </c>
      <c r="Q91" s="188">
        <v>0</v>
      </c>
      <c r="R91" s="188">
        <f>Q91*H91</f>
        <v>0</v>
      </c>
      <c r="S91" s="188">
        <v>0</v>
      </c>
      <c r="T91" s="189">
        <f>S91*H91</f>
        <v>0</v>
      </c>
      <c r="AR91" s="190" t="s">
        <v>3699</v>
      </c>
      <c r="AT91" s="190" t="s">
        <v>3694</v>
      </c>
      <c r="AU91" s="190" t="s">
        <v>3565</v>
      </c>
      <c r="AY91" s="17" t="s">
        <v>3691</v>
      </c>
      <c r="BE91" s="191">
        <f>IF(N91="základní",J91,0)</f>
        <v>0</v>
      </c>
      <c r="BF91" s="191">
        <f>IF(N91="snížená",J91,0)</f>
        <v>0</v>
      </c>
      <c r="BG91" s="191">
        <f>IF(N91="zákl. přenesená",J91,0)</f>
        <v>0</v>
      </c>
      <c r="BH91" s="191">
        <f>IF(N91="sníž. přenesená",J91,0)</f>
        <v>0</v>
      </c>
      <c r="BI91" s="191">
        <f>IF(N91="nulová",J91,0)</f>
        <v>0</v>
      </c>
      <c r="BJ91" s="17" t="s">
        <v>3562</v>
      </c>
      <c r="BK91" s="191">
        <f>ROUND(I91*H91,2)</f>
        <v>0</v>
      </c>
      <c r="BL91" s="17" t="s">
        <v>3699</v>
      </c>
      <c r="BM91" s="190" t="s">
        <v>529</v>
      </c>
    </row>
    <row r="92" spans="2:47" s="1" customFormat="1" ht="29.25">
      <c r="B92" s="34"/>
      <c r="C92" s="35"/>
      <c r="D92" s="194" t="s">
        <v>4408</v>
      </c>
      <c r="E92" s="35"/>
      <c r="F92" s="235" t="s">
        <v>530</v>
      </c>
      <c r="G92" s="35"/>
      <c r="H92" s="35"/>
      <c r="I92" s="106"/>
      <c r="J92" s="35"/>
      <c r="K92" s="35"/>
      <c r="L92" s="38"/>
      <c r="M92" s="236"/>
      <c r="N92" s="63"/>
      <c r="O92" s="63"/>
      <c r="P92" s="63"/>
      <c r="Q92" s="63"/>
      <c r="R92" s="63"/>
      <c r="S92" s="63"/>
      <c r="T92" s="64"/>
      <c r="AT92" s="17" t="s">
        <v>4408</v>
      </c>
      <c r="AU92" s="17" t="s">
        <v>3565</v>
      </c>
    </row>
    <row r="93" spans="2:65" s="1" customFormat="1" ht="16.5" customHeight="1">
      <c r="B93" s="34"/>
      <c r="C93" s="179" t="s">
        <v>3716</v>
      </c>
      <c r="D93" s="179" t="s">
        <v>3694</v>
      </c>
      <c r="E93" s="180" t="s">
        <v>531</v>
      </c>
      <c r="F93" s="181" t="s">
        <v>532</v>
      </c>
      <c r="G93" s="182" t="s">
        <v>2189</v>
      </c>
      <c r="H93" s="183">
        <v>1</v>
      </c>
      <c r="I93" s="184"/>
      <c r="J93" s="185">
        <f>ROUND(I93*H93,2)</f>
        <v>0</v>
      </c>
      <c r="K93" s="181" t="s">
        <v>3501</v>
      </c>
      <c r="L93" s="38"/>
      <c r="M93" s="186" t="s">
        <v>3501</v>
      </c>
      <c r="N93" s="187" t="s">
        <v>3525</v>
      </c>
      <c r="O93" s="63"/>
      <c r="P93" s="188">
        <f>O93*H93</f>
        <v>0</v>
      </c>
      <c r="Q93" s="188">
        <v>0</v>
      </c>
      <c r="R93" s="188">
        <f>Q93*H93</f>
        <v>0</v>
      </c>
      <c r="S93" s="188">
        <v>0</v>
      </c>
      <c r="T93" s="189">
        <f>S93*H93</f>
        <v>0</v>
      </c>
      <c r="AR93" s="190" t="s">
        <v>3699</v>
      </c>
      <c r="AT93" s="190" t="s">
        <v>3694</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533</v>
      </c>
    </row>
    <row r="94" spans="2:47" s="1" customFormat="1" ht="19.5">
      <c r="B94" s="34"/>
      <c r="C94" s="35"/>
      <c r="D94" s="194" t="s">
        <v>4408</v>
      </c>
      <c r="E94" s="35"/>
      <c r="F94" s="235" t="s">
        <v>534</v>
      </c>
      <c r="G94" s="35"/>
      <c r="H94" s="35"/>
      <c r="I94" s="106"/>
      <c r="J94" s="35"/>
      <c r="K94" s="35"/>
      <c r="L94" s="38"/>
      <c r="M94" s="236"/>
      <c r="N94" s="63"/>
      <c r="O94" s="63"/>
      <c r="P94" s="63"/>
      <c r="Q94" s="63"/>
      <c r="R94" s="63"/>
      <c r="S94" s="63"/>
      <c r="T94" s="64"/>
      <c r="AT94" s="17" t="s">
        <v>4408</v>
      </c>
      <c r="AU94" s="17" t="s">
        <v>3565</v>
      </c>
    </row>
    <row r="95" spans="2:65" s="1" customFormat="1" ht="16.5" customHeight="1">
      <c r="B95" s="34"/>
      <c r="C95" s="179" t="s">
        <v>3721</v>
      </c>
      <c r="D95" s="179" t="s">
        <v>3694</v>
      </c>
      <c r="E95" s="180" t="s">
        <v>535</v>
      </c>
      <c r="F95" s="181" t="s">
        <v>536</v>
      </c>
      <c r="G95" s="182" t="s">
        <v>2189</v>
      </c>
      <c r="H95" s="183">
        <v>1</v>
      </c>
      <c r="I95" s="184"/>
      <c r="J95" s="185">
        <f>ROUND(I95*H95,2)</f>
        <v>0</v>
      </c>
      <c r="K95" s="181" t="s">
        <v>3501</v>
      </c>
      <c r="L95" s="38"/>
      <c r="M95" s="186" t="s">
        <v>3501</v>
      </c>
      <c r="N95" s="187" t="s">
        <v>3525</v>
      </c>
      <c r="O95" s="63"/>
      <c r="P95" s="188">
        <f>O95*H95</f>
        <v>0</v>
      </c>
      <c r="Q95" s="188">
        <v>0</v>
      </c>
      <c r="R95" s="188">
        <f>Q95*H95</f>
        <v>0</v>
      </c>
      <c r="S95" s="188">
        <v>0</v>
      </c>
      <c r="T95" s="189">
        <f>S95*H95</f>
        <v>0</v>
      </c>
      <c r="AR95" s="190" t="s">
        <v>3699</v>
      </c>
      <c r="AT95" s="190" t="s">
        <v>3694</v>
      </c>
      <c r="AU95" s="190" t="s">
        <v>3565</v>
      </c>
      <c r="AY95" s="17" t="s">
        <v>3691</v>
      </c>
      <c r="BE95" s="191">
        <f>IF(N95="základní",J95,0)</f>
        <v>0</v>
      </c>
      <c r="BF95" s="191">
        <f>IF(N95="snížená",J95,0)</f>
        <v>0</v>
      </c>
      <c r="BG95" s="191">
        <f>IF(N95="zákl. přenesená",J95,0)</f>
        <v>0</v>
      </c>
      <c r="BH95" s="191">
        <f>IF(N95="sníž. přenesená",J95,0)</f>
        <v>0</v>
      </c>
      <c r="BI95" s="191">
        <f>IF(N95="nulová",J95,0)</f>
        <v>0</v>
      </c>
      <c r="BJ95" s="17" t="s">
        <v>3562</v>
      </c>
      <c r="BK95" s="191">
        <f>ROUND(I95*H95,2)</f>
        <v>0</v>
      </c>
      <c r="BL95" s="17" t="s">
        <v>3699</v>
      </c>
      <c r="BM95" s="190" t="s">
        <v>537</v>
      </c>
    </row>
    <row r="96" spans="2:47" s="1" customFormat="1" ht="58.5">
      <c r="B96" s="34"/>
      <c r="C96" s="35"/>
      <c r="D96" s="194" t="s">
        <v>4408</v>
      </c>
      <c r="E96" s="35"/>
      <c r="F96" s="235" t="s">
        <v>538</v>
      </c>
      <c r="G96" s="35"/>
      <c r="H96" s="35"/>
      <c r="I96" s="106"/>
      <c r="J96" s="35"/>
      <c r="K96" s="35"/>
      <c r="L96" s="38"/>
      <c r="M96" s="236"/>
      <c r="N96" s="63"/>
      <c r="O96" s="63"/>
      <c r="P96" s="63"/>
      <c r="Q96" s="63"/>
      <c r="R96" s="63"/>
      <c r="S96" s="63"/>
      <c r="T96" s="64"/>
      <c r="AT96" s="17" t="s">
        <v>4408</v>
      </c>
      <c r="AU96" s="17" t="s">
        <v>3565</v>
      </c>
    </row>
    <row r="97" spans="2:65" s="1" customFormat="1" ht="16.5" customHeight="1">
      <c r="B97" s="34"/>
      <c r="C97" s="179" t="s">
        <v>3725</v>
      </c>
      <c r="D97" s="179" t="s">
        <v>3694</v>
      </c>
      <c r="E97" s="180" t="s">
        <v>539</v>
      </c>
      <c r="F97" s="181" t="s">
        <v>536</v>
      </c>
      <c r="G97" s="182" t="s">
        <v>2189</v>
      </c>
      <c r="H97" s="183">
        <v>1</v>
      </c>
      <c r="I97" s="184"/>
      <c r="J97" s="185">
        <f>ROUND(I97*H97,2)</f>
        <v>0</v>
      </c>
      <c r="K97" s="181" t="s">
        <v>3501</v>
      </c>
      <c r="L97" s="38"/>
      <c r="M97" s="186" t="s">
        <v>3501</v>
      </c>
      <c r="N97" s="187" t="s">
        <v>3525</v>
      </c>
      <c r="O97" s="63"/>
      <c r="P97" s="188">
        <f>O97*H97</f>
        <v>0</v>
      </c>
      <c r="Q97" s="188">
        <v>0</v>
      </c>
      <c r="R97" s="188">
        <f>Q97*H97</f>
        <v>0</v>
      </c>
      <c r="S97" s="188">
        <v>0</v>
      </c>
      <c r="T97" s="189">
        <f>S97*H97</f>
        <v>0</v>
      </c>
      <c r="AR97" s="190" t="s">
        <v>3699</v>
      </c>
      <c r="AT97" s="190" t="s">
        <v>3694</v>
      </c>
      <c r="AU97" s="190" t="s">
        <v>3565</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540</v>
      </c>
    </row>
    <row r="98" spans="2:47" s="1" customFormat="1" ht="58.5">
      <c r="B98" s="34"/>
      <c r="C98" s="35"/>
      <c r="D98" s="194" t="s">
        <v>4408</v>
      </c>
      <c r="E98" s="35"/>
      <c r="F98" s="235" t="s">
        <v>541</v>
      </c>
      <c r="G98" s="35"/>
      <c r="H98" s="35"/>
      <c r="I98" s="106"/>
      <c r="J98" s="35"/>
      <c r="K98" s="35"/>
      <c r="L98" s="38"/>
      <c r="M98" s="236"/>
      <c r="N98" s="63"/>
      <c r="O98" s="63"/>
      <c r="P98" s="63"/>
      <c r="Q98" s="63"/>
      <c r="R98" s="63"/>
      <c r="S98" s="63"/>
      <c r="T98" s="64"/>
      <c r="AT98" s="17" t="s">
        <v>4408</v>
      </c>
      <c r="AU98" s="17" t="s">
        <v>3565</v>
      </c>
    </row>
    <row r="99" spans="2:65" s="1" customFormat="1" ht="16.5" customHeight="1">
      <c r="B99" s="34"/>
      <c r="C99" s="179" t="s">
        <v>3732</v>
      </c>
      <c r="D99" s="179" t="s">
        <v>3694</v>
      </c>
      <c r="E99" s="180" t="s">
        <v>542</v>
      </c>
      <c r="F99" s="181" t="s">
        <v>543</v>
      </c>
      <c r="G99" s="182" t="s">
        <v>2189</v>
      </c>
      <c r="H99" s="183">
        <v>1</v>
      </c>
      <c r="I99" s="184"/>
      <c r="J99" s="185">
        <f>ROUND(I99*H99,2)</f>
        <v>0</v>
      </c>
      <c r="K99" s="181" t="s">
        <v>3501</v>
      </c>
      <c r="L99" s="38"/>
      <c r="M99" s="186" t="s">
        <v>3501</v>
      </c>
      <c r="N99" s="187" t="s">
        <v>3525</v>
      </c>
      <c r="O99" s="63"/>
      <c r="P99" s="188">
        <f>O99*H99</f>
        <v>0</v>
      </c>
      <c r="Q99" s="188">
        <v>0</v>
      </c>
      <c r="R99" s="188">
        <f>Q99*H99</f>
        <v>0</v>
      </c>
      <c r="S99" s="188">
        <v>0</v>
      </c>
      <c r="T99" s="189">
        <f>S99*H99</f>
        <v>0</v>
      </c>
      <c r="AR99" s="190" t="s">
        <v>3699</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544</v>
      </c>
    </row>
    <row r="100" spans="2:47" s="1" customFormat="1" ht="39">
      <c r="B100" s="34"/>
      <c r="C100" s="35"/>
      <c r="D100" s="194" t="s">
        <v>4408</v>
      </c>
      <c r="E100" s="35"/>
      <c r="F100" s="235" t="s">
        <v>545</v>
      </c>
      <c r="G100" s="35"/>
      <c r="H100" s="35"/>
      <c r="I100" s="106"/>
      <c r="J100" s="35"/>
      <c r="K100" s="35"/>
      <c r="L100" s="38"/>
      <c r="M100" s="236"/>
      <c r="N100" s="63"/>
      <c r="O100" s="63"/>
      <c r="P100" s="63"/>
      <c r="Q100" s="63"/>
      <c r="R100" s="63"/>
      <c r="S100" s="63"/>
      <c r="T100" s="64"/>
      <c r="AT100" s="17" t="s">
        <v>4408</v>
      </c>
      <c r="AU100" s="17" t="s">
        <v>3565</v>
      </c>
    </row>
    <row r="101" spans="2:65" s="1" customFormat="1" ht="16.5" customHeight="1">
      <c r="B101" s="34"/>
      <c r="C101" s="179" t="s">
        <v>3737</v>
      </c>
      <c r="D101" s="179" t="s">
        <v>3694</v>
      </c>
      <c r="E101" s="180" t="s">
        <v>546</v>
      </c>
      <c r="F101" s="181" t="s">
        <v>547</v>
      </c>
      <c r="G101" s="182" t="s">
        <v>2189</v>
      </c>
      <c r="H101" s="183">
        <v>1</v>
      </c>
      <c r="I101" s="184"/>
      <c r="J101" s="185">
        <f>ROUND(I101*H101,2)</f>
        <v>0</v>
      </c>
      <c r="K101" s="181" t="s">
        <v>3501</v>
      </c>
      <c r="L101" s="38"/>
      <c r="M101" s="186" t="s">
        <v>3501</v>
      </c>
      <c r="N101" s="187" t="s">
        <v>3525</v>
      </c>
      <c r="O101" s="63"/>
      <c r="P101" s="188">
        <f>O101*H101</f>
        <v>0</v>
      </c>
      <c r="Q101" s="188">
        <v>0</v>
      </c>
      <c r="R101" s="188">
        <f>Q101*H101</f>
        <v>0</v>
      </c>
      <c r="S101" s="188">
        <v>0</v>
      </c>
      <c r="T101" s="189">
        <f>S101*H101</f>
        <v>0</v>
      </c>
      <c r="AR101" s="190" t="s">
        <v>3699</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548</v>
      </c>
    </row>
    <row r="102" spans="2:47" s="1" customFormat="1" ht="19.5">
      <c r="B102" s="34"/>
      <c r="C102" s="35"/>
      <c r="D102" s="194" t="s">
        <v>4408</v>
      </c>
      <c r="E102" s="35"/>
      <c r="F102" s="235" t="s">
        <v>549</v>
      </c>
      <c r="G102" s="35"/>
      <c r="H102" s="35"/>
      <c r="I102" s="106"/>
      <c r="J102" s="35"/>
      <c r="K102" s="35"/>
      <c r="L102" s="38"/>
      <c r="M102" s="236"/>
      <c r="N102" s="63"/>
      <c r="O102" s="63"/>
      <c r="P102" s="63"/>
      <c r="Q102" s="63"/>
      <c r="R102" s="63"/>
      <c r="S102" s="63"/>
      <c r="T102" s="64"/>
      <c r="AT102" s="17" t="s">
        <v>4408</v>
      </c>
      <c r="AU102" s="17" t="s">
        <v>3565</v>
      </c>
    </row>
    <row r="103" spans="2:65" s="1" customFormat="1" ht="16.5" customHeight="1">
      <c r="B103" s="34"/>
      <c r="C103" s="179" t="s">
        <v>3741</v>
      </c>
      <c r="D103" s="179" t="s">
        <v>3694</v>
      </c>
      <c r="E103" s="180" t="s">
        <v>550</v>
      </c>
      <c r="F103" s="181" t="s">
        <v>551</v>
      </c>
      <c r="G103" s="182" t="s">
        <v>2189</v>
      </c>
      <c r="H103" s="183">
        <v>1</v>
      </c>
      <c r="I103" s="184"/>
      <c r="J103" s="185">
        <f>ROUND(I103*H103,2)</f>
        <v>0</v>
      </c>
      <c r="K103" s="181" t="s">
        <v>3501</v>
      </c>
      <c r="L103" s="38"/>
      <c r="M103" s="186" t="s">
        <v>3501</v>
      </c>
      <c r="N103" s="187" t="s">
        <v>3525</v>
      </c>
      <c r="O103" s="63"/>
      <c r="P103" s="188">
        <f>O103*H103</f>
        <v>0</v>
      </c>
      <c r="Q103" s="188">
        <v>0</v>
      </c>
      <c r="R103" s="188">
        <f>Q103*H103</f>
        <v>0</v>
      </c>
      <c r="S103" s="188">
        <v>0</v>
      </c>
      <c r="T103" s="189">
        <f>S103*H103</f>
        <v>0</v>
      </c>
      <c r="AR103" s="190" t="s">
        <v>3699</v>
      </c>
      <c r="AT103" s="190" t="s">
        <v>3694</v>
      </c>
      <c r="AU103" s="190" t="s">
        <v>3565</v>
      </c>
      <c r="AY103" s="17" t="s">
        <v>3691</v>
      </c>
      <c r="BE103" s="191">
        <f>IF(N103="základní",J103,0)</f>
        <v>0</v>
      </c>
      <c r="BF103" s="191">
        <f>IF(N103="snížená",J103,0)</f>
        <v>0</v>
      </c>
      <c r="BG103" s="191">
        <f>IF(N103="zákl. přenesená",J103,0)</f>
        <v>0</v>
      </c>
      <c r="BH103" s="191">
        <f>IF(N103="sníž. přenesená",J103,0)</f>
        <v>0</v>
      </c>
      <c r="BI103" s="191">
        <f>IF(N103="nulová",J103,0)</f>
        <v>0</v>
      </c>
      <c r="BJ103" s="17" t="s">
        <v>3562</v>
      </c>
      <c r="BK103" s="191">
        <f>ROUND(I103*H103,2)</f>
        <v>0</v>
      </c>
      <c r="BL103" s="17" t="s">
        <v>3699</v>
      </c>
      <c r="BM103" s="190" t="s">
        <v>552</v>
      </c>
    </row>
    <row r="104" spans="2:47" s="1" customFormat="1" ht="19.5">
      <c r="B104" s="34"/>
      <c r="C104" s="35"/>
      <c r="D104" s="194" t="s">
        <v>4408</v>
      </c>
      <c r="E104" s="35"/>
      <c r="F104" s="235" t="s">
        <v>553</v>
      </c>
      <c r="G104" s="35"/>
      <c r="H104" s="35"/>
      <c r="I104" s="106"/>
      <c r="J104" s="35"/>
      <c r="K104" s="35"/>
      <c r="L104" s="38"/>
      <c r="M104" s="236"/>
      <c r="N104" s="63"/>
      <c r="O104" s="63"/>
      <c r="P104" s="63"/>
      <c r="Q104" s="63"/>
      <c r="R104" s="63"/>
      <c r="S104" s="63"/>
      <c r="T104" s="64"/>
      <c r="AT104" s="17" t="s">
        <v>4408</v>
      </c>
      <c r="AU104" s="17" t="s">
        <v>3565</v>
      </c>
    </row>
    <row r="105" spans="2:65" s="1" customFormat="1" ht="16.5" customHeight="1">
      <c r="B105" s="34"/>
      <c r="C105" s="179" t="s">
        <v>3692</v>
      </c>
      <c r="D105" s="179" t="s">
        <v>3694</v>
      </c>
      <c r="E105" s="180" t="s">
        <v>554</v>
      </c>
      <c r="F105" s="181" t="s">
        <v>555</v>
      </c>
      <c r="G105" s="182" t="s">
        <v>2189</v>
      </c>
      <c r="H105" s="183">
        <v>1</v>
      </c>
      <c r="I105" s="184"/>
      <c r="J105" s="185">
        <f>ROUND(I105*H105,2)</f>
        <v>0</v>
      </c>
      <c r="K105" s="181" t="s">
        <v>3501</v>
      </c>
      <c r="L105" s="38"/>
      <c r="M105" s="186" t="s">
        <v>3501</v>
      </c>
      <c r="N105" s="187" t="s">
        <v>3525</v>
      </c>
      <c r="O105" s="63"/>
      <c r="P105" s="188">
        <f>O105*H105</f>
        <v>0</v>
      </c>
      <c r="Q105" s="188">
        <v>0</v>
      </c>
      <c r="R105" s="188">
        <f>Q105*H105</f>
        <v>0</v>
      </c>
      <c r="S105" s="188">
        <v>0</v>
      </c>
      <c r="T105" s="189">
        <f>S105*H105</f>
        <v>0</v>
      </c>
      <c r="AR105" s="190" t="s">
        <v>3699</v>
      </c>
      <c r="AT105" s="190" t="s">
        <v>3694</v>
      </c>
      <c r="AU105" s="190" t="s">
        <v>3565</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3699</v>
      </c>
      <c r="BM105" s="190" t="s">
        <v>556</v>
      </c>
    </row>
    <row r="106" spans="2:47" s="1" customFormat="1" ht="29.25">
      <c r="B106" s="34"/>
      <c r="C106" s="35"/>
      <c r="D106" s="194" t="s">
        <v>4408</v>
      </c>
      <c r="E106" s="35"/>
      <c r="F106" s="235" t="s">
        <v>557</v>
      </c>
      <c r="G106" s="35"/>
      <c r="H106" s="35"/>
      <c r="I106" s="106"/>
      <c r="J106" s="35"/>
      <c r="K106" s="35"/>
      <c r="L106" s="38"/>
      <c r="M106" s="236"/>
      <c r="N106" s="63"/>
      <c r="O106" s="63"/>
      <c r="P106" s="63"/>
      <c r="Q106" s="63"/>
      <c r="R106" s="63"/>
      <c r="S106" s="63"/>
      <c r="T106" s="64"/>
      <c r="AT106" s="17" t="s">
        <v>4408</v>
      </c>
      <c r="AU106" s="17" t="s">
        <v>3565</v>
      </c>
    </row>
    <row r="107" spans="2:65" s="1" customFormat="1" ht="16.5" customHeight="1">
      <c r="B107" s="34"/>
      <c r="C107" s="179" t="s">
        <v>3701</v>
      </c>
      <c r="D107" s="179" t="s">
        <v>3694</v>
      </c>
      <c r="E107" s="180" t="s">
        <v>558</v>
      </c>
      <c r="F107" s="181" t="s">
        <v>559</v>
      </c>
      <c r="G107" s="182" t="s">
        <v>2189</v>
      </c>
      <c r="H107" s="183">
        <v>1</v>
      </c>
      <c r="I107" s="184"/>
      <c r="J107" s="185">
        <f>ROUND(I107*H107,2)</f>
        <v>0</v>
      </c>
      <c r="K107" s="181" t="s">
        <v>3501</v>
      </c>
      <c r="L107" s="38"/>
      <c r="M107" s="186" t="s">
        <v>3501</v>
      </c>
      <c r="N107" s="187" t="s">
        <v>3525</v>
      </c>
      <c r="O107" s="63"/>
      <c r="P107" s="188">
        <f>O107*H107</f>
        <v>0</v>
      </c>
      <c r="Q107" s="188">
        <v>0</v>
      </c>
      <c r="R107" s="188">
        <f>Q107*H107</f>
        <v>0</v>
      </c>
      <c r="S107" s="188">
        <v>0</v>
      </c>
      <c r="T107" s="189">
        <f>S107*H107</f>
        <v>0</v>
      </c>
      <c r="AR107" s="190" t="s">
        <v>3699</v>
      </c>
      <c r="AT107" s="190" t="s">
        <v>3694</v>
      </c>
      <c r="AU107" s="190" t="s">
        <v>3565</v>
      </c>
      <c r="AY107" s="17" t="s">
        <v>3691</v>
      </c>
      <c r="BE107" s="191">
        <f>IF(N107="základní",J107,0)</f>
        <v>0</v>
      </c>
      <c r="BF107" s="191">
        <f>IF(N107="snížená",J107,0)</f>
        <v>0</v>
      </c>
      <c r="BG107" s="191">
        <f>IF(N107="zákl. přenesená",J107,0)</f>
        <v>0</v>
      </c>
      <c r="BH107" s="191">
        <f>IF(N107="sníž. přenesená",J107,0)</f>
        <v>0</v>
      </c>
      <c r="BI107" s="191">
        <f>IF(N107="nulová",J107,0)</f>
        <v>0</v>
      </c>
      <c r="BJ107" s="17" t="s">
        <v>3562</v>
      </c>
      <c r="BK107" s="191">
        <f>ROUND(I107*H107,2)</f>
        <v>0</v>
      </c>
      <c r="BL107" s="17" t="s">
        <v>3699</v>
      </c>
      <c r="BM107" s="190" t="s">
        <v>560</v>
      </c>
    </row>
    <row r="108" spans="2:47" s="1" customFormat="1" ht="29.25">
      <c r="B108" s="34"/>
      <c r="C108" s="35"/>
      <c r="D108" s="194" t="s">
        <v>4408</v>
      </c>
      <c r="E108" s="35"/>
      <c r="F108" s="235" t="s">
        <v>561</v>
      </c>
      <c r="G108" s="35"/>
      <c r="H108" s="35"/>
      <c r="I108" s="106"/>
      <c r="J108" s="35"/>
      <c r="K108" s="35"/>
      <c r="L108" s="38"/>
      <c r="M108" s="236"/>
      <c r="N108" s="63"/>
      <c r="O108" s="63"/>
      <c r="P108" s="63"/>
      <c r="Q108" s="63"/>
      <c r="R108" s="63"/>
      <c r="S108" s="63"/>
      <c r="T108" s="64"/>
      <c r="AT108" s="17" t="s">
        <v>4408</v>
      </c>
      <c r="AU108" s="17" t="s">
        <v>3565</v>
      </c>
    </row>
    <row r="109" spans="2:65" s="1" customFormat="1" ht="16.5" customHeight="1">
      <c r="B109" s="34"/>
      <c r="C109" s="179" t="s">
        <v>3723</v>
      </c>
      <c r="D109" s="179" t="s">
        <v>3694</v>
      </c>
      <c r="E109" s="180" t="s">
        <v>562</v>
      </c>
      <c r="F109" s="181" t="s">
        <v>563</v>
      </c>
      <c r="G109" s="182" t="s">
        <v>2189</v>
      </c>
      <c r="H109" s="183">
        <v>1</v>
      </c>
      <c r="I109" s="184"/>
      <c r="J109" s="185">
        <f>ROUND(I109*H109,2)</f>
        <v>0</v>
      </c>
      <c r="K109" s="181" t="s">
        <v>3501</v>
      </c>
      <c r="L109" s="38"/>
      <c r="M109" s="186" t="s">
        <v>3501</v>
      </c>
      <c r="N109" s="187" t="s">
        <v>3525</v>
      </c>
      <c r="O109" s="63"/>
      <c r="P109" s="188">
        <f>O109*H109</f>
        <v>0</v>
      </c>
      <c r="Q109" s="188">
        <v>0</v>
      </c>
      <c r="R109" s="188">
        <f>Q109*H109</f>
        <v>0</v>
      </c>
      <c r="S109" s="188">
        <v>0</v>
      </c>
      <c r="T109" s="189">
        <f>S109*H109</f>
        <v>0</v>
      </c>
      <c r="AR109" s="190" t="s">
        <v>3699</v>
      </c>
      <c r="AT109" s="190" t="s">
        <v>3694</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564</v>
      </c>
    </row>
    <row r="110" spans="2:47" s="1" customFormat="1" ht="39">
      <c r="B110" s="34"/>
      <c r="C110" s="35"/>
      <c r="D110" s="194" t="s">
        <v>4408</v>
      </c>
      <c r="E110" s="35"/>
      <c r="F110" s="235" t="s">
        <v>565</v>
      </c>
      <c r="G110" s="35"/>
      <c r="H110" s="35"/>
      <c r="I110" s="106"/>
      <c r="J110" s="35"/>
      <c r="K110" s="35"/>
      <c r="L110" s="38"/>
      <c r="M110" s="236"/>
      <c r="N110" s="63"/>
      <c r="O110" s="63"/>
      <c r="P110" s="63"/>
      <c r="Q110" s="63"/>
      <c r="R110" s="63"/>
      <c r="S110" s="63"/>
      <c r="T110" s="64"/>
      <c r="AT110" s="17" t="s">
        <v>4408</v>
      </c>
      <c r="AU110" s="17" t="s">
        <v>3565</v>
      </c>
    </row>
    <row r="111" spans="2:63" s="11" customFormat="1" ht="22.9" customHeight="1">
      <c r="B111" s="163"/>
      <c r="C111" s="164"/>
      <c r="D111" s="165" t="s">
        <v>3553</v>
      </c>
      <c r="E111" s="177" t="s">
        <v>566</v>
      </c>
      <c r="F111" s="177" t="s">
        <v>567</v>
      </c>
      <c r="G111" s="164"/>
      <c r="H111" s="164"/>
      <c r="I111" s="167"/>
      <c r="J111" s="178">
        <f>BK111</f>
        <v>0</v>
      </c>
      <c r="K111" s="164"/>
      <c r="L111" s="169"/>
      <c r="M111" s="170"/>
      <c r="N111" s="171"/>
      <c r="O111" s="171"/>
      <c r="P111" s="172">
        <f>SUM(P112:P117)</f>
        <v>0</v>
      </c>
      <c r="Q111" s="171"/>
      <c r="R111" s="172">
        <f>SUM(R112:R117)</f>
        <v>0</v>
      </c>
      <c r="S111" s="171"/>
      <c r="T111" s="173">
        <f>SUM(T112:T117)</f>
        <v>0</v>
      </c>
      <c r="AR111" s="174" t="s">
        <v>3562</v>
      </c>
      <c r="AT111" s="175" t="s">
        <v>3553</v>
      </c>
      <c r="AU111" s="175" t="s">
        <v>3562</v>
      </c>
      <c r="AY111" s="174" t="s">
        <v>3691</v>
      </c>
      <c r="BK111" s="176">
        <f>SUM(BK112:BK117)</f>
        <v>0</v>
      </c>
    </row>
    <row r="112" spans="2:65" s="1" customFormat="1" ht="16.5" customHeight="1">
      <c r="B112" s="34"/>
      <c r="C112" s="179" t="s">
        <v>3756</v>
      </c>
      <c r="D112" s="179" t="s">
        <v>3694</v>
      </c>
      <c r="E112" s="180" t="s">
        <v>568</v>
      </c>
      <c r="F112" s="181" t="s">
        <v>569</v>
      </c>
      <c r="G112" s="182" t="s">
        <v>2189</v>
      </c>
      <c r="H112" s="183">
        <v>1</v>
      </c>
      <c r="I112" s="184"/>
      <c r="J112" s="185">
        <f>ROUND(I112*H112,2)</f>
        <v>0</v>
      </c>
      <c r="K112" s="181" t="s">
        <v>3501</v>
      </c>
      <c r="L112" s="38"/>
      <c r="M112" s="186" t="s">
        <v>3501</v>
      </c>
      <c r="N112" s="187" t="s">
        <v>3525</v>
      </c>
      <c r="O112" s="63"/>
      <c r="P112" s="188">
        <f>O112*H112</f>
        <v>0</v>
      </c>
      <c r="Q112" s="188">
        <v>0</v>
      </c>
      <c r="R112" s="188">
        <f>Q112*H112</f>
        <v>0</v>
      </c>
      <c r="S112" s="188">
        <v>0</v>
      </c>
      <c r="T112" s="189">
        <f>S112*H112</f>
        <v>0</v>
      </c>
      <c r="AR112" s="190" t="s">
        <v>3699</v>
      </c>
      <c r="AT112" s="190" t="s">
        <v>3694</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570</v>
      </c>
    </row>
    <row r="113" spans="2:47" s="1" customFormat="1" ht="58.5">
      <c r="B113" s="34"/>
      <c r="C113" s="35"/>
      <c r="D113" s="194" t="s">
        <v>4408</v>
      </c>
      <c r="E113" s="35"/>
      <c r="F113" s="235" t="s">
        <v>571</v>
      </c>
      <c r="G113" s="35"/>
      <c r="H113" s="35"/>
      <c r="I113" s="106"/>
      <c r="J113" s="35"/>
      <c r="K113" s="35"/>
      <c r="L113" s="38"/>
      <c r="M113" s="236"/>
      <c r="N113" s="63"/>
      <c r="O113" s="63"/>
      <c r="P113" s="63"/>
      <c r="Q113" s="63"/>
      <c r="R113" s="63"/>
      <c r="S113" s="63"/>
      <c r="T113" s="64"/>
      <c r="AT113" s="17" t="s">
        <v>4408</v>
      </c>
      <c r="AU113" s="17" t="s">
        <v>3565</v>
      </c>
    </row>
    <row r="114" spans="2:65" s="1" customFormat="1" ht="16.5" customHeight="1">
      <c r="B114" s="34"/>
      <c r="C114" s="179" t="s">
        <v>3490</v>
      </c>
      <c r="D114" s="179" t="s">
        <v>3694</v>
      </c>
      <c r="E114" s="180" t="s">
        <v>572</v>
      </c>
      <c r="F114" s="181" t="s">
        <v>573</v>
      </c>
      <c r="G114" s="182" t="s">
        <v>2189</v>
      </c>
      <c r="H114" s="183">
        <v>1</v>
      </c>
      <c r="I114" s="184"/>
      <c r="J114" s="185">
        <f>ROUND(I114*H114,2)</f>
        <v>0</v>
      </c>
      <c r="K114" s="181" t="s">
        <v>3501</v>
      </c>
      <c r="L114" s="38"/>
      <c r="M114" s="186" t="s">
        <v>3501</v>
      </c>
      <c r="N114" s="187" t="s">
        <v>3525</v>
      </c>
      <c r="O114" s="63"/>
      <c r="P114" s="188">
        <f>O114*H114</f>
        <v>0</v>
      </c>
      <c r="Q114" s="188">
        <v>0</v>
      </c>
      <c r="R114" s="188">
        <f>Q114*H114</f>
        <v>0</v>
      </c>
      <c r="S114" s="188">
        <v>0</v>
      </c>
      <c r="T114" s="189">
        <f>S114*H114</f>
        <v>0</v>
      </c>
      <c r="AR114" s="190" t="s">
        <v>3699</v>
      </c>
      <c r="AT114" s="190" t="s">
        <v>3694</v>
      </c>
      <c r="AU114" s="190" t="s">
        <v>3565</v>
      </c>
      <c r="AY114" s="17" t="s">
        <v>3691</v>
      </c>
      <c r="BE114" s="191">
        <f>IF(N114="základní",J114,0)</f>
        <v>0</v>
      </c>
      <c r="BF114" s="191">
        <f>IF(N114="snížená",J114,0)</f>
        <v>0</v>
      </c>
      <c r="BG114" s="191">
        <f>IF(N114="zákl. přenesená",J114,0)</f>
        <v>0</v>
      </c>
      <c r="BH114" s="191">
        <f>IF(N114="sníž. přenesená",J114,0)</f>
        <v>0</v>
      </c>
      <c r="BI114" s="191">
        <f>IF(N114="nulová",J114,0)</f>
        <v>0</v>
      </c>
      <c r="BJ114" s="17" t="s">
        <v>3562</v>
      </c>
      <c r="BK114" s="191">
        <f>ROUND(I114*H114,2)</f>
        <v>0</v>
      </c>
      <c r="BL114" s="17" t="s">
        <v>3699</v>
      </c>
      <c r="BM114" s="190" t="s">
        <v>574</v>
      </c>
    </row>
    <row r="115" spans="2:47" s="1" customFormat="1" ht="29.25">
      <c r="B115" s="34"/>
      <c r="C115" s="35"/>
      <c r="D115" s="194" t="s">
        <v>4408</v>
      </c>
      <c r="E115" s="35"/>
      <c r="F115" s="235" t="s">
        <v>575</v>
      </c>
      <c r="G115" s="35"/>
      <c r="H115" s="35"/>
      <c r="I115" s="106"/>
      <c r="J115" s="35"/>
      <c r="K115" s="35"/>
      <c r="L115" s="38"/>
      <c r="M115" s="236"/>
      <c r="N115" s="63"/>
      <c r="O115" s="63"/>
      <c r="P115" s="63"/>
      <c r="Q115" s="63"/>
      <c r="R115" s="63"/>
      <c r="S115" s="63"/>
      <c r="T115" s="64"/>
      <c r="AT115" s="17" t="s">
        <v>4408</v>
      </c>
      <c r="AU115" s="17" t="s">
        <v>3565</v>
      </c>
    </row>
    <row r="116" spans="2:65" s="1" customFormat="1" ht="16.5" customHeight="1">
      <c r="B116" s="34"/>
      <c r="C116" s="179" t="s">
        <v>3761</v>
      </c>
      <c r="D116" s="179" t="s">
        <v>3694</v>
      </c>
      <c r="E116" s="180" t="s">
        <v>576</v>
      </c>
      <c r="F116" s="181" t="s">
        <v>577</v>
      </c>
      <c r="G116" s="182" t="s">
        <v>2189</v>
      </c>
      <c r="H116" s="183">
        <v>1</v>
      </c>
      <c r="I116" s="184"/>
      <c r="J116" s="185">
        <f>ROUND(I116*H116,2)</f>
        <v>0</v>
      </c>
      <c r="K116" s="181" t="s">
        <v>3501</v>
      </c>
      <c r="L116" s="38"/>
      <c r="M116" s="186" t="s">
        <v>3501</v>
      </c>
      <c r="N116" s="187" t="s">
        <v>3525</v>
      </c>
      <c r="O116" s="63"/>
      <c r="P116" s="188">
        <f>O116*H116</f>
        <v>0</v>
      </c>
      <c r="Q116" s="188">
        <v>0</v>
      </c>
      <c r="R116" s="188">
        <f>Q116*H116</f>
        <v>0</v>
      </c>
      <c r="S116" s="188">
        <v>0</v>
      </c>
      <c r="T116" s="189">
        <f>S116*H116</f>
        <v>0</v>
      </c>
      <c r="AR116" s="190" t="s">
        <v>3699</v>
      </c>
      <c r="AT116" s="190" t="s">
        <v>3694</v>
      </c>
      <c r="AU116" s="190" t="s">
        <v>3565</v>
      </c>
      <c r="AY116" s="17" t="s">
        <v>3691</v>
      </c>
      <c r="BE116" s="191">
        <f>IF(N116="základní",J116,0)</f>
        <v>0</v>
      </c>
      <c r="BF116" s="191">
        <f>IF(N116="snížená",J116,0)</f>
        <v>0</v>
      </c>
      <c r="BG116" s="191">
        <f>IF(N116="zákl. přenesená",J116,0)</f>
        <v>0</v>
      </c>
      <c r="BH116" s="191">
        <f>IF(N116="sníž. přenesená",J116,0)</f>
        <v>0</v>
      </c>
      <c r="BI116" s="191">
        <f>IF(N116="nulová",J116,0)</f>
        <v>0</v>
      </c>
      <c r="BJ116" s="17" t="s">
        <v>3562</v>
      </c>
      <c r="BK116" s="191">
        <f>ROUND(I116*H116,2)</f>
        <v>0</v>
      </c>
      <c r="BL116" s="17" t="s">
        <v>3699</v>
      </c>
      <c r="BM116" s="190" t="s">
        <v>578</v>
      </c>
    </row>
    <row r="117" spans="2:47" s="1" customFormat="1" ht="48.75">
      <c r="B117" s="34"/>
      <c r="C117" s="35"/>
      <c r="D117" s="194" t="s">
        <v>4408</v>
      </c>
      <c r="E117" s="35"/>
      <c r="F117" s="235" t="s">
        <v>579</v>
      </c>
      <c r="G117" s="35"/>
      <c r="H117" s="35"/>
      <c r="I117" s="106"/>
      <c r="J117" s="35"/>
      <c r="K117" s="35"/>
      <c r="L117" s="38"/>
      <c r="M117" s="248"/>
      <c r="N117" s="239"/>
      <c r="O117" s="239"/>
      <c r="P117" s="239"/>
      <c r="Q117" s="239"/>
      <c r="R117" s="239"/>
      <c r="S117" s="239"/>
      <c r="T117" s="249"/>
      <c r="AT117" s="17" t="s">
        <v>4408</v>
      </c>
      <c r="AU117" s="17" t="s">
        <v>3565</v>
      </c>
    </row>
    <row r="118" spans="2:12" s="1" customFormat="1" ht="6.95" customHeight="1">
      <c r="B118" s="46"/>
      <c r="C118" s="47"/>
      <c r="D118" s="47"/>
      <c r="E118" s="47"/>
      <c r="F118" s="47"/>
      <c r="G118" s="47"/>
      <c r="H118" s="47"/>
      <c r="I118" s="130"/>
      <c r="J118" s="47"/>
      <c r="K118" s="47"/>
      <c r="L118" s="38"/>
    </row>
  </sheetData>
  <sheetProtection sheet="1" objects="1" scenarios="1" formatColumns="0" formatRows="0" autoFilter="0"/>
  <autoFilter ref="C81:K117"/>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0" customWidth="1"/>
    <col min="2" max="2" width="1.7109375" style="250" customWidth="1"/>
    <col min="3" max="4" width="5.00390625" style="250" customWidth="1"/>
    <col min="5" max="5" width="11.7109375" style="250" customWidth="1"/>
    <col min="6" max="6" width="9.140625" style="250" customWidth="1"/>
    <col min="7" max="7" width="5.00390625" style="250" customWidth="1"/>
    <col min="8" max="8" width="77.8515625" style="250" customWidth="1"/>
    <col min="9" max="10" width="20.00390625" style="250" customWidth="1"/>
    <col min="11" max="11" width="1.7109375" style="250" customWidth="1"/>
  </cols>
  <sheetData>
    <row r="1" ht="37.5" customHeight="1"/>
    <row r="2" spans="2:11" ht="7.5" customHeight="1">
      <c r="B2" s="251"/>
      <c r="C2" s="252"/>
      <c r="D2" s="252"/>
      <c r="E2" s="252"/>
      <c r="F2" s="252"/>
      <c r="G2" s="252"/>
      <c r="H2" s="252"/>
      <c r="I2" s="252"/>
      <c r="J2" s="252"/>
      <c r="K2" s="253"/>
    </row>
    <row r="3" spans="2:11" s="15" customFormat="1" ht="45" customHeight="1">
      <c r="B3" s="254"/>
      <c r="C3" s="565" t="s">
        <v>580</v>
      </c>
      <c r="D3" s="565"/>
      <c r="E3" s="565"/>
      <c r="F3" s="565"/>
      <c r="G3" s="565"/>
      <c r="H3" s="565"/>
      <c r="I3" s="565"/>
      <c r="J3" s="565"/>
      <c r="K3" s="255"/>
    </row>
    <row r="4" spans="2:11" ht="25.5" customHeight="1">
      <c r="B4" s="256"/>
      <c r="C4" s="569" t="s">
        <v>581</v>
      </c>
      <c r="D4" s="569"/>
      <c r="E4" s="569"/>
      <c r="F4" s="569"/>
      <c r="G4" s="569"/>
      <c r="H4" s="569"/>
      <c r="I4" s="569"/>
      <c r="J4" s="569"/>
      <c r="K4" s="257"/>
    </row>
    <row r="5" spans="2:11" ht="5.25" customHeight="1">
      <c r="B5" s="256"/>
      <c r="C5" s="258"/>
      <c r="D5" s="258"/>
      <c r="E5" s="258"/>
      <c r="F5" s="258"/>
      <c r="G5" s="258"/>
      <c r="H5" s="258"/>
      <c r="I5" s="258"/>
      <c r="J5" s="258"/>
      <c r="K5" s="257"/>
    </row>
    <row r="6" spans="2:11" ht="15" customHeight="1">
      <c r="B6" s="256"/>
      <c r="C6" s="568" t="s">
        <v>582</v>
      </c>
      <c r="D6" s="568"/>
      <c r="E6" s="568"/>
      <c r="F6" s="568"/>
      <c r="G6" s="568"/>
      <c r="H6" s="568"/>
      <c r="I6" s="568"/>
      <c r="J6" s="568"/>
      <c r="K6" s="257"/>
    </row>
    <row r="7" spans="2:11" ht="15" customHeight="1">
      <c r="B7" s="260"/>
      <c r="C7" s="568" t="s">
        <v>583</v>
      </c>
      <c r="D7" s="568"/>
      <c r="E7" s="568"/>
      <c r="F7" s="568"/>
      <c r="G7" s="568"/>
      <c r="H7" s="568"/>
      <c r="I7" s="568"/>
      <c r="J7" s="568"/>
      <c r="K7" s="257"/>
    </row>
    <row r="8" spans="2:11" ht="12.75" customHeight="1">
      <c r="B8" s="260"/>
      <c r="C8" s="259"/>
      <c r="D8" s="259"/>
      <c r="E8" s="259"/>
      <c r="F8" s="259"/>
      <c r="G8" s="259"/>
      <c r="H8" s="259"/>
      <c r="I8" s="259"/>
      <c r="J8" s="259"/>
      <c r="K8" s="257"/>
    </row>
    <row r="9" spans="2:11" ht="15" customHeight="1">
      <c r="B9" s="260"/>
      <c r="C9" s="568" t="s">
        <v>584</v>
      </c>
      <c r="D9" s="568"/>
      <c r="E9" s="568"/>
      <c r="F9" s="568"/>
      <c r="G9" s="568"/>
      <c r="H9" s="568"/>
      <c r="I9" s="568"/>
      <c r="J9" s="568"/>
      <c r="K9" s="257"/>
    </row>
    <row r="10" spans="2:11" ht="15" customHeight="1">
      <c r="B10" s="260"/>
      <c r="C10" s="259"/>
      <c r="D10" s="568" t="s">
        <v>585</v>
      </c>
      <c r="E10" s="568"/>
      <c r="F10" s="568"/>
      <c r="G10" s="568"/>
      <c r="H10" s="568"/>
      <c r="I10" s="568"/>
      <c r="J10" s="568"/>
      <c r="K10" s="257"/>
    </row>
    <row r="11" spans="2:11" ht="15" customHeight="1">
      <c r="B11" s="260"/>
      <c r="C11" s="261"/>
      <c r="D11" s="568" t="s">
        <v>586</v>
      </c>
      <c r="E11" s="568"/>
      <c r="F11" s="568"/>
      <c r="G11" s="568"/>
      <c r="H11" s="568"/>
      <c r="I11" s="568"/>
      <c r="J11" s="568"/>
      <c r="K11" s="257"/>
    </row>
    <row r="12" spans="2:11" ht="15" customHeight="1">
      <c r="B12" s="260"/>
      <c r="C12" s="261"/>
      <c r="D12" s="259"/>
      <c r="E12" s="259"/>
      <c r="F12" s="259"/>
      <c r="G12" s="259"/>
      <c r="H12" s="259"/>
      <c r="I12" s="259"/>
      <c r="J12" s="259"/>
      <c r="K12" s="257"/>
    </row>
    <row r="13" spans="2:11" ht="15" customHeight="1">
      <c r="B13" s="260"/>
      <c r="C13" s="261"/>
      <c r="D13" s="262" t="s">
        <v>587</v>
      </c>
      <c r="E13" s="259"/>
      <c r="F13" s="259"/>
      <c r="G13" s="259"/>
      <c r="H13" s="259"/>
      <c r="I13" s="259"/>
      <c r="J13" s="259"/>
      <c r="K13" s="257"/>
    </row>
    <row r="14" spans="2:11" ht="12.75" customHeight="1">
      <c r="B14" s="260"/>
      <c r="C14" s="261"/>
      <c r="D14" s="261"/>
      <c r="E14" s="261"/>
      <c r="F14" s="261"/>
      <c r="G14" s="261"/>
      <c r="H14" s="261"/>
      <c r="I14" s="261"/>
      <c r="J14" s="261"/>
      <c r="K14" s="257"/>
    </row>
    <row r="15" spans="2:11" ht="15" customHeight="1">
      <c r="B15" s="260"/>
      <c r="C15" s="261"/>
      <c r="D15" s="568" t="s">
        <v>588</v>
      </c>
      <c r="E15" s="568"/>
      <c r="F15" s="568"/>
      <c r="G15" s="568"/>
      <c r="H15" s="568"/>
      <c r="I15" s="568"/>
      <c r="J15" s="568"/>
      <c r="K15" s="257"/>
    </row>
    <row r="16" spans="2:11" ht="15" customHeight="1">
      <c r="B16" s="260"/>
      <c r="C16" s="261"/>
      <c r="D16" s="568" t="s">
        <v>589</v>
      </c>
      <c r="E16" s="568"/>
      <c r="F16" s="568"/>
      <c r="G16" s="568"/>
      <c r="H16" s="568"/>
      <c r="I16" s="568"/>
      <c r="J16" s="568"/>
      <c r="K16" s="257"/>
    </row>
    <row r="17" spans="2:11" ht="15" customHeight="1">
      <c r="B17" s="260"/>
      <c r="C17" s="261"/>
      <c r="D17" s="568" t="s">
        <v>590</v>
      </c>
      <c r="E17" s="568"/>
      <c r="F17" s="568"/>
      <c r="G17" s="568"/>
      <c r="H17" s="568"/>
      <c r="I17" s="568"/>
      <c r="J17" s="568"/>
      <c r="K17" s="257"/>
    </row>
    <row r="18" spans="2:11" ht="15" customHeight="1">
      <c r="B18" s="260"/>
      <c r="C18" s="261"/>
      <c r="D18" s="261"/>
      <c r="E18" s="263" t="s">
        <v>3561</v>
      </c>
      <c r="F18" s="568" t="s">
        <v>591</v>
      </c>
      <c r="G18" s="568"/>
      <c r="H18" s="568"/>
      <c r="I18" s="568"/>
      <c r="J18" s="568"/>
      <c r="K18" s="257"/>
    </row>
    <row r="19" spans="2:11" ht="15" customHeight="1">
      <c r="B19" s="260"/>
      <c r="C19" s="261"/>
      <c r="D19" s="261"/>
      <c r="E19" s="263" t="s">
        <v>592</v>
      </c>
      <c r="F19" s="568" t="s">
        <v>593</v>
      </c>
      <c r="G19" s="568"/>
      <c r="H19" s="568"/>
      <c r="I19" s="568"/>
      <c r="J19" s="568"/>
      <c r="K19" s="257"/>
    </row>
    <row r="20" spans="2:11" ht="15" customHeight="1">
      <c r="B20" s="260"/>
      <c r="C20" s="261"/>
      <c r="D20" s="261"/>
      <c r="E20" s="263" t="s">
        <v>594</v>
      </c>
      <c r="F20" s="568" t="s">
        <v>595</v>
      </c>
      <c r="G20" s="568"/>
      <c r="H20" s="568"/>
      <c r="I20" s="568"/>
      <c r="J20" s="568"/>
      <c r="K20" s="257"/>
    </row>
    <row r="21" spans="2:11" ht="15" customHeight="1">
      <c r="B21" s="260"/>
      <c r="C21" s="261"/>
      <c r="D21" s="261"/>
      <c r="E21" s="263" t="s">
        <v>3629</v>
      </c>
      <c r="F21" s="568" t="s">
        <v>3630</v>
      </c>
      <c r="G21" s="568"/>
      <c r="H21" s="568"/>
      <c r="I21" s="568"/>
      <c r="J21" s="568"/>
      <c r="K21" s="257"/>
    </row>
    <row r="22" spans="2:11" ht="15" customHeight="1">
      <c r="B22" s="260"/>
      <c r="C22" s="261"/>
      <c r="D22" s="261"/>
      <c r="E22" s="263" t="s">
        <v>513</v>
      </c>
      <c r="F22" s="568" t="s">
        <v>514</v>
      </c>
      <c r="G22" s="568"/>
      <c r="H22" s="568"/>
      <c r="I22" s="568"/>
      <c r="J22" s="568"/>
      <c r="K22" s="257"/>
    </row>
    <row r="23" spans="2:11" ht="15" customHeight="1">
      <c r="B23" s="260"/>
      <c r="C23" s="261"/>
      <c r="D23" s="261"/>
      <c r="E23" s="263" t="s">
        <v>596</v>
      </c>
      <c r="F23" s="568" t="s">
        <v>597</v>
      </c>
      <c r="G23" s="568"/>
      <c r="H23" s="568"/>
      <c r="I23" s="568"/>
      <c r="J23" s="568"/>
      <c r="K23" s="257"/>
    </row>
    <row r="24" spans="2:11" ht="12.75" customHeight="1">
      <c r="B24" s="260"/>
      <c r="C24" s="261"/>
      <c r="D24" s="261"/>
      <c r="E24" s="261"/>
      <c r="F24" s="261"/>
      <c r="G24" s="261"/>
      <c r="H24" s="261"/>
      <c r="I24" s="261"/>
      <c r="J24" s="261"/>
      <c r="K24" s="257"/>
    </row>
    <row r="25" spans="2:11" ht="15" customHeight="1">
      <c r="B25" s="260"/>
      <c r="C25" s="568" t="s">
        <v>598</v>
      </c>
      <c r="D25" s="568"/>
      <c r="E25" s="568"/>
      <c r="F25" s="568"/>
      <c r="G25" s="568"/>
      <c r="H25" s="568"/>
      <c r="I25" s="568"/>
      <c r="J25" s="568"/>
      <c r="K25" s="257"/>
    </row>
    <row r="26" spans="2:11" ht="15" customHeight="1">
      <c r="B26" s="260"/>
      <c r="C26" s="568" t="s">
        <v>599</v>
      </c>
      <c r="D26" s="568"/>
      <c r="E26" s="568"/>
      <c r="F26" s="568"/>
      <c r="G26" s="568"/>
      <c r="H26" s="568"/>
      <c r="I26" s="568"/>
      <c r="J26" s="568"/>
      <c r="K26" s="257"/>
    </row>
    <row r="27" spans="2:11" ht="15" customHeight="1">
      <c r="B27" s="260"/>
      <c r="C27" s="259"/>
      <c r="D27" s="568" t="s">
        <v>600</v>
      </c>
      <c r="E27" s="568"/>
      <c r="F27" s="568"/>
      <c r="G27" s="568"/>
      <c r="H27" s="568"/>
      <c r="I27" s="568"/>
      <c r="J27" s="568"/>
      <c r="K27" s="257"/>
    </row>
    <row r="28" spans="2:11" ht="15" customHeight="1">
      <c r="B28" s="260"/>
      <c r="C28" s="261"/>
      <c r="D28" s="568" t="s">
        <v>601</v>
      </c>
      <c r="E28" s="568"/>
      <c r="F28" s="568"/>
      <c r="G28" s="568"/>
      <c r="H28" s="568"/>
      <c r="I28" s="568"/>
      <c r="J28" s="568"/>
      <c r="K28" s="257"/>
    </row>
    <row r="29" spans="2:11" ht="12.75" customHeight="1">
      <c r="B29" s="260"/>
      <c r="C29" s="261"/>
      <c r="D29" s="261"/>
      <c r="E29" s="261"/>
      <c r="F29" s="261"/>
      <c r="G29" s="261"/>
      <c r="H29" s="261"/>
      <c r="I29" s="261"/>
      <c r="J29" s="261"/>
      <c r="K29" s="257"/>
    </row>
    <row r="30" spans="2:11" ht="15" customHeight="1">
      <c r="B30" s="260"/>
      <c r="C30" s="261"/>
      <c r="D30" s="568" t="s">
        <v>602</v>
      </c>
      <c r="E30" s="568"/>
      <c r="F30" s="568"/>
      <c r="G30" s="568"/>
      <c r="H30" s="568"/>
      <c r="I30" s="568"/>
      <c r="J30" s="568"/>
      <c r="K30" s="257"/>
    </row>
    <row r="31" spans="2:11" ht="15" customHeight="1">
      <c r="B31" s="260"/>
      <c r="C31" s="261"/>
      <c r="D31" s="568" t="s">
        <v>603</v>
      </c>
      <c r="E31" s="568"/>
      <c r="F31" s="568"/>
      <c r="G31" s="568"/>
      <c r="H31" s="568"/>
      <c r="I31" s="568"/>
      <c r="J31" s="568"/>
      <c r="K31" s="257"/>
    </row>
    <row r="32" spans="2:11" ht="12.75" customHeight="1">
      <c r="B32" s="260"/>
      <c r="C32" s="261"/>
      <c r="D32" s="261"/>
      <c r="E32" s="261"/>
      <c r="F32" s="261"/>
      <c r="G32" s="261"/>
      <c r="H32" s="261"/>
      <c r="I32" s="261"/>
      <c r="J32" s="261"/>
      <c r="K32" s="257"/>
    </row>
    <row r="33" spans="2:11" ht="15" customHeight="1">
      <c r="B33" s="260"/>
      <c r="C33" s="261"/>
      <c r="D33" s="568" t="s">
        <v>604</v>
      </c>
      <c r="E33" s="568"/>
      <c r="F33" s="568"/>
      <c r="G33" s="568"/>
      <c r="H33" s="568"/>
      <c r="I33" s="568"/>
      <c r="J33" s="568"/>
      <c r="K33" s="257"/>
    </row>
    <row r="34" spans="2:11" ht="15" customHeight="1">
      <c r="B34" s="260"/>
      <c r="C34" s="261"/>
      <c r="D34" s="568" t="s">
        <v>605</v>
      </c>
      <c r="E34" s="568"/>
      <c r="F34" s="568"/>
      <c r="G34" s="568"/>
      <c r="H34" s="568"/>
      <c r="I34" s="568"/>
      <c r="J34" s="568"/>
      <c r="K34" s="257"/>
    </row>
    <row r="35" spans="2:11" ht="15" customHeight="1">
      <c r="B35" s="260"/>
      <c r="C35" s="261"/>
      <c r="D35" s="568" t="s">
        <v>606</v>
      </c>
      <c r="E35" s="568"/>
      <c r="F35" s="568"/>
      <c r="G35" s="568"/>
      <c r="H35" s="568"/>
      <c r="I35" s="568"/>
      <c r="J35" s="568"/>
      <c r="K35" s="257"/>
    </row>
    <row r="36" spans="2:11" ht="15" customHeight="1">
      <c r="B36" s="260"/>
      <c r="C36" s="261"/>
      <c r="D36" s="259"/>
      <c r="E36" s="262" t="s">
        <v>3677</v>
      </c>
      <c r="F36" s="259"/>
      <c r="G36" s="568" t="s">
        <v>607</v>
      </c>
      <c r="H36" s="568"/>
      <c r="I36" s="568"/>
      <c r="J36" s="568"/>
      <c r="K36" s="257"/>
    </row>
    <row r="37" spans="2:11" ht="30.75" customHeight="1">
      <c r="B37" s="260"/>
      <c r="C37" s="261"/>
      <c r="D37" s="259"/>
      <c r="E37" s="262" t="s">
        <v>608</v>
      </c>
      <c r="F37" s="259"/>
      <c r="G37" s="568" t="s">
        <v>609</v>
      </c>
      <c r="H37" s="568"/>
      <c r="I37" s="568"/>
      <c r="J37" s="568"/>
      <c r="K37" s="257"/>
    </row>
    <row r="38" spans="2:11" ht="15" customHeight="1">
      <c r="B38" s="260"/>
      <c r="C38" s="261"/>
      <c r="D38" s="259"/>
      <c r="E38" s="262" t="s">
        <v>3535</v>
      </c>
      <c r="F38" s="259"/>
      <c r="G38" s="568" t="s">
        <v>610</v>
      </c>
      <c r="H38" s="568"/>
      <c r="I38" s="568"/>
      <c r="J38" s="568"/>
      <c r="K38" s="257"/>
    </row>
    <row r="39" spans="2:11" ht="15" customHeight="1">
      <c r="B39" s="260"/>
      <c r="C39" s="261"/>
      <c r="D39" s="259"/>
      <c r="E39" s="262" t="s">
        <v>3536</v>
      </c>
      <c r="F39" s="259"/>
      <c r="G39" s="568" t="s">
        <v>611</v>
      </c>
      <c r="H39" s="568"/>
      <c r="I39" s="568"/>
      <c r="J39" s="568"/>
      <c r="K39" s="257"/>
    </row>
    <row r="40" spans="2:11" ht="15" customHeight="1">
      <c r="B40" s="260"/>
      <c r="C40" s="261"/>
      <c r="D40" s="259"/>
      <c r="E40" s="262" t="s">
        <v>3678</v>
      </c>
      <c r="F40" s="259"/>
      <c r="G40" s="568" t="s">
        <v>612</v>
      </c>
      <c r="H40" s="568"/>
      <c r="I40" s="568"/>
      <c r="J40" s="568"/>
      <c r="K40" s="257"/>
    </row>
    <row r="41" spans="2:11" ht="15" customHeight="1">
      <c r="B41" s="260"/>
      <c r="C41" s="261"/>
      <c r="D41" s="259"/>
      <c r="E41" s="262" t="s">
        <v>3679</v>
      </c>
      <c r="F41" s="259"/>
      <c r="G41" s="568" t="s">
        <v>613</v>
      </c>
      <c r="H41" s="568"/>
      <c r="I41" s="568"/>
      <c r="J41" s="568"/>
      <c r="K41" s="257"/>
    </row>
    <row r="42" spans="2:11" ht="15" customHeight="1">
      <c r="B42" s="260"/>
      <c r="C42" s="261"/>
      <c r="D42" s="259"/>
      <c r="E42" s="262" t="s">
        <v>614</v>
      </c>
      <c r="F42" s="259"/>
      <c r="G42" s="568" t="s">
        <v>615</v>
      </c>
      <c r="H42" s="568"/>
      <c r="I42" s="568"/>
      <c r="J42" s="568"/>
      <c r="K42" s="257"/>
    </row>
    <row r="43" spans="2:11" ht="15" customHeight="1">
      <c r="B43" s="260"/>
      <c r="C43" s="261"/>
      <c r="D43" s="259"/>
      <c r="E43" s="262"/>
      <c r="F43" s="259"/>
      <c r="G43" s="568" t="s">
        <v>616</v>
      </c>
      <c r="H43" s="568"/>
      <c r="I43" s="568"/>
      <c r="J43" s="568"/>
      <c r="K43" s="257"/>
    </row>
    <row r="44" spans="2:11" ht="15" customHeight="1">
      <c r="B44" s="260"/>
      <c r="C44" s="261"/>
      <c r="D44" s="259"/>
      <c r="E44" s="262" t="s">
        <v>617</v>
      </c>
      <c r="F44" s="259"/>
      <c r="G44" s="568" t="s">
        <v>618</v>
      </c>
      <c r="H44" s="568"/>
      <c r="I44" s="568"/>
      <c r="J44" s="568"/>
      <c r="K44" s="257"/>
    </row>
    <row r="45" spans="2:11" ht="15" customHeight="1">
      <c r="B45" s="260"/>
      <c r="C45" s="261"/>
      <c r="D45" s="259"/>
      <c r="E45" s="262" t="s">
        <v>3681</v>
      </c>
      <c r="F45" s="259"/>
      <c r="G45" s="568" t="s">
        <v>619</v>
      </c>
      <c r="H45" s="568"/>
      <c r="I45" s="568"/>
      <c r="J45" s="568"/>
      <c r="K45" s="257"/>
    </row>
    <row r="46" spans="2:11" ht="12.75" customHeight="1">
      <c r="B46" s="260"/>
      <c r="C46" s="261"/>
      <c r="D46" s="259"/>
      <c r="E46" s="259"/>
      <c r="F46" s="259"/>
      <c r="G46" s="259"/>
      <c r="H46" s="259"/>
      <c r="I46" s="259"/>
      <c r="J46" s="259"/>
      <c r="K46" s="257"/>
    </row>
    <row r="47" spans="2:11" ht="15" customHeight="1">
      <c r="B47" s="260"/>
      <c r="C47" s="261"/>
      <c r="D47" s="568" t="s">
        <v>620</v>
      </c>
      <c r="E47" s="568"/>
      <c r="F47" s="568"/>
      <c r="G47" s="568"/>
      <c r="H47" s="568"/>
      <c r="I47" s="568"/>
      <c r="J47" s="568"/>
      <c r="K47" s="257"/>
    </row>
    <row r="48" spans="2:11" ht="15" customHeight="1">
      <c r="B48" s="260"/>
      <c r="C48" s="261"/>
      <c r="D48" s="261"/>
      <c r="E48" s="568" t="s">
        <v>621</v>
      </c>
      <c r="F48" s="568"/>
      <c r="G48" s="568"/>
      <c r="H48" s="568"/>
      <c r="I48" s="568"/>
      <c r="J48" s="568"/>
      <c r="K48" s="257"/>
    </row>
    <row r="49" spans="2:11" ht="15" customHeight="1">
      <c r="B49" s="260"/>
      <c r="C49" s="261"/>
      <c r="D49" s="261"/>
      <c r="E49" s="568" t="s">
        <v>622</v>
      </c>
      <c r="F49" s="568"/>
      <c r="G49" s="568"/>
      <c r="H49" s="568"/>
      <c r="I49" s="568"/>
      <c r="J49" s="568"/>
      <c r="K49" s="257"/>
    </row>
    <row r="50" spans="2:11" ht="15" customHeight="1">
      <c r="B50" s="260"/>
      <c r="C50" s="261"/>
      <c r="D50" s="261"/>
      <c r="E50" s="568" t="s">
        <v>623</v>
      </c>
      <c r="F50" s="568"/>
      <c r="G50" s="568"/>
      <c r="H50" s="568"/>
      <c r="I50" s="568"/>
      <c r="J50" s="568"/>
      <c r="K50" s="257"/>
    </row>
    <row r="51" spans="2:11" ht="15" customHeight="1">
      <c r="B51" s="260"/>
      <c r="C51" s="261"/>
      <c r="D51" s="568" t="s">
        <v>624</v>
      </c>
      <c r="E51" s="568"/>
      <c r="F51" s="568"/>
      <c r="G51" s="568"/>
      <c r="H51" s="568"/>
      <c r="I51" s="568"/>
      <c r="J51" s="568"/>
      <c r="K51" s="257"/>
    </row>
    <row r="52" spans="2:11" ht="25.5" customHeight="1">
      <c r="B52" s="256"/>
      <c r="C52" s="569" t="s">
        <v>625</v>
      </c>
      <c r="D52" s="569"/>
      <c r="E52" s="569"/>
      <c r="F52" s="569"/>
      <c r="G52" s="569"/>
      <c r="H52" s="569"/>
      <c r="I52" s="569"/>
      <c r="J52" s="569"/>
      <c r="K52" s="257"/>
    </row>
    <row r="53" spans="2:11" ht="5.25" customHeight="1">
      <c r="B53" s="256"/>
      <c r="C53" s="258"/>
      <c r="D53" s="258"/>
      <c r="E53" s="258"/>
      <c r="F53" s="258"/>
      <c r="G53" s="258"/>
      <c r="H53" s="258"/>
      <c r="I53" s="258"/>
      <c r="J53" s="258"/>
      <c r="K53" s="257"/>
    </row>
    <row r="54" spans="2:11" ht="15" customHeight="1">
      <c r="B54" s="256"/>
      <c r="C54" s="568" t="s">
        <v>626</v>
      </c>
      <c r="D54" s="568"/>
      <c r="E54" s="568"/>
      <c r="F54" s="568"/>
      <c r="G54" s="568"/>
      <c r="H54" s="568"/>
      <c r="I54" s="568"/>
      <c r="J54" s="568"/>
      <c r="K54" s="257"/>
    </row>
    <row r="55" spans="2:11" ht="15" customHeight="1">
      <c r="B55" s="256"/>
      <c r="C55" s="568" t="s">
        <v>627</v>
      </c>
      <c r="D55" s="568"/>
      <c r="E55" s="568"/>
      <c r="F55" s="568"/>
      <c r="G55" s="568"/>
      <c r="H55" s="568"/>
      <c r="I55" s="568"/>
      <c r="J55" s="568"/>
      <c r="K55" s="257"/>
    </row>
    <row r="56" spans="2:11" ht="12.75" customHeight="1">
      <c r="B56" s="256"/>
      <c r="C56" s="259"/>
      <c r="D56" s="259"/>
      <c r="E56" s="259"/>
      <c r="F56" s="259"/>
      <c r="G56" s="259"/>
      <c r="H56" s="259"/>
      <c r="I56" s="259"/>
      <c r="J56" s="259"/>
      <c r="K56" s="257"/>
    </row>
    <row r="57" spans="2:11" ht="15" customHeight="1">
      <c r="B57" s="256"/>
      <c r="C57" s="568" t="s">
        <v>628</v>
      </c>
      <c r="D57" s="568"/>
      <c r="E57" s="568"/>
      <c r="F57" s="568"/>
      <c r="G57" s="568"/>
      <c r="H57" s="568"/>
      <c r="I57" s="568"/>
      <c r="J57" s="568"/>
      <c r="K57" s="257"/>
    </row>
    <row r="58" spans="2:11" ht="15" customHeight="1">
      <c r="B58" s="256"/>
      <c r="C58" s="261"/>
      <c r="D58" s="568" t="s">
        <v>629</v>
      </c>
      <c r="E58" s="568"/>
      <c r="F58" s="568"/>
      <c r="G58" s="568"/>
      <c r="H58" s="568"/>
      <c r="I58" s="568"/>
      <c r="J58" s="568"/>
      <c r="K58" s="257"/>
    </row>
    <row r="59" spans="2:11" ht="15" customHeight="1">
      <c r="B59" s="256"/>
      <c r="C59" s="261"/>
      <c r="D59" s="568" t="s">
        <v>630</v>
      </c>
      <c r="E59" s="568"/>
      <c r="F59" s="568"/>
      <c r="G59" s="568"/>
      <c r="H59" s="568"/>
      <c r="I59" s="568"/>
      <c r="J59" s="568"/>
      <c r="K59" s="257"/>
    </row>
    <row r="60" spans="2:11" ht="15" customHeight="1">
      <c r="B60" s="256"/>
      <c r="C60" s="261"/>
      <c r="D60" s="568" t="s">
        <v>631</v>
      </c>
      <c r="E60" s="568"/>
      <c r="F60" s="568"/>
      <c r="G60" s="568"/>
      <c r="H60" s="568"/>
      <c r="I60" s="568"/>
      <c r="J60" s="568"/>
      <c r="K60" s="257"/>
    </row>
    <row r="61" spans="2:11" ht="15" customHeight="1">
      <c r="B61" s="256"/>
      <c r="C61" s="261"/>
      <c r="D61" s="568" t="s">
        <v>632</v>
      </c>
      <c r="E61" s="568"/>
      <c r="F61" s="568"/>
      <c r="G61" s="568"/>
      <c r="H61" s="568"/>
      <c r="I61" s="568"/>
      <c r="J61" s="568"/>
      <c r="K61" s="257"/>
    </row>
    <row r="62" spans="2:11" ht="15" customHeight="1">
      <c r="B62" s="256"/>
      <c r="C62" s="261"/>
      <c r="D62" s="566" t="s">
        <v>633</v>
      </c>
      <c r="E62" s="566"/>
      <c r="F62" s="566"/>
      <c r="G62" s="566"/>
      <c r="H62" s="566"/>
      <c r="I62" s="566"/>
      <c r="J62" s="566"/>
      <c r="K62" s="257"/>
    </row>
    <row r="63" spans="2:11" ht="15" customHeight="1">
      <c r="B63" s="256"/>
      <c r="C63" s="261"/>
      <c r="D63" s="568" t="s">
        <v>634</v>
      </c>
      <c r="E63" s="568"/>
      <c r="F63" s="568"/>
      <c r="G63" s="568"/>
      <c r="H63" s="568"/>
      <c r="I63" s="568"/>
      <c r="J63" s="568"/>
      <c r="K63" s="257"/>
    </row>
    <row r="64" spans="2:11" ht="12.75" customHeight="1">
      <c r="B64" s="256"/>
      <c r="C64" s="261"/>
      <c r="D64" s="261"/>
      <c r="E64" s="264"/>
      <c r="F64" s="261"/>
      <c r="G64" s="261"/>
      <c r="H64" s="261"/>
      <c r="I64" s="261"/>
      <c r="J64" s="261"/>
      <c r="K64" s="257"/>
    </row>
    <row r="65" spans="2:11" ht="15" customHeight="1">
      <c r="B65" s="256"/>
      <c r="C65" s="261"/>
      <c r="D65" s="568" t="s">
        <v>635</v>
      </c>
      <c r="E65" s="568"/>
      <c r="F65" s="568"/>
      <c r="G65" s="568"/>
      <c r="H65" s="568"/>
      <c r="I65" s="568"/>
      <c r="J65" s="568"/>
      <c r="K65" s="257"/>
    </row>
    <row r="66" spans="2:11" ht="15" customHeight="1">
      <c r="B66" s="256"/>
      <c r="C66" s="261"/>
      <c r="D66" s="566" t="s">
        <v>636</v>
      </c>
      <c r="E66" s="566"/>
      <c r="F66" s="566"/>
      <c r="G66" s="566"/>
      <c r="H66" s="566"/>
      <c r="I66" s="566"/>
      <c r="J66" s="566"/>
      <c r="K66" s="257"/>
    </row>
    <row r="67" spans="2:11" ht="15" customHeight="1">
      <c r="B67" s="256"/>
      <c r="C67" s="261"/>
      <c r="D67" s="568" t="s">
        <v>637</v>
      </c>
      <c r="E67" s="568"/>
      <c r="F67" s="568"/>
      <c r="G67" s="568"/>
      <c r="H67" s="568"/>
      <c r="I67" s="568"/>
      <c r="J67" s="568"/>
      <c r="K67" s="257"/>
    </row>
    <row r="68" spans="2:11" ht="15" customHeight="1">
      <c r="B68" s="256"/>
      <c r="C68" s="261"/>
      <c r="D68" s="568" t="s">
        <v>638</v>
      </c>
      <c r="E68" s="568"/>
      <c r="F68" s="568"/>
      <c r="G68" s="568"/>
      <c r="H68" s="568"/>
      <c r="I68" s="568"/>
      <c r="J68" s="568"/>
      <c r="K68" s="257"/>
    </row>
    <row r="69" spans="2:11" ht="15" customHeight="1">
      <c r="B69" s="256"/>
      <c r="C69" s="261"/>
      <c r="D69" s="568" t="s">
        <v>639</v>
      </c>
      <c r="E69" s="568"/>
      <c r="F69" s="568"/>
      <c r="G69" s="568"/>
      <c r="H69" s="568"/>
      <c r="I69" s="568"/>
      <c r="J69" s="568"/>
      <c r="K69" s="257"/>
    </row>
    <row r="70" spans="2:11" ht="15" customHeight="1">
      <c r="B70" s="256"/>
      <c r="C70" s="261"/>
      <c r="D70" s="568" t="s">
        <v>640</v>
      </c>
      <c r="E70" s="568"/>
      <c r="F70" s="568"/>
      <c r="G70" s="568"/>
      <c r="H70" s="568"/>
      <c r="I70" s="568"/>
      <c r="J70" s="568"/>
      <c r="K70" s="257"/>
    </row>
    <row r="71" spans="2:11" ht="12.75" customHeight="1">
      <c r="B71" s="265"/>
      <c r="C71" s="266"/>
      <c r="D71" s="266"/>
      <c r="E71" s="266"/>
      <c r="F71" s="266"/>
      <c r="G71" s="266"/>
      <c r="H71" s="266"/>
      <c r="I71" s="266"/>
      <c r="J71" s="266"/>
      <c r="K71" s="267"/>
    </row>
    <row r="72" spans="2:11" ht="18.75" customHeight="1">
      <c r="B72" s="268"/>
      <c r="C72" s="268"/>
      <c r="D72" s="268"/>
      <c r="E72" s="268"/>
      <c r="F72" s="268"/>
      <c r="G72" s="268"/>
      <c r="H72" s="268"/>
      <c r="I72" s="268"/>
      <c r="J72" s="268"/>
      <c r="K72" s="269"/>
    </row>
    <row r="73" spans="2:11" ht="18.75" customHeight="1">
      <c r="B73" s="269"/>
      <c r="C73" s="269"/>
      <c r="D73" s="269"/>
      <c r="E73" s="269"/>
      <c r="F73" s="269"/>
      <c r="G73" s="269"/>
      <c r="H73" s="269"/>
      <c r="I73" s="269"/>
      <c r="J73" s="269"/>
      <c r="K73" s="269"/>
    </row>
    <row r="74" spans="2:11" ht="7.5" customHeight="1">
      <c r="B74" s="270"/>
      <c r="C74" s="271"/>
      <c r="D74" s="271"/>
      <c r="E74" s="271"/>
      <c r="F74" s="271"/>
      <c r="G74" s="271"/>
      <c r="H74" s="271"/>
      <c r="I74" s="271"/>
      <c r="J74" s="271"/>
      <c r="K74" s="272"/>
    </row>
    <row r="75" spans="2:11" ht="45" customHeight="1">
      <c r="B75" s="273"/>
      <c r="C75" s="567" t="s">
        <v>641</v>
      </c>
      <c r="D75" s="567"/>
      <c r="E75" s="567"/>
      <c r="F75" s="567"/>
      <c r="G75" s="567"/>
      <c r="H75" s="567"/>
      <c r="I75" s="567"/>
      <c r="J75" s="567"/>
      <c r="K75" s="274"/>
    </row>
    <row r="76" spans="2:11" ht="17.25" customHeight="1">
      <c r="B76" s="273"/>
      <c r="C76" s="275" t="s">
        <v>642</v>
      </c>
      <c r="D76" s="275"/>
      <c r="E76" s="275"/>
      <c r="F76" s="275" t="s">
        <v>643</v>
      </c>
      <c r="G76" s="276"/>
      <c r="H76" s="275" t="s">
        <v>3536</v>
      </c>
      <c r="I76" s="275" t="s">
        <v>3539</v>
      </c>
      <c r="J76" s="275" t="s">
        <v>644</v>
      </c>
      <c r="K76" s="274"/>
    </row>
    <row r="77" spans="2:11" ht="17.25" customHeight="1">
      <c r="B77" s="273"/>
      <c r="C77" s="277" t="s">
        <v>645</v>
      </c>
      <c r="D77" s="277"/>
      <c r="E77" s="277"/>
      <c r="F77" s="278" t="s">
        <v>646</v>
      </c>
      <c r="G77" s="279"/>
      <c r="H77" s="277"/>
      <c r="I77" s="277"/>
      <c r="J77" s="277" t="s">
        <v>647</v>
      </c>
      <c r="K77" s="274"/>
    </row>
    <row r="78" spans="2:11" ht="5.25" customHeight="1">
      <c r="B78" s="273"/>
      <c r="C78" s="280"/>
      <c r="D78" s="280"/>
      <c r="E78" s="280"/>
      <c r="F78" s="280"/>
      <c r="G78" s="281"/>
      <c r="H78" s="280"/>
      <c r="I78" s="280"/>
      <c r="J78" s="280"/>
      <c r="K78" s="274"/>
    </row>
    <row r="79" spans="2:11" ht="15" customHeight="1">
      <c r="B79" s="273"/>
      <c r="C79" s="262" t="s">
        <v>3535</v>
      </c>
      <c r="D79" s="280"/>
      <c r="E79" s="280"/>
      <c r="F79" s="282" t="s">
        <v>648</v>
      </c>
      <c r="G79" s="281"/>
      <c r="H79" s="262" t="s">
        <v>649</v>
      </c>
      <c r="I79" s="262" t="s">
        <v>650</v>
      </c>
      <c r="J79" s="262">
        <v>20</v>
      </c>
      <c r="K79" s="274"/>
    </row>
    <row r="80" spans="2:11" ht="15" customHeight="1">
      <c r="B80" s="273"/>
      <c r="C80" s="262" t="s">
        <v>651</v>
      </c>
      <c r="D80" s="262"/>
      <c r="E80" s="262"/>
      <c r="F80" s="282" t="s">
        <v>648</v>
      </c>
      <c r="G80" s="281"/>
      <c r="H80" s="262" t="s">
        <v>652</v>
      </c>
      <c r="I80" s="262" t="s">
        <v>650</v>
      </c>
      <c r="J80" s="262">
        <v>120</v>
      </c>
      <c r="K80" s="274"/>
    </row>
    <row r="81" spans="2:11" ht="15" customHeight="1">
      <c r="B81" s="283"/>
      <c r="C81" s="262" t="s">
        <v>653</v>
      </c>
      <c r="D81" s="262"/>
      <c r="E81" s="262"/>
      <c r="F81" s="282" t="s">
        <v>654</v>
      </c>
      <c r="G81" s="281"/>
      <c r="H81" s="262" t="s">
        <v>655</v>
      </c>
      <c r="I81" s="262" t="s">
        <v>650</v>
      </c>
      <c r="J81" s="262">
        <v>50</v>
      </c>
      <c r="K81" s="274"/>
    </row>
    <row r="82" spans="2:11" ht="15" customHeight="1">
      <c r="B82" s="283"/>
      <c r="C82" s="262" t="s">
        <v>656</v>
      </c>
      <c r="D82" s="262"/>
      <c r="E82" s="262"/>
      <c r="F82" s="282" t="s">
        <v>648</v>
      </c>
      <c r="G82" s="281"/>
      <c r="H82" s="262" t="s">
        <v>657</v>
      </c>
      <c r="I82" s="262" t="s">
        <v>658</v>
      </c>
      <c r="J82" s="262"/>
      <c r="K82" s="274"/>
    </row>
    <row r="83" spans="2:11" ht="15" customHeight="1">
      <c r="B83" s="283"/>
      <c r="C83" s="284" t="s">
        <v>659</v>
      </c>
      <c r="D83" s="284"/>
      <c r="E83" s="284"/>
      <c r="F83" s="285" t="s">
        <v>654</v>
      </c>
      <c r="G83" s="284"/>
      <c r="H83" s="284" t="s">
        <v>660</v>
      </c>
      <c r="I83" s="284" t="s">
        <v>650</v>
      </c>
      <c r="J83" s="284">
        <v>15</v>
      </c>
      <c r="K83" s="274"/>
    </row>
    <row r="84" spans="2:11" ht="15" customHeight="1">
      <c r="B84" s="283"/>
      <c r="C84" s="284" t="s">
        <v>661</v>
      </c>
      <c r="D84" s="284"/>
      <c r="E84" s="284"/>
      <c r="F84" s="285" t="s">
        <v>654</v>
      </c>
      <c r="G84" s="284"/>
      <c r="H84" s="284" t="s">
        <v>662</v>
      </c>
      <c r="I84" s="284" t="s">
        <v>650</v>
      </c>
      <c r="J84" s="284">
        <v>15</v>
      </c>
      <c r="K84" s="274"/>
    </row>
    <row r="85" spans="2:11" ht="15" customHeight="1">
      <c r="B85" s="283"/>
      <c r="C85" s="284" t="s">
        <v>663</v>
      </c>
      <c r="D85" s="284"/>
      <c r="E85" s="284"/>
      <c r="F85" s="285" t="s">
        <v>654</v>
      </c>
      <c r="G85" s="284"/>
      <c r="H85" s="284" t="s">
        <v>664</v>
      </c>
      <c r="I85" s="284" t="s">
        <v>650</v>
      </c>
      <c r="J85" s="284">
        <v>20</v>
      </c>
      <c r="K85" s="274"/>
    </row>
    <row r="86" spans="2:11" ht="15" customHeight="1">
      <c r="B86" s="283"/>
      <c r="C86" s="284" t="s">
        <v>665</v>
      </c>
      <c r="D86" s="284"/>
      <c r="E86" s="284"/>
      <c r="F86" s="285" t="s">
        <v>654</v>
      </c>
      <c r="G86" s="284"/>
      <c r="H86" s="284" t="s">
        <v>666</v>
      </c>
      <c r="I86" s="284" t="s">
        <v>650</v>
      </c>
      <c r="J86" s="284">
        <v>20</v>
      </c>
      <c r="K86" s="274"/>
    </row>
    <row r="87" spans="2:11" ht="15" customHeight="1">
      <c r="B87" s="283"/>
      <c r="C87" s="262" t="s">
        <v>667</v>
      </c>
      <c r="D87" s="262"/>
      <c r="E87" s="262"/>
      <c r="F87" s="282" t="s">
        <v>654</v>
      </c>
      <c r="G87" s="281"/>
      <c r="H87" s="262" t="s">
        <v>668</v>
      </c>
      <c r="I87" s="262" t="s">
        <v>650</v>
      </c>
      <c r="J87" s="262">
        <v>50</v>
      </c>
      <c r="K87" s="274"/>
    </row>
    <row r="88" spans="2:11" ht="15" customHeight="1">
      <c r="B88" s="283"/>
      <c r="C88" s="262" t="s">
        <v>669</v>
      </c>
      <c r="D88" s="262"/>
      <c r="E88" s="262"/>
      <c r="F88" s="282" t="s">
        <v>654</v>
      </c>
      <c r="G88" s="281"/>
      <c r="H88" s="262" t="s">
        <v>670</v>
      </c>
      <c r="I88" s="262" t="s">
        <v>650</v>
      </c>
      <c r="J88" s="262">
        <v>20</v>
      </c>
      <c r="K88" s="274"/>
    </row>
    <row r="89" spans="2:11" ht="15" customHeight="1">
      <c r="B89" s="283"/>
      <c r="C89" s="262" t="s">
        <v>671</v>
      </c>
      <c r="D89" s="262"/>
      <c r="E89" s="262"/>
      <c r="F89" s="282" t="s">
        <v>654</v>
      </c>
      <c r="G89" s="281"/>
      <c r="H89" s="262" t="s">
        <v>672</v>
      </c>
      <c r="I89" s="262" t="s">
        <v>650</v>
      </c>
      <c r="J89" s="262">
        <v>20</v>
      </c>
      <c r="K89" s="274"/>
    </row>
    <row r="90" spans="2:11" ht="15" customHeight="1">
      <c r="B90" s="283"/>
      <c r="C90" s="262" t="s">
        <v>673</v>
      </c>
      <c r="D90" s="262"/>
      <c r="E90" s="262"/>
      <c r="F90" s="282" t="s">
        <v>654</v>
      </c>
      <c r="G90" s="281"/>
      <c r="H90" s="262" t="s">
        <v>674</v>
      </c>
      <c r="I90" s="262" t="s">
        <v>650</v>
      </c>
      <c r="J90" s="262">
        <v>50</v>
      </c>
      <c r="K90" s="274"/>
    </row>
    <row r="91" spans="2:11" ht="15" customHeight="1">
      <c r="B91" s="283"/>
      <c r="C91" s="262" t="s">
        <v>675</v>
      </c>
      <c r="D91" s="262"/>
      <c r="E91" s="262"/>
      <c r="F91" s="282" t="s">
        <v>654</v>
      </c>
      <c r="G91" s="281"/>
      <c r="H91" s="262" t="s">
        <v>675</v>
      </c>
      <c r="I91" s="262" t="s">
        <v>650</v>
      </c>
      <c r="J91" s="262">
        <v>50</v>
      </c>
      <c r="K91" s="274"/>
    </row>
    <row r="92" spans="2:11" ht="15" customHeight="1">
      <c r="B92" s="283"/>
      <c r="C92" s="262" t="s">
        <v>676</v>
      </c>
      <c r="D92" s="262"/>
      <c r="E92" s="262"/>
      <c r="F92" s="282" t="s">
        <v>654</v>
      </c>
      <c r="G92" s="281"/>
      <c r="H92" s="262" t="s">
        <v>677</v>
      </c>
      <c r="I92" s="262" t="s">
        <v>650</v>
      </c>
      <c r="J92" s="262">
        <v>255</v>
      </c>
      <c r="K92" s="274"/>
    </row>
    <row r="93" spans="2:11" ht="15" customHeight="1">
      <c r="B93" s="283"/>
      <c r="C93" s="262" t="s">
        <v>678</v>
      </c>
      <c r="D93" s="262"/>
      <c r="E93" s="262"/>
      <c r="F93" s="282" t="s">
        <v>648</v>
      </c>
      <c r="G93" s="281"/>
      <c r="H93" s="262" t="s">
        <v>679</v>
      </c>
      <c r="I93" s="262" t="s">
        <v>680</v>
      </c>
      <c r="J93" s="262"/>
      <c r="K93" s="274"/>
    </row>
    <row r="94" spans="2:11" ht="15" customHeight="1">
      <c r="B94" s="283"/>
      <c r="C94" s="262" t="s">
        <v>681</v>
      </c>
      <c r="D94" s="262"/>
      <c r="E94" s="262"/>
      <c r="F94" s="282" t="s">
        <v>648</v>
      </c>
      <c r="G94" s="281"/>
      <c r="H94" s="262" t="s">
        <v>682</v>
      </c>
      <c r="I94" s="262" t="s">
        <v>683</v>
      </c>
      <c r="J94" s="262"/>
      <c r="K94" s="274"/>
    </row>
    <row r="95" spans="2:11" ht="15" customHeight="1">
      <c r="B95" s="283"/>
      <c r="C95" s="262" t="s">
        <v>684</v>
      </c>
      <c r="D95" s="262"/>
      <c r="E95" s="262"/>
      <c r="F95" s="282" t="s">
        <v>648</v>
      </c>
      <c r="G95" s="281"/>
      <c r="H95" s="262" t="s">
        <v>684</v>
      </c>
      <c r="I95" s="262" t="s">
        <v>683</v>
      </c>
      <c r="J95" s="262"/>
      <c r="K95" s="274"/>
    </row>
    <row r="96" spans="2:11" ht="15" customHeight="1">
      <c r="B96" s="283"/>
      <c r="C96" s="262" t="s">
        <v>3520</v>
      </c>
      <c r="D96" s="262"/>
      <c r="E96" s="262"/>
      <c r="F96" s="282" t="s">
        <v>648</v>
      </c>
      <c r="G96" s="281"/>
      <c r="H96" s="262" t="s">
        <v>685</v>
      </c>
      <c r="I96" s="262" t="s">
        <v>683</v>
      </c>
      <c r="J96" s="262"/>
      <c r="K96" s="274"/>
    </row>
    <row r="97" spans="2:11" ht="15" customHeight="1">
      <c r="B97" s="283"/>
      <c r="C97" s="262" t="s">
        <v>3530</v>
      </c>
      <c r="D97" s="262"/>
      <c r="E97" s="262"/>
      <c r="F97" s="282" t="s">
        <v>648</v>
      </c>
      <c r="G97" s="281"/>
      <c r="H97" s="262" t="s">
        <v>686</v>
      </c>
      <c r="I97" s="262" t="s">
        <v>683</v>
      </c>
      <c r="J97" s="262"/>
      <c r="K97" s="274"/>
    </row>
    <row r="98" spans="2:11" ht="15" customHeight="1">
      <c r="B98" s="286"/>
      <c r="C98" s="287"/>
      <c r="D98" s="287"/>
      <c r="E98" s="287"/>
      <c r="F98" s="287"/>
      <c r="G98" s="287"/>
      <c r="H98" s="287"/>
      <c r="I98" s="287"/>
      <c r="J98" s="287"/>
      <c r="K98" s="288"/>
    </row>
    <row r="99" spans="2:11" ht="18.75" customHeight="1">
      <c r="B99" s="289"/>
      <c r="C99" s="290"/>
      <c r="D99" s="290"/>
      <c r="E99" s="290"/>
      <c r="F99" s="290"/>
      <c r="G99" s="290"/>
      <c r="H99" s="290"/>
      <c r="I99" s="290"/>
      <c r="J99" s="290"/>
      <c r="K99" s="289"/>
    </row>
    <row r="100" spans="2:11" ht="18.75" customHeight="1">
      <c r="B100" s="269"/>
      <c r="C100" s="269"/>
      <c r="D100" s="269"/>
      <c r="E100" s="269"/>
      <c r="F100" s="269"/>
      <c r="G100" s="269"/>
      <c r="H100" s="269"/>
      <c r="I100" s="269"/>
      <c r="J100" s="269"/>
      <c r="K100" s="269"/>
    </row>
    <row r="101" spans="2:11" ht="7.5" customHeight="1">
      <c r="B101" s="270"/>
      <c r="C101" s="271"/>
      <c r="D101" s="271"/>
      <c r="E101" s="271"/>
      <c r="F101" s="271"/>
      <c r="G101" s="271"/>
      <c r="H101" s="271"/>
      <c r="I101" s="271"/>
      <c r="J101" s="271"/>
      <c r="K101" s="272"/>
    </row>
    <row r="102" spans="2:11" ht="45" customHeight="1">
      <c r="B102" s="273"/>
      <c r="C102" s="567" t="s">
        <v>687</v>
      </c>
      <c r="D102" s="567"/>
      <c r="E102" s="567"/>
      <c r="F102" s="567"/>
      <c r="G102" s="567"/>
      <c r="H102" s="567"/>
      <c r="I102" s="567"/>
      <c r="J102" s="567"/>
      <c r="K102" s="274"/>
    </row>
    <row r="103" spans="2:11" ht="17.25" customHeight="1">
      <c r="B103" s="273"/>
      <c r="C103" s="275" t="s">
        <v>642</v>
      </c>
      <c r="D103" s="275"/>
      <c r="E103" s="275"/>
      <c r="F103" s="275" t="s">
        <v>643</v>
      </c>
      <c r="G103" s="276"/>
      <c r="H103" s="275" t="s">
        <v>3536</v>
      </c>
      <c r="I103" s="275" t="s">
        <v>3539</v>
      </c>
      <c r="J103" s="275" t="s">
        <v>644</v>
      </c>
      <c r="K103" s="274"/>
    </row>
    <row r="104" spans="2:11" ht="17.25" customHeight="1">
      <c r="B104" s="273"/>
      <c r="C104" s="277" t="s">
        <v>645</v>
      </c>
      <c r="D104" s="277"/>
      <c r="E104" s="277"/>
      <c r="F104" s="278" t="s">
        <v>646</v>
      </c>
      <c r="G104" s="279"/>
      <c r="H104" s="277"/>
      <c r="I104" s="277"/>
      <c r="J104" s="277" t="s">
        <v>647</v>
      </c>
      <c r="K104" s="274"/>
    </row>
    <row r="105" spans="2:11" ht="5.25" customHeight="1">
      <c r="B105" s="273"/>
      <c r="C105" s="275"/>
      <c r="D105" s="275"/>
      <c r="E105" s="275"/>
      <c r="F105" s="275"/>
      <c r="G105" s="291"/>
      <c r="H105" s="275"/>
      <c r="I105" s="275"/>
      <c r="J105" s="275"/>
      <c r="K105" s="274"/>
    </row>
    <row r="106" spans="2:11" ht="15" customHeight="1">
      <c r="B106" s="273"/>
      <c r="C106" s="262" t="s">
        <v>3535</v>
      </c>
      <c r="D106" s="280"/>
      <c r="E106" s="280"/>
      <c r="F106" s="282" t="s">
        <v>648</v>
      </c>
      <c r="G106" s="291"/>
      <c r="H106" s="262" t="s">
        <v>688</v>
      </c>
      <c r="I106" s="262" t="s">
        <v>650</v>
      </c>
      <c r="J106" s="262">
        <v>20</v>
      </c>
      <c r="K106" s="274"/>
    </row>
    <row r="107" spans="2:11" ht="15" customHeight="1">
      <c r="B107" s="273"/>
      <c r="C107" s="262" t="s">
        <v>651</v>
      </c>
      <c r="D107" s="262"/>
      <c r="E107" s="262"/>
      <c r="F107" s="282" t="s">
        <v>648</v>
      </c>
      <c r="G107" s="262"/>
      <c r="H107" s="262" t="s">
        <v>688</v>
      </c>
      <c r="I107" s="262" t="s">
        <v>650</v>
      </c>
      <c r="J107" s="262">
        <v>120</v>
      </c>
      <c r="K107" s="274"/>
    </row>
    <row r="108" spans="2:11" ht="15" customHeight="1">
      <c r="B108" s="283"/>
      <c r="C108" s="262" t="s">
        <v>653</v>
      </c>
      <c r="D108" s="262"/>
      <c r="E108" s="262"/>
      <c r="F108" s="282" t="s">
        <v>654</v>
      </c>
      <c r="G108" s="262"/>
      <c r="H108" s="262" t="s">
        <v>688</v>
      </c>
      <c r="I108" s="262" t="s">
        <v>650</v>
      </c>
      <c r="J108" s="262">
        <v>50</v>
      </c>
      <c r="K108" s="274"/>
    </row>
    <row r="109" spans="2:11" ht="15" customHeight="1">
      <c r="B109" s="283"/>
      <c r="C109" s="262" t="s">
        <v>656</v>
      </c>
      <c r="D109" s="262"/>
      <c r="E109" s="262"/>
      <c r="F109" s="282" t="s">
        <v>648</v>
      </c>
      <c r="G109" s="262"/>
      <c r="H109" s="262" t="s">
        <v>688</v>
      </c>
      <c r="I109" s="262" t="s">
        <v>658</v>
      </c>
      <c r="J109" s="262"/>
      <c r="K109" s="274"/>
    </row>
    <row r="110" spans="2:11" ht="15" customHeight="1">
      <c r="B110" s="283"/>
      <c r="C110" s="262" t="s">
        <v>667</v>
      </c>
      <c r="D110" s="262"/>
      <c r="E110" s="262"/>
      <c r="F110" s="282" t="s">
        <v>654</v>
      </c>
      <c r="G110" s="262"/>
      <c r="H110" s="262" t="s">
        <v>688</v>
      </c>
      <c r="I110" s="262" t="s">
        <v>650</v>
      </c>
      <c r="J110" s="262">
        <v>50</v>
      </c>
      <c r="K110" s="274"/>
    </row>
    <row r="111" spans="2:11" ht="15" customHeight="1">
      <c r="B111" s="283"/>
      <c r="C111" s="262" t="s">
        <v>675</v>
      </c>
      <c r="D111" s="262"/>
      <c r="E111" s="262"/>
      <c r="F111" s="282" t="s">
        <v>654</v>
      </c>
      <c r="G111" s="262"/>
      <c r="H111" s="262" t="s">
        <v>688</v>
      </c>
      <c r="I111" s="262" t="s">
        <v>650</v>
      </c>
      <c r="J111" s="262">
        <v>50</v>
      </c>
      <c r="K111" s="274"/>
    </row>
    <row r="112" spans="2:11" ht="15" customHeight="1">
      <c r="B112" s="283"/>
      <c r="C112" s="262" t="s">
        <v>673</v>
      </c>
      <c r="D112" s="262"/>
      <c r="E112" s="262"/>
      <c r="F112" s="282" t="s">
        <v>654</v>
      </c>
      <c r="G112" s="262"/>
      <c r="H112" s="262" t="s">
        <v>688</v>
      </c>
      <c r="I112" s="262" t="s">
        <v>650</v>
      </c>
      <c r="J112" s="262">
        <v>50</v>
      </c>
      <c r="K112" s="274"/>
    </row>
    <row r="113" spans="2:11" ht="15" customHeight="1">
      <c r="B113" s="283"/>
      <c r="C113" s="262" t="s">
        <v>3535</v>
      </c>
      <c r="D113" s="262"/>
      <c r="E113" s="262"/>
      <c r="F113" s="282" t="s">
        <v>648</v>
      </c>
      <c r="G113" s="262"/>
      <c r="H113" s="262" t="s">
        <v>689</v>
      </c>
      <c r="I113" s="262" t="s">
        <v>650</v>
      </c>
      <c r="J113" s="262">
        <v>20</v>
      </c>
      <c r="K113" s="274"/>
    </row>
    <row r="114" spans="2:11" ht="15" customHeight="1">
      <c r="B114" s="283"/>
      <c r="C114" s="262" t="s">
        <v>690</v>
      </c>
      <c r="D114" s="262"/>
      <c r="E114" s="262"/>
      <c r="F114" s="282" t="s">
        <v>648</v>
      </c>
      <c r="G114" s="262"/>
      <c r="H114" s="262" t="s">
        <v>691</v>
      </c>
      <c r="I114" s="262" t="s">
        <v>650</v>
      </c>
      <c r="J114" s="262">
        <v>120</v>
      </c>
      <c r="K114" s="274"/>
    </row>
    <row r="115" spans="2:11" ht="15" customHeight="1">
      <c r="B115" s="283"/>
      <c r="C115" s="262" t="s">
        <v>3520</v>
      </c>
      <c r="D115" s="262"/>
      <c r="E115" s="262"/>
      <c r="F115" s="282" t="s">
        <v>648</v>
      </c>
      <c r="G115" s="262"/>
      <c r="H115" s="262" t="s">
        <v>692</v>
      </c>
      <c r="I115" s="262" t="s">
        <v>683</v>
      </c>
      <c r="J115" s="262"/>
      <c r="K115" s="274"/>
    </row>
    <row r="116" spans="2:11" ht="15" customHeight="1">
      <c r="B116" s="283"/>
      <c r="C116" s="262" t="s">
        <v>3530</v>
      </c>
      <c r="D116" s="262"/>
      <c r="E116" s="262"/>
      <c r="F116" s="282" t="s">
        <v>648</v>
      </c>
      <c r="G116" s="262"/>
      <c r="H116" s="262" t="s">
        <v>693</v>
      </c>
      <c r="I116" s="262" t="s">
        <v>683</v>
      </c>
      <c r="J116" s="262"/>
      <c r="K116" s="274"/>
    </row>
    <row r="117" spans="2:11" ht="15" customHeight="1">
      <c r="B117" s="283"/>
      <c r="C117" s="262" t="s">
        <v>3539</v>
      </c>
      <c r="D117" s="262"/>
      <c r="E117" s="262"/>
      <c r="F117" s="282" t="s">
        <v>648</v>
      </c>
      <c r="G117" s="262"/>
      <c r="H117" s="262" t="s">
        <v>694</v>
      </c>
      <c r="I117" s="262" t="s">
        <v>695</v>
      </c>
      <c r="J117" s="262"/>
      <c r="K117" s="274"/>
    </row>
    <row r="118" spans="2:11" ht="15" customHeight="1">
      <c r="B118" s="286"/>
      <c r="C118" s="292"/>
      <c r="D118" s="292"/>
      <c r="E118" s="292"/>
      <c r="F118" s="292"/>
      <c r="G118" s="292"/>
      <c r="H118" s="292"/>
      <c r="I118" s="292"/>
      <c r="J118" s="292"/>
      <c r="K118" s="288"/>
    </row>
    <row r="119" spans="2:11" ht="18.75" customHeight="1">
      <c r="B119" s="293"/>
      <c r="C119" s="259"/>
      <c r="D119" s="259"/>
      <c r="E119" s="259"/>
      <c r="F119" s="294"/>
      <c r="G119" s="259"/>
      <c r="H119" s="259"/>
      <c r="I119" s="259"/>
      <c r="J119" s="259"/>
      <c r="K119" s="293"/>
    </row>
    <row r="120" spans="2:11" ht="18.75" customHeight="1">
      <c r="B120" s="269"/>
      <c r="C120" s="269"/>
      <c r="D120" s="269"/>
      <c r="E120" s="269"/>
      <c r="F120" s="269"/>
      <c r="G120" s="269"/>
      <c r="H120" s="269"/>
      <c r="I120" s="269"/>
      <c r="J120" s="269"/>
      <c r="K120" s="269"/>
    </row>
    <row r="121" spans="2:11" ht="7.5" customHeight="1">
      <c r="B121" s="295"/>
      <c r="C121" s="296"/>
      <c r="D121" s="296"/>
      <c r="E121" s="296"/>
      <c r="F121" s="296"/>
      <c r="G121" s="296"/>
      <c r="H121" s="296"/>
      <c r="I121" s="296"/>
      <c r="J121" s="296"/>
      <c r="K121" s="297"/>
    </row>
    <row r="122" spans="2:11" ht="45" customHeight="1">
      <c r="B122" s="298"/>
      <c r="C122" s="565" t="s">
        <v>696</v>
      </c>
      <c r="D122" s="565"/>
      <c r="E122" s="565"/>
      <c r="F122" s="565"/>
      <c r="G122" s="565"/>
      <c r="H122" s="565"/>
      <c r="I122" s="565"/>
      <c r="J122" s="565"/>
      <c r="K122" s="299"/>
    </row>
    <row r="123" spans="2:11" ht="17.25" customHeight="1">
      <c r="B123" s="300"/>
      <c r="C123" s="275" t="s">
        <v>642</v>
      </c>
      <c r="D123" s="275"/>
      <c r="E123" s="275"/>
      <c r="F123" s="275" t="s">
        <v>643</v>
      </c>
      <c r="G123" s="276"/>
      <c r="H123" s="275" t="s">
        <v>3536</v>
      </c>
      <c r="I123" s="275" t="s">
        <v>3539</v>
      </c>
      <c r="J123" s="275" t="s">
        <v>644</v>
      </c>
      <c r="K123" s="301"/>
    </row>
    <row r="124" spans="2:11" ht="17.25" customHeight="1">
      <c r="B124" s="300"/>
      <c r="C124" s="277" t="s">
        <v>645</v>
      </c>
      <c r="D124" s="277"/>
      <c r="E124" s="277"/>
      <c r="F124" s="278" t="s">
        <v>646</v>
      </c>
      <c r="G124" s="279"/>
      <c r="H124" s="277"/>
      <c r="I124" s="277"/>
      <c r="J124" s="277" t="s">
        <v>647</v>
      </c>
      <c r="K124" s="301"/>
    </row>
    <row r="125" spans="2:11" ht="5.25" customHeight="1">
      <c r="B125" s="302"/>
      <c r="C125" s="280"/>
      <c r="D125" s="280"/>
      <c r="E125" s="280"/>
      <c r="F125" s="280"/>
      <c r="G125" s="262"/>
      <c r="H125" s="280"/>
      <c r="I125" s="280"/>
      <c r="J125" s="280"/>
      <c r="K125" s="303"/>
    </row>
    <row r="126" spans="2:11" ht="15" customHeight="1">
      <c r="B126" s="302"/>
      <c r="C126" s="262" t="s">
        <v>651</v>
      </c>
      <c r="D126" s="280"/>
      <c r="E126" s="280"/>
      <c r="F126" s="282" t="s">
        <v>648</v>
      </c>
      <c r="G126" s="262"/>
      <c r="H126" s="262" t="s">
        <v>688</v>
      </c>
      <c r="I126" s="262" t="s">
        <v>650</v>
      </c>
      <c r="J126" s="262">
        <v>120</v>
      </c>
      <c r="K126" s="304"/>
    </row>
    <row r="127" spans="2:11" ht="15" customHeight="1">
      <c r="B127" s="302"/>
      <c r="C127" s="262" t="s">
        <v>697</v>
      </c>
      <c r="D127" s="262"/>
      <c r="E127" s="262"/>
      <c r="F127" s="282" t="s">
        <v>648</v>
      </c>
      <c r="G127" s="262"/>
      <c r="H127" s="262" t="s">
        <v>698</v>
      </c>
      <c r="I127" s="262" t="s">
        <v>650</v>
      </c>
      <c r="J127" s="262" t="s">
        <v>699</v>
      </c>
      <c r="K127" s="304"/>
    </row>
    <row r="128" spans="2:11" ht="15" customHeight="1">
      <c r="B128" s="302"/>
      <c r="C128" s="262" t="s">
        <v>596</v>
      </c>
      <c r="D128" s="262"/>
      <c r="E128" s="262"/>
      <c r="F128" s="282" t="s">
        <v>648</v>
      </c>
      <c r="G128" s="262"/>
      <c r="H128" s="262" t="s">
        <v>700</v>
      </c>
      <c r="I128" s="262" t="s">
        <v>650</v>
      </c>
      <c r="J128" s="262" t="s">
        <v>699</v>
      </c>
      <c r="K128" s="304"/>
    </row>
    <row r="129" spans="2:11" ht="15" customHeight="1">
      <c r="B129" s="302"/>
      <c r="C129" s="262" t="s">
        <v>659</v>
      </c>
      <c r="D129" s="262"/>
      <c r="E129" s="262"/>
      <c r="F129" s="282" t="s">
        <v>654</v>
      </c>
      <c r="G129" s="262"/>
      <c r="H129" s="262" t="s">
        <v>660</v>
      </c>
      <c r="I129" s="262" t="s">
        <v>650</v>
      </c>
      <c r="J129" s="262">
        <v>15</v>
      </c>
      <c r="K129" s="304"/>
    </row>
    <row r="130" spans="2:11" ht="15" customHeight="1">
      <c r="B130" s="302"/>
      <c r="C130" s="284" t="s">
        <v>661</v>
      </c>
      <c r="D130" s="284"/>
      <c r="E130" s="284"/>
      <c r="F130" s="285" t="s">
        <v>654</v>
      </c>
      <c r="G130" s="284"/>
      <c r="H130" s="284" t="s">
        <v>662</v>
      </c>
      <c r="I130" s="284" t="s">
        <v>650</v>
      </c>
      <c r="J130" s="284">
        <v>15</v>
      </c>
      <c r="K130" s="304"/>
    </row>
    <row r="131" spans="2:11" ht="15" customHeight="1">
      <c r="B131" s="302"/>
      <c r="C131" s="284" t="s">
        <v>663</v>
      </c>
      <c r="D131" s="284"/>
      <c r="E131" s="284"/>
      <c r="F131" s="285" t="s">
        <v>654</v>
      </c>
      <c r="G131" s="284"/>
      <c r="H131" s="284" t="s">
        <v>664</v>
      </c>
      <c r="I131" s="284" t="s">
        <v>650</v>
      </c>
      <c r="J131" s="284">
        <v>20</v>
      </c>
      <c r="K131" s="304"/>
    </row>
    <row r="132" spans="2:11" ht="15" customHeight="1">
      <c r="B132" s="302"/>
      <c r="C132" s="284" t="s">
        <v>665</v>
      </c>
      <c r="D132" s="284"/>
      <c r="E132" s="284"/>
      <c r="F132" s="285" t="s">
        <v>654</v>
      </c>
      <c r="G132" s="284"/>
      <c r="H132" s="284" t="s">
        <v>666</v>
      </c>
      <c r="I132" s="284" t="s">
        <v>650</v>
      </c>
      <c r="J132" s="284">
        <v>20</v>
      </c>
      <c r="K132" s="304"/>
    </row>
    <row r="133" spans="2:11" ht="15" customHeight="1">
      <c r="B133" s="302"/>
      <c r="C133" s="262" t="s">
        <v>653</v>
      </c>
      <c r="D133" s="262"/>
      <c r="E133" s="262"/>
      <c r="F133" s="282" t="s">
        <v>654</v>
      </c>
      <c r="G133" s="262"/>
      <c r="H133" s="262" t="s">
        <v>688</v>
      </c>
      <c r="I133" s="262" t="s">
        <v>650</v>
      </c>
      <c r="J133" s="262">
        <v>50</v>
      </c>
      <c r="K133" s="304"/>
    </row>
    <row r="134" spans="2:11" ht="15" customHeight="1">
      <c r="B134" s="302"/>
      <c r="C134" s="262" t="s">
        <v>667</v>
      </c>
      <c r="D134" s="262"/>
      <c r="E134" s="262"/>
      <c r="F134" s="282" t="s">
        <v>654</v>
      </c>
      <c r="G134" s="262"/>
      <c r="H134" s="262" t="s">
        <v>688</v>
      </c>
      <c r="I134" s="262" t="s">
        <v>650</v>
      </c>
      <c r="J134" s="262">
        <v>50</v>
      </c>
      <c r="K134" s="304"/>
    </row>
    <row r="135" spans="2:11" ht="15" customHeight="1">
      <c r="B135" s="302"/>
      <c r="C135" s="262" t="s">
        <v>673</v>
      </c>
      <c r="D135" s="262"/>
      <c r="E135" s="262"/>
      <c r="F135" s="282" t="s">
        <v>654</v>
      </c>
      <c r="G135" s="262"/>
      <c r="H135" s="262" t="s">
        <v>688</v>
      </c>
      <c r="I135" s="262" t="s">
        <v>650</v>
      </c>
      <c r="J135" s="262">
        <v>50</v>
      </c>
      <c r="K135" s="304"/>
    </row>
    <row r="136" spans="2:11" ht="15" customHeight="1">
      <c r="B136" s="302"/>
      <c r="C136" s="262" t="s">
        <v>675</v>
      </c>
      <c r="D136" s="262"/>
      <c r="E136" s="262"/>
      <c r="F136" s="282" t="s">
        <v>654</v>
      </c>
      <c r="G136" s="262"/>
      <c r="H136" s="262" t="s">
        <v>688</v>
      </c>
      <c r="I136" s="262" t="s">
        <v>650</v>
      </c>
      <c r="J136" s="262">
        <v>50</v>
      </c>
      <c r="K136" s="304"/>
    </row>
    <row r="137" spans="2:11" ht="15" customHeight="1">
      <c r="B137" s="302"/>
      <c r="C137" s="262" t="s">
        <v>676</v>
      </c>
      <c r="D137" s="262"/>
      <c r="E137" s="262"/>
      <c r="F137" s="282" t="s">
        <v>654</v>
      </c>
      <c r="G137" s="262"/>
      <c r="H137" s="262" t="s">
        <v>701</v>
      </c>
      <c r="I137" s="262" t="s">
        <v>650</v>
      </c>
      <c r="J137" s="262">
        <v>255</v>
      </c>
      <c r="K137" s="304"/>
    </row>
    <row r="138" spans="2:11" ht="15" customHeight="1">
      <c r="B138" s="302"/>
      <c r="C138" s="262" t="s">
        <v>678</v>
      </c>
      <c r="D138" s="262"/>
      <c r="E138" s="262"/>
      <c r="F138" s="282" t="s">
        <v>648</v>
      </c>
      <c r="G138" s="262"/>
      <c r="H138" s="262" t="s">
        <v>702</v>
      </c>
      <c r="I138" s="262" t="s">
        <v>680</v>
      </c>
      <c r="J138" s="262"/>
      <c r="K138" s="304"/>
    </row>
    <row r="139" spans="2:11" ht="15" customHeight="1">
      <c r="B139" s="302"/>
      <c r="C139" s="262" t="s">
        <v>681</v>
      </c>
      <c r="D139" s="262"/>
      <c r="E139" s="262"/>
      <c r="F139" s="282" t="s">
        <v>648</v>
      </c>
      <c r="G139" s="262"/>
      <c r="H139" s="262" t="s">
        <v>703</v>
      </c>
      <c r="I139" s="262" t="s">
        <v>683</v>
      </c>
      <c r="J139" s="262"/>
      <c r="K139" s="304"/>
    </row>
    <row r="140" spans="2:11" ht="15" customHeight="1">
      <c r="B140" s="302"/>
      <c r="C140" s="262" t="s">
        <v>684</v>
      </c>
      <c r="D140" s="262"/>
      <c r="E140" s="262"/>
      <c r="F140" s="282" t="s">
        <v>648</v>
      </c>
      <c r="G140" s="262"/>
      <c r="H140" s="262" t="s">
        <v>684</v>
      </c>
      <c r="I140" s="262" t="s">
        <v>683</v>
      </c>
      <c r="J140" s="262"/>
      <c r="K140" s="304"/>
    </row>
    <row r="141" spans="2:11" ht="15" customHeight="1">
      <c r="B141" s="302"/>
      <c r="C141" s="262" t="s">
        <v>3520</v>
      </c>
      <c r="D141" s="262"/>
      <c r="E141" s="262"/>
      <c r="F141" s="282" t="s">
        <v>648</v>
      </c>
      <c r="G141" s="262"/>
      <c r="H141" s="262" t="s">
        <v>704</v>
      </c>
      <c r="I141" s="262" t="s">
        <v>683</v>
      </c>
      <c r="J141" s="262"/>
      <c r="K141" s="304"/>
    </row>
    <row r="142" spans="2:11" ht="15" customHeight="1">
      <c r="B142" s="302"/>
      <c r="C142" s="262" t="s">
        <v>705</v>
      </c>
      <c r="D142" s="262"/>
      <c r="E142" s="262"/>
      <c r="F142" s="282" t="s">
        <v>648</v>
      </c>
      <c r="G142" s="262"/>
      <c r="H142" s="262" t="s">
        <v>706</v>
      </c>
      <c r="I142" s="262" t="s">
        <v>683</v>
      </c>
      <c r="J142" s="262"/>
      <c r="K142" s="304"/>
    </row>
    <row r="143" spans="2:11" ht="15" customHeight="1">
      <c r="B143" s="305"/>
      <c r="C143" s="306"/>
      <c r="D143" s="306"/>
      <c r="E143" s="306"/>
      <c r="F143" s="306"/>
      <c r="G143" s="306"/>
      <c r="H143" s="306"/>
      <c r="I143" s="306"/>
      <c r="J143" s="306"/>
      <c r="K143" s="307"/>
    </row>
    <row r="144" spans="2:11" ht="18.75" customHeight="1">
      <c r="B144" s="259"/>
      <c r="C144" s="259"/>
      <c r="D144" s="259"/>
      <c r="E144" s="259"/>
      <c r="F144" s="294"/>
      <c r="G144" s="259"/>
      <c r="H144" s="259"/>
      <c r="I144" s="259"/>
      <c r="J144" s="259"/>
      <c r="K144" s="259"/>
    </row>
    <row r="145" spans="2:11" ht="18.75" customHeight="1">
      <c r="B145" s="269"/>
      <c r="C145" s="269"/>
      <c r="D145" s="269"/>
      <c r="E145" s="269"/>
      <c r="F145" s="269"/>
      <c r="G145" s="269"/>
      <c r="H145" s="269"/>
      <c r="I145" s="269"/>
      <c r="J145" s="269"/>
      <c r="K145" s="269"/>
    </row>
    <row r="146" spans="2:11" ht="7.5" customHeight="1">
      <c r="B146" s="270"/>
      <c r="C146" s="271"/>
      <c r="D146" s="271"/>
      <c r="E146" s="271"/>
      <c r="F146" s="271"/>
      <c r="G146" s="271"/>
      <c r="H146" s="271"/>
      <c r="I146" s="271"/>
      <c r="J146" s="271"/>
      <c r="K146" s="272"/>
    </row>
    <row r="147" spans="2:11" ht="45" customHeight="1">
      <c r="B147" s="273"/>
      <c r="C147" s="567" t="s">
        <v>707</v>
      </c>
      <c r="D147" s="567"/>
      <c r="E147" s="567"/>
      <c r="F147" s="567"/>
      <c r="G147" s="567"/>
      <c r="H147" s="567"/>
      <c r="I147" s="567"/>
      <c r="J147" s="567"/>
      <c r="K147" s="274"/>
    </row>
    <row r="148" spans="2:11" ht="17.25" customHeight="1">
      <c r="B148" s="273"/>
      <c r="C148" s="275" t="s">
        <v>642</v>
      </c>
      <c r="D148" s="275"/>
      <c r="E148" s="275"/>
      <c r="F148" s="275" t="s">
        <v>643</v>
      </c>
      <c r="G148" s="276"/>
      <c r="H148" s="275" t="s">
        <v>3536</v>
      </c>
      <c r="I148" s="275" t="s">
        <v>3539</v>
      </c>
      <c r="J148" s="275" t="s">
        <v>644</v>
      </c>
      <c r="K148" s="274"/>
    </row>
    <row r="149" spans="2:11" ht="17.25" customHeight="1">
      <c r="B149" s="273"/>
      <c r="C149" s="277" t="s">
        <v>645</v>
      </c>
      <c r="D149" s="277"/>
      <c r="E149" s="277"/>
      <c r="F149" s="278" t="s">
        <v>646</v>
      </c>
      <c r="G149" s="279"/>
      <c r="H149" s="277"/>
      <c r="I149" s="277"/>
      <c r="J149" s="277" t="s">
        <v>647</v>
      </c>
      <c r="K149" s="274"/>
    </row>
    <row r="150" spans="2:11" ht="5.25" customHeight="1">
      <c r="B150" s="283"/>
      <c r="C150" s="280"/>
      <c r="D150" s="280"/>
      <c r="E150" s="280"/>
      <c r="F150" s="280"/>
      <c r="G150" s="281"/>
      <c r="H150" s="280"/>
      <c r="I150" s="280"/>
      <c r="J150" s="280"/>
      <c r="K150" s="304"/>
    </row>
    <row r="151" spans="2:11" ht="15" customHeight="1">
      <c r="B151" s="283"/>
      <c r="C151" s="308" t="s">
        <v>651</v>
      </c>
      <c r="D151" s="262"/>
      <c r="E151" s="262"/>
      <c r="F151" s="309" t="s">
        <v>648</v>
      </c>
      <c r="G151" s="262"/>
      <c r="H151" s="308" t="s">
        <v>688</v>
      </c>
      <c r="I151" s="308" t="s">
        <v>650</v>
      </c>
      <c r="J151" s="308">
        <v>120</v>
      </c>
      <c r="K151" s="304"/>
    </row>
    <row r="152" spans="2:11" ht="15" customHeight="1">
      <c r="B152" s="283"/>
      <c r="C152" s="308" t="s">
        <v>697</v>
      </c>
      <c r="D152" s="262"/>
      <c r="E152" s="262"/>
      <c r="F152" s="309" t="s">
        <v>648</v>
      </c>
      <c r="G152" s="262"/>
      <c r="H152" s="308" t="s">
        <v>708</v>
      </c>
      <c r="I152" s="308" t="s">
        <v>650</v>
      </c>
      <c r="J152" s="308" t="s">
        <v>699</v>
      </c>
      <c r="K152" s="304"/>
    </row>
    <row r="153" spans="2:11" ht="15" customHeight="1">
      <c r="B153" s="283"/>
      <c r="C153" s="308" t="s">
        <v>596</v>
      </c>
      <c r="D153" s="262"/>
      <c r="E153" s="262"/>
      <c r="F153" s="309" t="s">
        <v>648</v>
      </c>
      <c r="G153" s="262"/>
      <c r="H153" s="308" t="s">
        <v>709</v>
      </c>
      <c r="I153" s="308" t="s">
        <v>650</v>
      </c>
      <c r="J153" s="308" t="s">
        <v>699</v>
      </c>
      <c r="K153" s="304"/>
    </row>
    <row r="154" spans="2:11" ht="15" customHeight="1">
      <c r="B154" s="283"/>
      <c r="C154" s="308" t="s">
        <v>653</v>
      </c>
      <c r="D154" s="262"/>
      <c r="E154" s="262"/>
      <c r="F154" s="309" t="s">
        <v>654</v>
      </c>
      <c r="G154" s="262"/>
      <c r="H154" s="308" t="s">
        <v>688</v>
      </c>
      <c r="I154" s="308" t="s">
        <v>650</v>
      </c>
      <c r="J154" s="308">
        <v>50</v>
      </c>
      <c r="K154" s="304"/>
    </row>
    <row r="155" spans="2:11" ht="15" customHeight="1">
      <c r="B155" s="283"/>
      <c r="C155" s="308" t="s">
        <v>656</v>
      </c>
      <c r="D155" s="262"/>
      <c r="E155" s="262"/>
      <c r="F155" s="309" t="s">
        <v>648</v>
      </c>
      <c r="G155" s="262"/>
      <c r="H155" s="308" t="s">
        <v>688</v>
      </c>
      <c r="I155" s="308" t="s">
        <v>658</v>
      </c>
      <c r="J155" s="308"/>
      <c r="K155" s="304"/>
    </row>
    <row r="156" spans="2:11" ht="15" customHeight="1">
      <c r="B156" s="283"/>
      <c r="C156" s="308" t="s">
        <v>667</v>
      </c>
      <c r="D156" s="262"/>
      <c r="E156" s="262"/>
      <c r="F156" s="309" t="s">
        <v>654</v>
      </c>
      <c r="G156" s="262"/>
      <c r="H156" s="308" t="s">
        <v>688</v>
      </c>
      <c r="I156" s="308" t="s">
        <v>650</v>
      </c>
      <c r="J156" s="308">
        <v>50</v>
      </c>
      <c r="K156" s="304"/>
    </row>
    <row r="157" spans="2:11" ht="15" customHeight="1">
      <c r="B157" s="283"/>
      <c r="C157" s="308" t="s">
        <v>675</v>
      </c>
      <c r="D157" s="262"/>
      <c r="E157" s="262"/>
      <c r="F157" s="309" t="s">
        <v>654</v>
      </c>
      <c r="G157" s="262"/>
      <c r="H157" s="308" t="s">
        <v>688</v>
      </c>
      <c r="I157" s="308" t="s">
        <v>650</v>
      </c>
      <c r="J157" s="308">
        <v>50</v>
      </c>
      <c r="K157" s="304"/>
    </row>
    <row r="158" spans="2:11" ht="15" customHeight="1">
      <c r="B158" s="283"/>
      <c r="C158" s="308" t="s">
        <v>673</v>
      </c>
      <c r="D158" s="262"/>
      <c r="E158" s="262"/>
      <c r="F158" s="309" t="s">
        <v>654</v>
      </c>
      <c r="G158" s="262"/>
      <c r="H158" s="308" t="s">
        <v>688</v>
      </c>
      <c r="I158" s="308" t="s">
        <v>650</v>
      </c>
      <c r="J158" s="308">
        <v>50</v>
      </c>
      <c r="K158" s="304"/>
    </row>
    <row r="159" spans="2:11" ht="15" customHeight="1">
      <c r="B159" s="283"/>
      <c r="C159" s="308" t="s">
        <v>3636</v>
      </c>
      <c r="D159" s="262"/>
      <c r="E159" s="262"/>
      <c r="F159" s="309" t="s">
        <v>648</v>
      </c>
      <c r="G159" s="262"/>
      <c r="H159" s="308" t="s">
        <v>710</v>
      </c>
      <c r="I159" s="308" t="s">
        <v>650</v>
      </c>
      <c r="J159" s="308" t="s">
        <v>711</v>
      </c>
      <c r="K159" s="304"/>
    </row>
    <row r="160" spans="2:11" ht="15" customHeight="1">
      <c r="B160" s="283"/>
      <c r="C160" s="308" t="s">
        <v>712</v>
      </c>
      <c r="D160" s="262"/>
      <c r="E160" s="262"/>
      <c r="F160" s="309" t="s">
        <v>648</v>
      </c>
      <c r="G160" s="262"/>
      <c r="H160" s="308" t="s">
        <v>713</v>
      </c>
      <c r="I160" s="308" t="s">
        <v>683</v>
      </c>
      <c r="J160" s="308"/>
      <c r="K160" s="304"/>
    </row>
    <row r="161" spans="2:11" ht="15" customHeight="1">
      <c r="B161" s="310"/>
      <c r="C161" s="292"/>
      <c r="D161" s="292"/>
      <c r="E161" s="292"/>
      <c r="F161" s="292"/>
      <c r="G161" s="292"/>
      <c r="H161" s="292"/>
      <c r="I161" s="292"/>
      <c r="J161" s="292"/>
      <c r="K161" s="311"/>
    </row>
    <row r="162" spans="2:11" ht="18.75" customHeight="1">
      <c r="B162" s="259"/>
      <c r="C162" s="262"/>
      <c r="D162" s="262"/>
      <c r="E162" s="262"/>
      <c r="F162" s="282"/>
      <c r="G162" s="262"/>
      <c r="H162" s="262"/>
      <c r="I162" s="262"/>
      <c r="J162" s="262"/>
      <c r="K162" s="259"/>
    </row>
    <row r="163" spans="2:11" ht="18.75" customHeight="1">
      <c r="B163" s="269"/>
      <c r="C163" s="269"/>
      <c r="D163" s="269"/>
      <c r="E163" s="269"/>
      <c r="F163" s="269"/>
      <c r="G163" s="269"/>
      <c r="H163" s="269"/>
      <c r="I163" s="269"/>
      <c r="J163" s="269"/>
      <c r="K163" s="269"/>
    </row>
    <row r="164" spans="2:11" ht="7.5" customHeight="1">
      <c r="B164" s="251"/>
      <c r="C164" s="252"/>
      <c r="D164" s="252"/>
      <c r="E164" s="252"/>
      <c r="F164" s="252"/>
      <c r="G164" s="252"/>
      <c r="H164" s="252"/>
      <c r="I164" s="252"/>
      <c r="J164" s="252"/>
      <c r="K164" s="253"/>
    </row>
    <row r="165" spans="2:11" ht="45" customHeight="1">
      <c r="B165" s="254"/>
      <c r="C165" s="565" t="s">
        <v>714</v>
      </c>
      <c r="D165" s="565"/>
      <c r="E165" s="565"/>
      <c r="F165" s="565"/>
      <c r="G165" s="565"/>
      <c r="H165" s="565"/>
      <c r="I165" s="565"/>
      <c r="J165" s="565"/>
      <c r="K165" s="255"/>
    </row>
    <row r="166" spans="2:11" ht="17.25" customHeight="1">
      <c r="B166" s="254"/>
      <c r="C166" s="275" t="s">
        <v>642</v>
      </c>
      <c r="D166" s="275"/>
      <c r="E166" s="275"/>
      <c r="F166" s="275" t="s">
        <v>643</v>
      </c>
      <c r="G166" s="312"/>
      <c r="H166" s="313" t="s">
        <v>3536</v>
      </c>
      <c r="I166" s="313" t="s">
        <v>3539</v>
      </c>
      <c r="J166" s="275" t="s">
        <v>644</v>
      </c>
      <c r="K166" s="255"/>
    </row>
    <row r="167" spans="2:11" ht="17.25" customHeight="1">
      <c r="B167" s="256"/>
      <c r="C167" s="277" t="s">
        <v>645</v>
      </c>
      <c r="D167" s="277"/>
      <c r="E167" s="277"/>
      <c r="F167" s="278" t="s">
        <v>646</v>
      </c>
      <c r="G167" s="314"/>
      <c r="H167" s="315"/>
      <c r="I167" s="315"/>
      <c r="J167" s="277" t="s">
        <v>647</v>
      </c>
      <c r="K167" s="257"/>
    </row>
    <row r="168" spans="2:11" ht="5.25" customHeight="1">
      <c r="B168" s="283"/>
      <c r="C168" s="280"/>
      <c r="D168" s="280"/>
      <c r="E168" s="280"/>
      <c r="F168" s="280"/>
      <c r="G168" s="281"/>
      <c r="H168" s="280"/>
      <c r="I168" s="280"/>
      <c r="J168" s="280"/>
      <c r="K168" s="304"/>
    </row>
    <row r="169" spans="2:11" ht="15" customHeight="1">
      <c r="B169" s="283"/>
      <c r="C169" s="262" t="s">
        <v>651</v>
      </c>
      <c r="D169" s="262"/>
      <c r="E169" s="262"/>
      <c r="F169" s="282" t="s">
        <v>648</v>
      </c>
      <c r="G169" s="262"/>
      <c r="H169" s="262" t="s">
        <v>688</v>
      </c>
      <c r="I169" s="262" t="s">
        <v>650</v>
      </c>
      <c r="J169" s="262">
        <v>120</v>
      </c>
      <c r="K169" s="304"/>
    </row>
    <row r="170" spans="2:11" ht="15" customHeight="1">
      <c r="B170" s="283"/>
      <c r="C170" s="262" t="s">
        <v>697</v>
      </c>
      <c r="D170" s="262"/>
      <c r="E170" s="262"/>
      <c r="F170" s="282" t="s">
        <v>648</v>
      </c>
      <c r="G170" s="262"/>
      <c r="H170" s="262" t="s">
        <v>698</v>
      </c>
      <c r="I170" s="262" t="s">
        <v>650</v>
      </c>
      <c r="J170" s="262" t="s">
        <v>699</v>
      </c>
      <c r="K170" s="304"/>
    </row>
    <row r="171" spans="2:11" ht="15" customHeight="1">
      <c r="B171" s="283"/>
      <c r="C171" s="262" t="s">
        <v>596</v>
      </c>
      <c r="D171" s="262"/>
      <c r="E171" s="262"/>
      <c r="F171" s="282" t="s">
        <v>648</v>
      </c>
      <c r="G171" s="262"/>
      <c r="H171" s="262" t="s">
        <v>715</v>
      </c>
      <c r="I171" s="262" t="s">
        <v>650</v>
      </c>
      <c r="J171" s="262" t="s">
        <v>699</v>
      </c>
      <c r="K171" s="304"/>
    </row>
    <row r="172" spans="2:11" ht="15" customHeight="1">
      <c r="B172" s="283"/>
      <c r="C172" s="262" t="s">
        <v>653</v>
      </c>
      <c r="D172" s="262"/>
      <c r="E172" s="262"/>
      <c r="F172" s="282" t="s">
        <v>654</v>
      </c>
      <c r="G172" s="262"/>
      <c r="H172" s="262" t="s">
        <v>715</v>
      </c>
      <c r="I172" s="262" t="s">
        <v>650</v>
      </c>
      <c r="J172" s="262">
        <v>50</v>
      </c>
      <c r="K172" s="304"/>
    </row>
    <row r="173" spans="2:11" ht="15" customHeight="1">
      <c r="B173" s="283"/>
      <c r="C173" s="262" t="s">
        <v>656</v>
      </c>
      <c r="D173" s="262"/>
      <c r="E173" s="262"/>
      <c r="F173" s="282" t="s">
        <v>648</v>
      </c>
      <c r="G173" s="262"/>
      <c r="H173" s="262" t="s">
        <v>715</v>
      </c>
      <c r="I173" s="262" t="s">
        <v>658</v>
      </c>
      <c r="J173" s="262"/>
      <c r="K173" s="304"/>
    </row>
    <row r="174" spans="2:11" ht="15" customHeight="1">
      <c r="B174" s="283"/>
      <c r="C174" s="262" t="s">
        <v>667</v>
      </c>
      <c r="D174" s="262"/>
      <c r="E174" s="262"/>
      <c r="F174" s="282" t="s">
        <v>654</v>
      </c>
      <c r="G174" s="262"/>
      <c r="H174" s="262" t="s">
        <v>715</v>
      </c>
      <c r="I174" s="262" t="s">
        <v>650</v>
      </c>
      <c r="J174" s="262">
        <v>50</v>
      </c>
      <c r="K174" s="304"/>
    </row>
    <row r="175" spans="2:11" ht="15" customHeight="1">
      <c r="B175" s="283"/>
      <c r="C175" s="262" t="s">
        <v>675</v>
      </c>
      <c r="D175" s="262"/>
      <c r="E175" s="262"/>
      <c r="F175" s="282" t="s">
        <v>654</v>
      </c>
      <c r="G175" s="262"/>
      <c r="H175" s="262" t="s">
        <v>715</v>
      </c>
      <c r="I175" s="262" t="s">
        <v>650</v>
      </c>
      <c r="J175" s="262">
        <v>50</v>
      </c>
      <c r="K175" s="304"/>
    </row>
    <row r="176" spans="2:11" ht="15" customHeight="1">
      <c r="B176" s="283"/>
      <c r="C176" s="262" t="s">
        <v>673</v>
      </c>
      <c r="D176" s="262"/>
      <c r="E176" s="262"/>
      <c r="F176" s="282" t="s">
        <v>654</v>
      </c>
      <c r="G176" s="262"/>
      <c r="H176" s="262" t="s">
        <v>715</v>
      </c>
      <c r="I176" s="262" t="s">
        <v>650</v>
      </c>
      <c r="J176" s="262">
        <v>50</v>
      </c>
      <c r="K176" s="304"/>
    </row>
    <row r="177" spans="2:11" ht="15" customHeight="1">
      <c r="B177" s="283"/>
      <c r="C177" s="262" t="s">
        <v>3677</v>
      </c>
      <c r="D177" s="262"/>
      <c r="E177" s="262"/>
      <c r="F177" s="282" t="s">
        <v>648</v>
      </c>
      <c r="G177" s="262"/>
      <c r="H177" s="262" t="s">
        <v>716</v>
      </c>
      <c r="I177" s="262" t="s">
        <v>717</v>
      </c>
      <c r="J177" s="262"/>
      <c r="K177" s="304"/>
    </row>
    <row r="178" spans="2:11" ht="15" customHeight="1">
      <c r="B178" s="283"/>
      <c r="C178" s="262" t="s">
        <v>3539</v>
      </c>
      <c r="D178" s="262"/>
      <c r="E178" s="262"/>
      <c r="F178" s="282" t="s">
        <v>648</v>
      </c>
      <c r="G178" s="262"/>
      <c r="H178" s="262" t="s">
        <v>718</v>
      </c>
      <c r="I178" s="262" t="s">
        <v>719</v>
      </c>
      <c r="J178" s="262">
        <v>1</v>
      </c>
      <c r="K178" s="304"/>
    </row>
    <row r="179" spans="2:11" ht="15" customHeight="1">
      <c r="B179" s="283"/>
      <c r="C179" s="262" t="s">
        <v>3535</v>
      </c>
      <c r="D179" s="262"/>
      <c r="E179" s="262"/>
      <c r="F179" s="282" t="s">
        <v>648</v>
      </c>
      <c r="G179" s="262"/>
      <c r="H179" s="262" t="s">
        <v>720</v>
      </c>
      <c r="I179" s="262" t="s">
        <v>650</v>
      </c>
      <c r="J179" s="262">
        <v>20</v>
      </c>
      <c r="K179" s="304"/>
    </row>
    <row r="180" spans="2:11" ht="15" customHeight="1">
      <c r="B180" s="283"/>
      <c r="C180" s="262" t="s">
        <v>3536</v>
      </c>
      <c r="D180" s="262"/>
      <c r="E180" s="262"/>
      <c r="F180" s="282" t="s">
        <v>648</v>
      </c>
      <c r="G180" s="262"/>
      <c r="H180" s="262" t="s">
        <v>721</v>
      </c>
      <c r="I180" s="262" t="s">
        <v>650</v>
      </c>
      <c r="J180" s="262">
        <v>255</v>
      </c>
      <c r="K180" s="304"/>
    </row>
    <row r="181" spans="2:11" ht="15" customHeight="1">
      <c r="B181" s="283"/>
      <c r="C181" s="262" t="s">
        <v>3678</v>
      </c>
      <c r="D181" s="262"/>
      <c r="E181" s="262"/>
      <c r="F181" s="282" t="s">
        <v>648</v>
      </c>
      <c r="G181" s="262"/>
      <c r="H181" s="262" t="s">
        <v>612</v>
      </c>
      <c r="I181" s="262" t="s">
        <v>650</v>
      </c>
      <c r="J181" s="262">
        <v>10</v>
      </c>
      <c r="K181" s="304"/>
    </row>
    <row r="182" spans="2:11" ht="15" customHeight="1">
      <c r="B182" s="283"/>
      <c r="C182" s="262" t="s">
        <v>3679</v>
      </c>
      <c r="D182" s="262"/>
      <c r="E182" s="262"/>
      <c r="F182" s="282" t="s">
        <v>648</v>
      </c>
      <c r="G182" s="262"/>
      <c r="H182" s="262" t="s">
        <v>722</v>
      </c>
      <c r="I182" s="262" t="s">
        <v>683</v>
      </c>
      <c r="J182" s="262"/>
      <c r="K182" s="304"/>
    </row>
    <row r="183" spans="2:11" ht="15" customHeight="1">
      <c r="B183" s="283"/>
      <c r="C183" s="262" t="s">
        <v>723</v>
      </c>
      <c r="D183" s="262"/>
      <c r="E183" s="262"/>
      <c r="F183" s="282" t="s">
        <v>648</v>
      </c>
      <c r="G183" s="262"/>
      <c r="H183" s="262" t="s">
        <v>724</v>
      </c>
      <c r="I183" s="262" t="s">
        <v>683</v>
      </c>
      <c r="J183" s="262"/>
      <c r="K183" s="304"/>
    </row>
    <row r="184" spans="2:11" ht="15" customHeight="1">
      <c r="B184" s="283"/>
      <c r="C184" s="262" t="s">
        <v>712</v>
      </c>
      <c r="D184" s="262"/>
      <c r="E184" s="262"/>
      <c r="F184" s="282" t="s">
        <v>648</v>
      </c>
      <c r="G184" s="262"/>
      <c r="H184" s="262" t="s">
        <v>725</v>
      </c>
      <c r="I184" s="262" t="s">
        <v>683</v>
      </c>
      <c r="J184" s="262"/>
      <c r="K184" s="304"/>
    </row>
    <row r="185" spans="2:11" ht="15" customHeight="1">
      <c r="B185" s="283"/>
      <c r="C185" s="262" t="s">
        <v>3681</v>
      </c>
      <c r="D185" s="262"/>
      <c r="E185" s="262"/>
      <c r="F185" s="282" t="s">
        <v>654</v>
      </c>
      <c r="G185" s="262"/>
      <c r="H185" s="262" t="s">
        <v>726</v>
      </c>
      <c r="I185" s="262" t="s">
        <v>650</v>
      </c>
      <c r="J185" s="262">
        <v>50</v>
      </c>
      <c r="K185" s="304"/>
    </row>
    <row r="186" spans="2:11" ht="15" customHeight="1">
      <c r="B186" s="283"/>
      <c r="C186" s="262" t="s">
        <v>727</v>
      </c>
      <c r="D186" s="262"/>
      <c r="E186" s="262"/>
      <c r="F186" s="282" t="s">
        <v>654</v>
      </c>
      <c r="G186" s="262"/>
      <c r="H186" s="262" t="s">
        <v>728</v>
      </c>
      <c r="I186" s="262" t="s">
        <v>729</v>
      </c>
      <c r="J186" s="262"/>
      <c r="K186" s="304"/>
    </row>
    <row r="187" spans="2:11" ht="15" customHeight="1">
      <c r="B187" s="283"/>
      <c r="C187" s="262" t="s">
        <v>730</v>
      </c>
      <c r="D187" s="262"/>
      <c r="E187" s="262"/>
      <c r="F187" s="282" t="s">
        <v>654</v>
      </c>
      <c r="G187" s="262"/>
      <c r="H187" s="262" t="s">
        <v>731</v>
      </c>
      <c r="I187" s="262" t="s">
        <v>729</v>
      </c>
      <c r="J187" s="262"/>
      <c r="K187" s="304"/>
    </row>
    <row r="188" spans="2:11" ht="15" customHeight="1">
      <c r="B188" s="283"/>
      <c r="C188" s="262" t="s">
        <v>732</v>
      </c>
      <c r="D188" s="262"/>
      <c r="E188" s="262"/>
      <c r="F188" s="282" t="s">
        <v>654</v>
      </c>
      <c r="G188" s="262"/>
      <c r="H188" s="262" t="s">
        <v>733</v>
      </c>
      <c r="I188" s="262" t="s">
        <v>729</v>
      </c>
      <c r="J188" s="262"/>
      <c r="K188" s="304"/>
    </row>
    <row r="189" spans="2:11" ht="15" customHeight="1">
      <c r="B189" s="283"/>
      <c r="C189" s="316" t="s">
        <v>734</v>
      </c>
      <c r="D189" s="262"/>
      <c r="E189" s="262"/>
      <c r="F189" s="282" t="s">
        <v>654</v>
      </c>
      <c r="G189" s="262"/>
      <c r="H189" s="262" t="s">
        <v>735</v>
      </c>
      <c r="I189" s="262" t="s">
        <v>736</v>
      </c>
      <c r="J189" s="317" t="s">
        <v>737</v>
      </c>
      <c r="K189" s="304"/>
    </row>
    <row r="190" spans="2:11" ht="15" customHeight="1">
      <c r="B190" s="283"/>
      <c r="C190" s="268" t="s">
        <v>3524</v>
      </c>
      <c r="D190" s="262"/>
      <c r="E190" s="262"/>
      <c r="F190" s="282" t="s">
        <v>648</v>
      </c>
      <c r="G190" s="262"/>
      <c r="H190" s="259" t="s">
        <v>738</v>
      </c>
      <c r="I190" s="262" t="s">
        <v>739</v>
      </c>
      <c r="J190" s="262"/>
      <c r="K190" s="304"/>
    </row>
    <row r="191" spans="2:11" ht="15" customHeight="1">
      <c r="B191" s="283"/>
      <c r="C191" s="268" t="s">
        <v>740</v>
      </c>
      <c r="D191" s="262"/>
      <c r="E191" s="262"/>
      <c r="F191" s="282" t="s">
        <v>648</v>
      </c>
      <c r="G191" s="262"/>
      <c r="H191" s="262" t="s">
        <v>741</v>
      </c>
      <c r="I191" s="262" t="s">
        <v>683</v>
      </c>
      <c r="J191" s="262"/>
      <c r="K191" s="304"/>
    </row>
    <row r="192" spans="2:11" ht="15" customHeight="1">
      <c r="B192" s="283"/>
      <c r="C192" s="268" t="s">
        <v>742</v>
      </c>
      <c r="D192" s="262"/>
      <c r="E192" s="262"/>
      <c r="F192" s="282" t="s">
        <v>648</v>
      </c>
      <c r="G192" s="262"/>
      <c r="H192" s="262" t="s">
        <v>743</v>
      </c>
      <c r="I192" s="262" t="s">
        <v>683</v>
      </c>
      <c r="J192" s="262"/>
      <c r="K192" s="304"/>
    </row>
    <row r="193" spans="2:11" ht="15" customHeight="1">
      <c r="B193" s="283"/>
      <c r="C193" s="268" t="s">
        <v>744</v>
      </c>
      <c r="D193" s="262"/>
      <c r="E193" s="262"/>
      <c r="F193" s="282" t="s">
        <v>654</v>
      </c>
      <c r="G193" s="262"/>
      <c r="H193" s="262" t="s">
        <v>745</v>
      </c>
      <c r="I193" s="262" t="s">
        <v>683</v>
      </c>
      <c r="J193" s="262"/>
      <c r="K193" s="304"/>
    </row>
    <row r="194" spans="2:11" ht="15" customHeight="1">
      <c r="B194" s="310"/>
      <c r="C194" s="318"/>
      <c r="D194" s="292"/>
      <c r="E194" s="292"/>
      <c r="F194" s="292"/>
      <c r="G194" s="292"/>
      <c r="H194" s="292"/>
      <c r="I194" s="292"/>
      <c r="J194" s="292"/>
      <c r="K194" s="311"/>
    </row>
    <row r="195" spans="2:11" ht="18.75" customHeight="1">
      <c r="B195" s="259"/>
      <c r="C195" s="262"/>
      <c r="D195" s="262"/>
      <c r="E195" s="262"/>
      <c r="F195" s="282"/>
      <c r="G195" s="262"/>
      <c r="H195" s="262"/>
      <c r="I195" s="262"/>
      <c r="J195" s="262"/>
      <c r="K195" s="259"/>
    </row>
    <row r="196" spans="2:11" ht="18.75" customHeight="1">
      <c r="B196" s="259"/>
      <c r="C196" s="262"/>
      <c r="D196" s="262"/>
      <c r="E196" s="262"/>
      <c r="F196" s="282"/>
      <c r="G196" s="262"/>
      <c r="H196" s="262"/>
      <c r="I196" s="262"/>
      <c r="J196" s="262"/>
      <c r="K196" s="259"/>
    </row>
    <row r="197" spans="2:11" ht="18.75" customHeight="1">
      <c r="B197" s="269"/>
      <c r="C197" s="269"/>
      <c r="D197" s="269"/>
      <c r="E197" s="269"/>
      <c r="F197" s="269"/>
      <c r="G197" s="269"/>
      <c r="H197" s="269"/>
      <c r="I197" s="269"/>
      <c r="J197" s="269"/>
      <c r="K197" s="269"/>
    </row>
    <row r="198" spans="2:11" ht="13.5">
      <c r="B198" s="251"/>
      <c r="C198" s="252"/>
      <c r="D198" s="252"/>
      <c r="E198" s="252"/>
      <c r="F198" s="252"/>
      <c r="G198" s="252"/>
      <c r="H198" s="252"/>
      <c r="I198" s="252"/>
      <c r="J198" s="252"/>
      <c r="K198" s="253"/>
    </row>
    <row r="199" spans="2:11" ht="21">
      <c r="B199" s="254"/>
      <c r="C199" s="565" t="s">
        <v>746</v>
      </c>
      <c r="D199" s="565"/>
      <c r="E199" s="565"/>
      <c r="F199" s="565"/>
      <c r="G199" s="565"/>
      <c r="H199" s="565"/>
      <c r="I199" s="565"/>
      <c r="J199" s="565"/>
      <c r="K199" s="255"/>
    </row>
    <row r="200" spans="2:11" ht="25.5" customHeight="1">
      <c r="B200" s="254"/>
      <c r="C200" s="161" t="s">
        <v>747</v>
      </c>
      <c r="D200" s="161"/>
      <c r="E200" s="161"/>
      <c r="F200" s="161" t="s">
        <v>748</v>
      </c>
      <c r="G200" s="319"/>
      <c r="H200" s="564" t="s">
        <v>749</v>
      </c>
      <c r="I200" s="564"/>
      <c r="J200" s="564"/>
      <c r="K200" s="255"/>
    </row>
    <row r="201" spans="2:11" ht="5.25" customHeight="1">
      <c r="B201" s="283"/>
      <c r="C201" s="280"/>
      <c r="D201" s="280"/>
      <c r="E201" s="280"/>
      <c r="F201" s="280"/>
      <c r="G201" s="262"/>
      <c r="H201" s="280"/>
      <c r="I201" s="280"/>
      <c r="J201" s="280"/>
      <c r="K201" s="304"/>
    </row>
    <row r="202" spans="2:11" ht="15" customHeight="1">
      <c r="B202" s="283"/>
      <c r="C202" s="262" t="s">
        <v>739</v>
      </c>
      <c r="D202" s="262"/>
      <c r="E202" s="262"/>
      <c r="F202" s="282" t="s">
        <v>3525</v>
      </c>
      <c r="G202" s="262"/>
      <c r="H202" s="563" t="s">
        <v>750</v>
      </c>
      <c r="I202" s="563"/>
      <c r="J202" s="563"/>
      <c r="K202" s="304"/>
    </row>
    <row r="203" spans="2:11" ht="15" customHeight="1">
      <c r="B203" s="283"/>
      <c r="C203" s="289"/>
      <c r="D203" s="262"/>
      <c r="E203" s="262"/>
      <c r="F203" s="282" t="s">
        <v>3526</v>
      </c>
      <c r="G203" s="262"/>
      <c r="H203" s="563" t="s">
        <v>751</v>
      </c>
      <c r="I203" s="563"/>
      <c r="J203" s="563"/>
      <c r="K203" s="304"/>
    </row>
    <row r="204" spans="2:11" ht="15" customHeight="1">
      <c r="B204" s="283"/>
      <c r="C204" s="289"/>
      <c r="D204" s="262"/>
      <c r="E204" s="262"/>
      <c r="F204" s="282" t="s">
        <v>3529</v>
      </c>
      <c r="G204" s="262"/>
      <c r="H204" s="563" t="s">
        <v>752</v>
      </c>
      <c r="I204" s="563"/>
      <c r="J204" s="563"/>
      <c r="K204" s="304"/>
    </row>
    <row r="205" spans="2:11" ht="15" customHeight="1">
      <c r="B205" s="283"/>
      <c r="C205" s="262"/>
      <c r="D205" s="262"/>
      <c r="E205" s="262"/>
      <c r="F205" s="282" t="s">
        <v>3527</v>
      </c>
      <c r="G205" s="262"/>
      <c r="H205" s="563" t="s">
        <v>753</v>
      </c>
      <c r="I205" s="563"/>
      <c r="J205" s="563"/>
      <c r="K205" s="304"/>
    </row>
    <row r="206" spans="2:11" ht="15" customHeight="1">
      <c r="B206" s="283"/>
      <c r="C206" s="262"/>
      <c r="D206" s="262"/>
      <c r="E206" s="262"/>
      <c r="F206" s="282" t="s">
        <v>3528</v>
      </c>
      <c r="G206" s="262"/>
      <c r="H206" s="563" t="s">
        <v>754</v>
      </c>
      <c r="I206" s="563"/>
      <c r="J206" s="563"/>
      <c r="K206" s="304"/>
    </row>
    <row r="207" spans="2:11" ht="15" customHeight="1">
      <c r="B207" s="283"/>
      <c r="C207" s="262"/>
      <c r="D207" s="262"/>
      <c r="E207" s="262"/>
      <c r="F207" s="282"/>
      <c r="G207" s="262"/>
      <c r="H207" s="262"/>
      <c r="I207" s="262"/>
      <c r="J207" s="262"/>
      <c r="K207" s="304"/>
    </row>
    <row r="208" spans="2:11" ht="15" customHeight="1">
      <c r="B208" s="283"/>
      <c r="C208" s="262" t="s">
        <v>695</v>
      </c>
      <c r="D208" s="262"/>
      <c r="E208" s="262"/>
      <c r="F208" s="282" t="s">
        <v>3561</v>
      </c>
      <c r="G208" s="262"/>
      <c r="H208" s="563" t="s">
        <v>755</v>
      </c>
      <c r="I208" s="563"/>
      <c r="J208" s="563"/>
      <c r="K208" s="304"/>
    </row>
    <row r="209" spans="2:11" ht="15" customHeight="1">
      <c r="B209" s="283"/>
      <c r="C209" s="289"/>
      <c r="D209" s="262"/>
      <c r="E209" s="262"/>
      <c r="F209" s="282" t="s">
        <v>594</v>
      </c>
      <c r="G209" s="262"/>
      <c r="H209" s="563" t="s">
        <v>595</v>
      </c>
      <c r="I209" s="563"/>
      <c r="J209" s="563"/>
      <c r="K209" s="304"/>
    </row>
    <row r="210" spans="2:11" ht="15" customHeight="1">
      <c r="B210" s="283"/>
      <c r="C210" s="262"/>
      <c r="D210" s="262"/>
      <c r="E210" s="262"/>
      <c r="F210" s="282" t="s">
        <v>592</v>
      </c>
      <c r="G210" s="262"/>
      <c r="H210" s="563" t="s">
        <v>756</v>
      </c>
      <c r="I210" s="563"/>
      <c r="J210" s="563"/>
      <c r="K210" s="304"/>
    </row>
    <row r="211" spans="2:11" ht="15" customHeight="1">
      <c r="B211" s="320"/>
      <c r="C211" s="289"/>
      <c r="D211" s="289"/>
      <c r="E211" s="289"/>
      <c r="F211" s="282" t="s">
        <v>3629</v>
      </c>
      <c r="G211" s="268"/>
      <c r="H211" s="562" t="s">
        <v>3630</v>
      </c>
      <c r="I211" s="562"/>
      <c r="J211" s="562"/>
      <c r="K211" s="321"/>
    </row>
    <row r="212" spans="2:11" ht="15" customHeight="1">
      <c r="B212" s="320"/>
      <c r="C212" s="289"/>
      <c r="D212" s="289"/>
      <c r="E212" s="289"/>
      <c r="F212" s="282" t="s">
        <v>513</v>
      </c>
      <c r="G212" s="268"/>
      <c r="H212" s="562" t="s">
        <v>757</v>
      </c>
      <c r="I212" s="562"/>
      <c r="J212" s="562"/>
      <c r="K212" s="321"/>
    </row>
    <row r="213" spans="2:11" ht="15" customHeight="1">
      <c r="B213" s="320"/>
      <c r="C213" s="289"/>
      <c r="D213" s="289"/>
      <c r="E213" s="289"/>
      <c r="F213" s="322"/>
      <c r="G213" s="268"/>
      <c r="H213" s="323"/>
      <c r="I213" s="323"/>
      <c r="J213" s="323"/>
      <c r="K213" s="321"/>
    </row>
    <row r="214" spans="2:11" ht="15" customHeight="1">
      <c r="B214" s="320"/>
      <c r="C214" s="262" t="s">
        <v>719</v>
      </c>
      <c r="D214" s="289"/>
      <c r="E214" s="289"/>
      <c r="F214" s="282">
        <v>1</v>
      </c>
      <c r="G214" s="268"/>
      <c r="H214" s="562" t="s">
        <v>758</v>
      </c>
      <c r="I214" s="562"/>
      <c r="J214" s="562"/>
      <c r="K214" s="321"/>
    </row>
    <row r="215" spans="2:11" ht="15" customHeight="1">
      <c r="B215" s="320"/>
      <c r="C215" s="289"/>
      <c r="D215" s="289"/>
      <c r="E215" s="289"/>
      <c r="F215" s="282">
        <v>2</v>
      </c>
      <c r="G215" s="268"/>
      <c r="H215" s="562" t="s">
        <v>759</v>
      </c>
      <c r="I215" s="562"/>
      <c r="J215" s="562"/>
      <c r="K215" s="321"/>
    </row>
    <row r="216" spans="2:11" ht="15" customHeight="1">
      <c r="B216" s="320"/>
      <c r="C216" s="289"/>
      <c r="D216" s="289"/>
      <c r="E216" s="289"/>
      <c r="F216" s="282">
        <v>3</v>
      </c>
      <c r="G216" s="268"/>
      <c r="H216" s="562" t="s">
        <v>760</v>
      </c>
      <c r="I216" s="562"/>
      <c r="J216" s="562"/>
      <c r="K216" s="321"/>
    </row>
    <row r="217" spans="2:11" ht="15" customHeight="1">
      <c r="B217" s="320"/>
      <c r="C217" s="289"/>
      <c r="D217" s="289"/>
      <c r="E217" s="289"/>
      <c r="F217" s="282">
        <v>4</v>
      </c>
      <c r="G217" s="268"/>
      <c r="H217" s="562" t="s">
        <v>761</v>
      </c>
      <c r="I217" s="562"/>
      <c r="J217" s="562"/>
      <c r="K217" s="321"/>
    </row>
    <row r="218" spans="2:11" ht="12.75" customHeight="1">
      <c r="B218" s="324"/>
      <c r="C218" s="325"/>
      <c r="D218" s="325"/>
      <c r="E218" s="325"/>
      <c r="F218" s="325"/>
      <c r="G218" s="325"/>
      <c r="H218" s="325"/>
      <c r="I218" s="325"/>
      <c r="J218" s="325"/>
      <c r="K218" s="326"/>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F21:J21"/>
    <mergeCell ref="F22:J22"/>
    <mergeCell ref="D16:J16"/>
    <mergeCell ref="D17:J17"/>
    <mergeCell ref="F18:J18"/>
    <mergeCell ref="F19:J19"/>
    <mergeCell ref="D33:J33"/>
    <mergeCell ref="D34:J34"/>
    <mergeCell ref="D31:J31"/>
    <mergeCell ref="D30:J30"/>
    <mergeCell ref="D15:J15"/>
    <mergeCell ref="C25:J25"/>
    <mergeCell ref="D27:J27"/>
    <mergeCell ref="C26:J26"/>
    <mergeCell ref="F20:J20"/>
    <mergeCell ref="F23:J23"/>
    <mergeCell ref="D28:J28"/>
    <mergeCell ref="G45:J45"/>
    <mergeCell ref="G44:J44"/>
    <mergeCell ref="D35:J35"/>
    <mergeCell ref="G40:J40"/>
    <mergeCell ref="G41:J41"/>
    <mergeCell ref="G42:J42"/>
    <mergeCell ref="G43:J43"/>
    <mergeCell ref="G36:J36"/>
    <mergeCell ref="G37:J37"/>
    <mergeCell ref="E48:J48"/>
    <mergeCell ref="D61:J61"/>
    <mergeCell ref="G38:J38"/>
    <mergeCell ref="G39:J39"/>
    <mergeCell ref="D59:J59"/>
    <mergeCell ref="D58:J58"/>
    <mergeCell ref="D47:J47"/>
    <mergeCell ref="C52:J52"/>
    <mergeCell ref="C54:J54"/>
    <mergeCell ref="C55:J55"/>
    <mergeCell ref="D62:J62"/>
    <mergeCell ref="D65:J65"/>
    <mergeCell ref="D63:J63"/>
    <mergeCell ref="D60:J60"/>
    <mergeCell ref="E50:J50"/>
    <mergeCell ref="E49:J49"/>
    <mergeCell ref="C57:J57"/>
    <mergeCell ref="D51:J51"/>
    <mergeCell ref="D66:J66"/>
    <mergeCell ref="C165:J165"/>
    <mergeCell ref="C122:J122"/>
    <mergeCell ref="C147:J147"/>
    <mergeCell ref="C102:J102"/>
    <mergeCell ref="C75:J75"/>
    <mergeCell ref="D70:J70"/>
    <mergeCell ref="D68:J68"/>
    <mergeCell ref="D67:J67"/>
    <mergeCell ref="D69:J69"/>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17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3568</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1779</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ROUND(J84,2)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ROUND((SUM(BE84:BE177)),2)</f>
        <v>0</v>
      </c>
      <c r="I33" s="119">
        <v>0.21</v>
      </c>
      <c r="J33" s="118">
        <f>ROUND(((SUM(BE84:BE177))*I33),2)</f>
        <v>0</v>
      </c>
      <c r="L33" s="38"/>
    </row>
    <row r="34" spans="2:12" s="1" customFormat="1" ht="14.45" customHeight="1">
      <c r="B34" s="38"/>
      <c r="E34" s="105" t="s">
        <v>3526</v>
      </c>
      <c r="F34" s="118">
        <f>ROUND((SUM(BF84:BF177)),2)</f>
        <v>0</v>
      </c>
      <c r="I34" s="119">
        <v>0.15</v>
      </c>
      <c r="J34" s="118">
        <f>ROUND(((SUM(BF84:BF177))*I34),2)</f>
        <v>0</v>
      </c>
      <c r="L34" s="38"/>
    </row>
    <row r="35" spans="2:12" s="1" customFormat="1" ht="14.45" customHeight="1" hidden="1">
      <c r="B35" s="38"/>
      <c r="E35" s="105" t="s">
        <v>3527</v>
      </c>
      <c r="F35" s="118">
        <f>ROUND((SUM(BG84:BG177)),2)</f>
        <v>0</v>
      </c>
      <c r="I35" s="119">
        <v>0.21</v>
      </c>
      <c r="J35" s="118">
        <f>0</f>
        <v>0</v>
      </c>
      <c r="L35" s="38"/>
    </row>
    <row r="36" spans="2:12" s="1" customFormat="1" ht="14.45" customHeight="1" hidden="1">
      <c r="B36" s="38"/>
      <c r="E36" s="105" t="s">
        <v>3528</v>
      </c>
      <c r="F36" s="118">
        <f>ROUND((SUM(BH84:BH177)),2)</f>
        <v>0</v>
      </c>
      <c r="I36" s="119">
        <v>0.15</v>
      </c>
      <c r="J36" s="118">
        <f>0</f>
        <v>0</v>
      </c>
      <c r="L36" s="38"/>
    </row>
    <row r="37" spans="2:12" s="1" customFormat="1" ht="14.45" customHeight="1" hidden="1">
      <c r="B37" s="38"/>
      <c r="E37" s="105" t="s">
        <v>3529</v>
      </c>
      <c r="F37" s="118">
        <f>ROUND((SUM(BI84:BI177)),2)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01.1 - Bourání stáv.objektu</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J84</f>
        <v>0</v>
      </c>
      <c r="K59" s="35"/>
      <c r="L59" s="38"/>
      <c r="AU59" s="17" t="s">
        <v>3638</v>
      </c>
    </row>
    <row r="60" spans="2:12" s="8" customFormat="1" ht="24.95" customHeight="1">
      <c r="B60" s="138"/>
      <c r="C60" s="139"/>
      <c r="D60" s="140" t="s">
        <v>1780</v>
      </c>
      <c r="E60" s="141"/>
      <c r="F60" s="141"/>
      <c r="G60" s="141"/>
      <c r="H60" s="141"/>
      <c r="I60" s="142"/>
      <c r="J60" s="143">
        <f>J85</f>
        <v>0</v>
      </c>
      <c r="K60" s="139"/>
      <c r="L60" s="144"/>
    </row>
    <row r="61" spans="2:12" s="9" customFormat="1" ht="19.9" customHeight="1">
      <c r="B61" s="145"/>
      <c r="C61" s="146"/>
      <c r="D61" s="147" t="s">
        <v>1781</v>
      </c>
      <c r="E61" s="148"/>
      <c r="F61" s="148"/>
      <c r="G61" s="148"/>
      <c r="H61" s="148"/>
      <c r="I61" s="149"/>
      <c r="J61" s="150">
        <f>J86</f>
        <v>0</v>
      </c>
      <c r="K61" s="146"/>
      <c r="L61" s="151"/>
    </row>
    <row r="62" spans="2:12" s="9" customFormat="1" ht="19.9" customHeight="1">
      <c r="B62" s="145"/>
      <c r="C62" s="146"/>
      <c r="D62" s="147" t="s">
        <v>1782</v>
      </c>
      <c r="E62" s="148"/>
      <c r="F62" s="148"/>
      <c r="G62" s="148"/>
      <c r="H62" s="148"/>
      <c r="I62" s="149"/>
      <c r="J62" s="150">
        <f>J117</f>
        <v>0</v>
      </c>
      <c r="K62" s="146"/>
      <c r="L62" s="151"/>
    </row>
    <row r="63" spans="2:12" s="9" customFormat="1" ht="19.9" customHeight="1">
      <c r="B63" s="145"/>
      <c r="C63" s="146"/>
      <c r="D63" s="147" t="s">
        <v>1783</v>
      </c>
      <c r="E63" s="148"/>
      <c r="F63" s="148"/>
      <c r="G63" s="148"/>
      <c r="H63" s="148"/>
      <c r="I63" s="149"/>
      <c r="J63" s="150">
        <f>J125</f>
        <v>0</v>
      </c>
      <c r="K63" s="146"/>
      <c r="L63" s="151"/>
    </row>
    <row r="64" spans="2:12" s="9" customFormat="1" ht="19.9" customHeight="1">
      <c r="B64" s="145"/>
      <c r="C64" s="146"/>
      <c r="D64" s="147" t="s">
        <v>1784</v>
      </c>
      <c r="E64" s="148"/>
      <c r="F64" s="148"/>
      <c r="G64" s="148"/>
      <c r="H64" s="148"/>
      <c r="I64" s="149"/>
      <c r="J64" s="150">
        <f>J164</f>
        <v>0</v>
      </c>
      <c r="K64" s="146"/>
      <c r="L64" s="151"/>
    </row>
    <row r="65" spans="2:12" s="1" customFormat="1" ht="21.75" customHeight="1">
      <c r="B65" s="34"/>
      <c r="C65" s="35"/>
      <c r="D65" s="35"/>
      <c r="E65" s="35"/>
      <c r="F65" s="35"/>
      <c r="G65" s="35"/>
      <c r="H65" s="35"/>
      <c r="I65" s="106"/>
      <c r="J65" s="35"/>
      <c r="K65" s="35"/>
      <c r="L65" s="38"/>
    </row>
    <row r="66" spans="2:12" s="1" customFormat="1" ht="6.95" customHeight="1">
      <c r="B66" s="46"/>
      <c r="C66" s="47"/>
      <c r="D66" s="47"/>
      <c r="E66" s="47"/>
      <c r="F66" s="47"/>
      <c r="G66" s="47"/>
      <c r="H66" s="47"/>
      <c r="I66" s="130"/>
      <c r="J66" s="47"/>
      <c r="K66" s="47"/>
      <c r="L66" s="38"/>
    </row>
    <row r="70" spans="2:12" s="1" customFormat="1" ht="6.95" customHeight="1">
      <c r="B70" s="48"/>
      <c r="C70" s="49"/>
      <c r="D70" s="49"/>
      <c r="E70" s="49"/>
      <c r="F70" s="49"/>
      <c r="G70" s="49"/>
      <c r="H70" s="49"/>
      <c r="I70" s="133"/>
      <c r="J70" s="49"/>
      <c r="K70" s="49"/>
      <c r="L70" s="38"/>
    </row>
    <row r="71" spans="2:12" s="1" customFormat="1" ht="24.95" customHeight="1">
      <c r="B71" s="34"/>
      <c r="C71" s="23" t="s">
        <v>3676</v>
      </c>
      <c r="D71" s="35"/>
      <c r="E71" s="35"/>
      <c r="F71" s="35"/>
      <c r="G71" s="35"/>
      <c r="H71" s="35"/>
      <c r="I71" s="106"/>
      <c r="J71" s="35"/>
      <c r="K71" s="35"/>
      <c r="L71" s="38"/>
    </row>
    <row r="72" spans="2:12" s="1" customFormat="1" ht="6.95" customHeight="1">
      <c r="B72" s="34"/>
      <c r="C72" s="35"/>
      <c r="D72" s="35"/>
      <c r="E72" s="35"/>
      <c r="F72" s="35"/>
      <c r="G72" s="35"/>
      <c r="H72" s="35"/>
      <c r="I72" s="106"/>
      <c r="J72" s="35"/>
      <c r="K72" s="35"/>
      <c r="L72" s="38"/>
    </row>
    <row r="73" spans="2:12" s="1" customFormat="1" ht="12" customHeight="1">
      <c r="B73" s="34"/>
      <c r="C73" s="29" t="s">
        <v>3498</v>
      </c>
      <c r="D73" s="35"/>
      <c r="E73" s="35"/>
      <c r="F73" s="35"/>
      <c r="G73" s="35"/>
      <c r="H73" s="35"/>
      <c r="I73" s="106"/>
      <c r="J73" s="35"/>
      <c r="K73" s="35"/>
      <c r="L73" s="38"/>
    </row>
    <row r="74" spans="2:12" s="1" customFormat="1" ht="16.5" customHeight="1">
      <c r="B74" s="34"/>
      <c r="C74" s="35"/>
      <c r="D74" s="35"/>
      <c r="E74" s="553" t="str">
        <f>E7</f>
        <v>Světlá nad Sázavou - Managment</v>
      </c>
      <c r="F74" s="554"/>
      <c r="G74" s="554"/>
      <c r="H74" s="554"/>
      <c r="I74" s="106"/>
      <c r="J74" s="35"/>
      <c r="K74" s="35"/>
      <c r="L74" s="38"/>
    </row>
    <row r="75" spans="2:12" s="1" customFormat="1" ht="12" customHeight="1">
      <c r="B75" s="34"/>
      <c r="C75" s="29" t="s">
        <v>3633</v>
      </c>
      <c r="D75" s="35"/>
      <c r="E75" s="35"/>
      <c r="F75" s="35"/>
      <c r="G75" s="35"/>
      <c r="H75" s="35"/>
      <c r="I75" s="106"/>
      <c r="J75" s="35"/>
      <c r="K75" s="35"/>
      <c r="L75" s="38"/>
    </row>
    <row r="76" spans="2:12" s="1" customFormat="1" ht="16.5" customHeight="1">
      <c r="B76" s="34"/>
      <c r="C76" s="35"/>
      <c r="D76" s="35"/>
      <c r="E76" s="537" t="str">
        <f>E9</f>
        <v>SO 01.1 - Bourání stáv.objektu</v>
      </c>
      <c r="F76" s="552"/>
      <c r="G76" s="552"/>
      <c r="H76" s="552"/>
      <c r="I76" s="106"/>
      <c r="J76" s="35"/>
      <c r="K76" s="35"/>
      <c r="L76" s="38"/>
    </row>
    <row r="77" spans="2:12" s="1" customFormat="1" ht="6.95" customHeight="1">
      <c r="B77" s="34"/>
      <c r="C77" s="35"/>
      <c r="D77" s="35"/>
      <c r="E77" s="35"/>
      <c r="F77" s="35"/>
      <c r="G77" s="35"/>
      <c r="H77" s="35"/>
      <c r="I77" s="106"/>
      <c r="J77" s="35"/>
      <c r="K77" s="35"/>
      <c r="L77" s="38"/>
    </row>
    <row r="78" spans="2:12" s="1" customFormat="1" ht="12" customHeight="1">
      <c r="B78" s="34"/>
      <c r="C78" s="29" t="s">
        <v>3503</v>
      </c>
      <c r="D78" s="35"/>
      <c r="E78" s="35"/>
      <c r="F78" s="27" t="str">
        <f>F12</f>
        <v>Světlá nad Sázavou</v>
      </c>
      <c r="G78" s="35"/>
      <c r="H78" s="35"/>
      <c r="I78" s="108" t="s">
        <v>3505</v>
      </c>
      <c r="J78" s="58" t="str">
        <f>IF(J12="","",J12)</f>
        <v>6. 2. 2019</v>
      </c>
      <c r="K78" s="35"/>
      <c r="L78" s="38"/>
    </row>
    <row r="79" spans="2:12" s="1" customFormat="1" ht="6.95" customHeight="1">
      <c r="B79" s="34"/>
      <c r="C79" s="35"/>
      <c r="D79" s="35"/>
      <c r="E79" s="35"/>
      <c r="F79" s="35"/>
      <c r="G79" s="35"/>
      <c r="H79" s="35"/>
      <c r="I79" s="106"/>
      <c r="J79" s="35"/>
      <c r="K79" s="35"/>
      <c r="L79" s="38"/>
    </row>
    <row r="80" spans="2:12" s="1" customFormat="1" ht="15.2" customHeight="1">
      <c r="B80" s="34"/>
      <c r="C80" s="29" t="s">
        <v>3507</v>
      </c>
      <c r="D80" s="35"/>
      <c r="E80" s="35"/>
      <c r="F80" s="27" t="str">
        <f>E15</f>
        <v>Kraj Vysočina</v>
      </c>
      <c r="G80" s="35"/>
      <c r="H80" s="35"/>
      <c r="I80" s="108" t="s">
        <v>3513</v>
      </c>
      <c r="J80" s="32" t="str">
        <f>E21</f>
        <v xml:space="preserve"> </v>
      </c>
      <c r="K80" s="35"/>
      <c r="L80" s="38"/>
    </row>
    <row r="81" spans="2:12" s="1" customFormat="1" ht="27.95" customHeight="1">
      <c r="B81" s="34"/>
      <c r="C81" s="29" t="s">
        <v>3511</v>
      </c>
      <c r="D81" s="35"/>
      <c r="E81" s="35"/>
      <c r="F81" s="27" t="str">
        <f>IF(E18="","",E18)</f>
        <v>Vyplň údaj</v>
      </c>
      <c r="G81" s="35"/>
      <c r="H81" s="35"/>
      <c r="I81" s="108" t="s">
        <v>3516</v>
      </c>
      <c r="J81" s="32" t="str">
        <f>E24</f>
        <v>Ing. arch. Martin Jirovský</v>
      </c>
      <c r="K81" s="35"/>
      <c r="L81" s="38"/>
    </row>
    <row r="82" spans="2:12" s="1" customFormat="1" ht="10.35" customHeight="1">
      <c r="B82" s="34"/>
      <c r="C82" s="35"/>
      <c r="D82" s="35"/>
      <c r="E82" s="35"/>
      <c r="F82" s="35"/>
      <c r="G82" s="35"/>
      <c r="H82" s="35"/>
      <c r="I82" s="106"/>
      <c r="J82" s="35"/>
      <c r="K82" s="35"/>
      <c r="L82" s="38"/>
    </row>
    <row r="83" spans="2:20" s="10" customFormat="1" ht="29.25" customHeight="1">
      <c r="B83" s="152"/>
      <c r="C83" s="153" t="s">
        <v>3677</v>
      </c>
      <c r="D83" s="154" t="s">
        <v>3539</v>
      </c>
      <c r="E83" s="154" t="s">
        <v>3535</v>
      </c>
      <c r="F83" s="154" t="s">
        <v>3536</v>
      </c>
      <c r="G83" s="154" t="s">
        <v>3678</v>
      </c>
      <c r="H83" s="154" t="s">
        <v>3679</v>
      </c>
      <c r="I83" s="155" t="s">
        <v>3680</v>
      </c>
      <c r="J83" s="154" t="s">
        <v>3637</v>
      </c>
      <c r="K83" s="156" t="s">
        <v>3681</v>
      </c>
      <c r="L83" s="157"/>
      <c r="M83" s="66" t="s">
        <v>3501</v>
      </c>
      <c r="N83" s="67" t="s">
        <v>3524</v>
      </c>
      <c r="O83" s="67" t="s">
        <v>3682</v>
      </c>
      <c r="P83" s="67" t="s">
        <v>3683</v>
      </c>
      <c r="Q83" s="67" t="s">
        <v>3684</v>
      </c>
      <c r="R83" s="67" t="s">
        <v>3685</v>
      </c>
      <c r="S83" s="67" t="s">
        <v>3686</v>
      </c>
      <c r="T83" s="68" t="s">
        <v>3687</v>
      </c>
    </row>
    <row r="84" spans="2:63" s="1" customFormat="1" ht="22.9" customHeight="1">
      <c r="B84" s="34"/>
      <c r="C84" s="73" t="s">
        <v>3688</v>
      </c>
      <c r="D84" s="35"/>
      <c r="E84" s="35"/>
      <c r="F84" s="35"/>
      <c r="G84" s="35"/>
      <c r="H84" s="35"/>
      <c r="I84" s="106"/>
      <c r="J84" s="158">
        <f>BK84</f>
        <v>0</v>
      </c>
      <c r="K84" s="35"/>
      <c r="L84" s="38"/>
      <c r="M84" s="69"/>
      <c r="N84" s="70"/>
      <c r="O84" s="70"/>
      <c r="P84" s="159">
        <f>P85</f>
        <v>0</v>
      </c>
      <c r="Q84" s="70"/>
      <c r="R84" s="159">
        <f>R85</f>
        <v>0</v>
      </c>
      <c r="S84" s="70"/>
      <c r="T84" s="160">
        <f>T85</f>
        <v>0</v>
      </c>
      <c r="AT84" s="17" t="s">
        <v>3553</v>
      </c>
      <c r="AU84" s="17" t="s">
        <v>3638</v>
      </c>
      <c r="BK84" s="162">
        <f>BK85</f>
        <v>0</v>
      </c>
    </row>
    <row r="85" spans="2:63" s="11" customFormat="1" ht="25.9" customHeight="1">
      <c r="B85" s="163"/>
      <c r="C85" s="164"/>
      <c r="D85" s="165" t="s">
        <v>3553</v>
      </c>
      <c r="E85" s="166" t="s">
        <v>1785</v>
      </c>
      <c r="F85" s="166" t="s">
        <v>1786</v>
      </c>
      <c r="G85" s="164"/>
      <c r="H85" s="164"/>
      <c r="I85" s="167"/>
      <c r="J85" s="168">
        <f>BK85</f>
        <v>0</v>
      </c>
      <c r="K85" s="164"/>
      <c r="L85" s="169"/>
      <c r="M85" s="170"/>
      <c r="N85" s="171"/>
      <c r="O85" s="171"/>
      <c r="P85" s="172">
        <f>P86+P117+P125+P164</f>
        <v>0</v>
      </c>
      <c r="Q85" s="171"/>
      <c r="R85" s="172">
        <f>R86+R117+R125+R164</f>
        <v>0</v>
      </c>
      <c r="S85" s="171"/>
      <c r="T85" s="173">
        <f>T86+T117+T125+T164</f>
        <v>0</v>
      </c>
      <c r="AR85" s="174" t="s">
        <v>3562</v>
      </c>
      <c r="AT85" s="175" t="s">
        <v>3553</v>
      </c>
      <c r="AU85" s="175" t="s">
        <v>3554</v>
      </c>
      <c r="AY85" s="174" t="s">
        <v>3691</v>
      </c>
      <c r="BK85" s="176">
        <f>BK86+BK117+BK125+BK164</f>
        <v>0</v>
      </c>
    </row>
    <row r="86" spans="2:63" s="11" customFormat="1" ht="22.9" customHeight="1">
      <c r="B86" s="163"/>
      <c r="C86" s="164"/>
      <c r="D86" s="165" t="s">
        <v>3553</v>
      </c>
      <c r="E86" s="177" t="s">
        <v>3562</v>
      </c>
      <c r="F86" s="177" t="s">
        <v>1787</v>
      </c>
      <c r="G86" s="164"/>
      <c r="H86" s="164"/>
      <c r="I86" s="167"/>
      <c r="J86" s="178">
        <f>BK86</f>
        <v>0</v>
      </c>
      <c r="K86" s="164"/>
      <c r="L86" s="169"/>
      <c r="M86" s="170"/>
      <c r="N86" s="171"/>
      <c r="O86" s="171"/>
      <c r="P86" s="172">
        <f>SUM(P87:P116)</f>
        <v>0</v>
      </c>
      <c r="Q86" s="171"/>
      <c r="R86" s="172">
        <f>SUM(R87:R116)</f>
        <v>0</v>
      </c>
      <c r="S86" s="171"/>
      <c r="T86" s="173">
        <f>SUM(T87:T116)</f>
        <v>0</v>
      </c>
      <c r="AR86" s="174" t="s">
        <v>3562</v>
      </c>
      <c r="AT86" s="175" t="s">
        <v>3553</v>
      </c>
      <c r="AU86" s="175" t="s">
        <v>3562</v>
      </c>
      <c r="AY86" s="174" t="s">
        <v>3691</v>
      </c>
      <c r="BK86" s="176">
        <f>SUM(BK87:BK116)</f>
        <v>0</v>
      </c>
    </row>
    <row r="87" spans="2:65" s="1" customFormat="1" ht="48" customHeight="1">
      <c r="B87" s="34"/>
      <c r="C87" s="179" t="s">
        <v>3562</v>
      </c>
      <c r="D87" s="179" t="s">
        <v>3694</v>
      </c>
      <c r="E87" s="180" t="s">
        <v>1788</v>
      </c>
      <c r="F87" s="181" t="s">
        <v>1789</v>
      </c>
      <c r="G87" s="182" t="s">
        <v>4097</v>
      </c>
      <c r="H87" s="183">
        <v>10</v>
      </c>
      <c r="I87" s="184"/>
      <c r="J87" s="185">
        <f>ROUND(I87*H87,2)</f>
        <v>0</v>
      </c>
      <c r="K87" s="181" t="s">
        <v>1790</v>
      </c>
      <c r="L87" s="38"/>
      <c r="M87" s="186" t="s">
        <v>3501</v>
      </c>
      <c r="N87" s="187" t="s">
        <v>3525</v>
      </c>
      <c r="O87" s="63"/>
      <c r="P87" s="188">
        <f>O87*H87</f>
        <v>0</v>
      </c>
      <c r="Q87" s="188">
        <v>0</v>
      </c>
      <c r="R87" s="188">
        <f>Q87*H87</f>
        <v>0</v>
      </c>
      <c r="S87" s="188">
        <v>0</v>
      </c>
      <c r="T87" s="189">
        <f>S87*H87</f>
        <v>0</v>
      </c>
      <c r="AR87" s="190" t="s">
        <v>3699</v>
      </c>
      <c r="AT87" s="190" t="s">
        <v>3694</v>
      </c>
      <c r="AU87" s="190" t="s">
        <v>3565</v>
      </c>
      <c r="AY87" s="17" t="s">
        <v>3691</v>
      </c>
      <c r="BE87" s="191">
        <f>IF(N87="základní",J87,0)</f>
        <v>0</v>
      </c>
      <c r="BF87" s="191">
        <f>IF(N87="snížená",J87,0)</f>
        <v>0</v>
      </c>
      <c r="BG87" s="191">
        <f>IF(N87="zákl. přenesená",J87,0)</f>
        <v>0</v>
      </c>
      <c r="BH87" s="191">
        <f>IF(N87="sníž. přenesená",J87,0)</f>
        <v>0</v>
      </c>
      <c r="BI87" s="191">
        <f>IF(N87="nulová",J87,0)</f>
        <v>0</v>
      </c>
      <c r="BJ87" s="17" t="s">
        <v>3562</v>
      </c>
      <c r="BK87" s="191">
        <f>ROUND(I87*H87,2)</f>
        <v>0</v>
      </c>
      <c r="BL87" s="17" t="s">
        <v>3699</v>
      </c>
      <c r="BM87" s="190" t="s">
        <v>3565</v>
      </c>
    </row>
    <row r="88" spans="2:51" s="12" customFormat="1" ht="12">
      <c r="B88" s="192"/>
      <c r="C88" s="193"/>
      <c r="D88" s="194" t="s">
        <v>3710</v>
      </c>
      <c r="E88" s="195" t="s">
        <v>3501</v>
      </c>
      <c r="F88" s="196" t="s">
        <v>1791</v>
      </c>
      <c r="G88" s="193"/>
      <c r="H88" s="197">
        <v>10</v>
      </c>
      <c r="I88" s="198"/>
      <c r="J88" s="193"/>
      <c r="K88" s="193"/>
      <c r="L88" s="199"/>
      <c r="M88" s="200"/>
      <c r="N88" s="201"/>
      <c r="O88" s="201"/>
      <c r="P88" s="201"/>
      <c r="Q88" s="201"/>
      <c r="R88" s="201"/>
      <c r="S88" s="201"/>
      <c r="T88" s="202"/>
      <c r="AT88" s="203" t="s">
        <v>3710</v>
      </c>
      <c r="AU88" s="203" t="s">
        <v>3565</v>
      </c>
      <c r="AV88" s="12" t="s">
        <v>3565</v>
      </c>
      <c r="AW88" s="12" t="s">
        <v>3515</v>
      </c>
      <c r="AX88" s="12" t="s">
        <v>3554</v>
      </c>
      <c r="AY88" s="203" t="s">
        <v>3691</v>
      </c>
    </row>
    <row r="89" spans="2:51" s="13" customFormat="1" ht="12">
      <c r="B89" s="204"/>
      <c r="C89" s="205"/>
      <c r="D89" s="194" t="s">
        <v>3710</v>
      </c>
      <c r="E89" s="206" t="s">
        <v>3501</v>
      </c>
      <c r="F89" s="207" t="s">
        <v>3712</v>
      </c>
      <c r="G89" s="205"/>
      <c r="H89" s="208">
        <v>10</v>
      </c>
      <c r="I89" s="209"/>
      <c r="J89" s="205"/>
      <c r="K89" s="205"/>
      <c r="L89" s="210"/>
      <c r="M89" s="211"/>
      <c r="N89" s="212"/>
      <c r="O89" s="212"/>
      <c r="P89" s="212"/>
      <c r="Q89" s="212"/>
      <c r="R89" s="212"/>
      <c r="S89" s="212"/>
      <c r="T89" s="213"/>
      <c r="AT89" s="214" t="s">
        <v>3710</v>
      </c>
      <c r="AU89" s="214" t="s">
        <v>3565</v>
      </c>
      <c r="AV89" s="13" t="s">
        <v>3699</v>
      </c>
      <c r="AW89" s="13" t="s">
        <v>3515</v>
      </c>
      <c r="AX89" s="13" t="s">
        <v>3562</v>
      </c>
      <c r="AY89" s="214" t="s">
        <v>3691</v>
      </c>
    </row>
    <row r="90" spans="2:65" s="1" customFormat="1" ht="48" customHeight="1">
      <c r="B90" s="34"/>
      <c r="C90" s="179" t="s">
        <v>3565</v>
      </c>
      <c r="D90" s="179" t="s">
        <v>3694</v>
      </c>
      <c r="E90" s="180" t="s">
        <v>1792</v>
      </c>
      <c r="F90" s="181" t="s">
        <v>1793</v>
      </c>
      <c r="G90" s="182" t="s">
        <v>4097</v>
      </c>
      <c r="H90" s="183">
        <v>10</v>
      </c>
      <c r="I90" s="184"/>
      <c r="J90" s="185">
        <f>ROUND(I90*H90,2)</f>
        <v>0</v>
      </c>
      <c r="K90" s="181" t="s">
        <v>1790</v>
      </c>
      <c r="L90" s="38"/>
      <c r="M90" s="186" t="s">
        <v>3501</v>
      </c>
      <c r="N90" s="187" t="s">
        <v>3525</v>
      </c>
      <c r="O90" s="63"/>
      <c r="P90" s="188">
        <f>O90*H90</f>
        <v>0</v>
      </c>
      <c r="Q90" s="188">
        <v>0</v>
      </c>
      <c r="R90" s="188">
        <f>Q90*H90</f>
        <v>0</v>
      </c>
      <c r="S90" s="188">
        <v>0</v>
      </c>
      <c r="T90" s="189">
        <f>S90*H90</f>
        <v>0</v>
      </c>
      <c r="AR90" s="190" t="s">
        <v>3699</v>
      </c>
      <c r="AT90" s="190" t="s">
        <v>3694</v>
      </c>
      <c r="AU90" s="190" t="s">
        <v>3565</v>
      </c>
      <c r="AY90" s="17" t="s">
        <v>3691</v>
      </c>
      <c r="BE90" s="191">
        <f>IF(N90="základní",J90,0)</f>
        <v>0</v>
      </c>
      <c r="BF90" s="191">
        <f>IF(N90="snížená",J90,0)</f>
        <v>0</v>
      </c>
      <c r="BG90" s="191">
        <f>IF(N90="zákl. přenesená",J90,0)</f>
        <v>0</v>
      </c>
      <c r="BH90" s="191">
        <f>IF(N90="sníž. přenesená",J90,0)</f>
        <v>0</v>
      </c>
      <c r="BI90" s="191">
        <f>IF(N90="nulová",J90,0)</f>
        <v>0</v>
      </c>
      <c r="BJ90" s="17" t="s">
        <v>3562</v>
      </c>
      <c r="BK90" s="191">
        <f>ROUND(I90*H90,2)</f>
        <v>0</v>
      </c>
      <c r="BL90" s="17" t="s">
        <v>3699</v>
      </c>
      <c r="BM90" s="190" t="s">
        <v>3699</v>
      </c>
    </row>
    <row r="91" spans="2:51" s="12" customFormat="1" ht="12">
      <c r="B91" s="192"/>
      <c r="C91" s="193"/>
      <c r="D91" s="194" t="s">
        <v>3710</v>
      </c>
      <c r="E91" s="195" t="s">
        <v>3501</v>
      </c>
      <c r="F91" s="196" t="s">
        <v>1791</v>
      </c>
      <c r="G91" s="193"/>
      <c r="H91" s="197">
        <v>10</v>
      </c>
      <c r="I91" s="198"/>
      <c r="J91" s="193"/>
      <c r="K91" s="193"/>
      <c r="L91" s="199"/>
      <c r="M91" s="200"/>
      <c r="N91" s="201"/>
      <c r="O91" s="201"/>
      <c r="P91" s="201"/>
      <c r="Q91" s="201"/>
      <c r="R91" s="201"/>
      <c r="S91" s="201"/>
      <c r="T91" s="202"/>
      <c r="AT91" s="203" t="s">
        <v>3710</v>
      </c>
      <c r="AU91" s="203" t="s">
        <v>3565</v>
      </c>
      <c r="AV91" s="12" t="s">
        <v>3565</v>
      </c>
      <c r="AW91" s="12" t="s">
        <v>3515</v>
      </c>
      <c r="AX91" s="12" t="s">
        <v>3554</v>
      </c>
      <c r="AY91" s="203" t="s">
        <v>3691</v>
      </c>
    </row>
    <row r="92" spans="2:51" s="13" customFormat="1" ht="12">
      <c r="B92" s="204"/>
      <c r="C92" s="205"/>
      <c r="D92" s="194" t="s">
        <v>3710</v>
      </c>
      <c r="E92" s="206" t="s">
        <v>3501</v>
      </c>
      <c r="F92" s="207" t="s">
        <v>3712</v>
      </c>
      <c r="G92" s="205"/>
      <c r="H92" s="208">
        <v>10</v>
      </c>
      <c r="I92" s="209"/>
      <c r="J92" s="205"/>
      <c r="K92" s="205"/>
      <c r="L92" s="210"/>
      <c r="M92" s="211"/>
      <c r="N92" s="212"/>
      <c r="O92" s="212"/>
      <c r="P92" s="212"/>
      <c r="Q92" s="212"/>
      <c r="R92" s="212"/>
      <c r="S92" s="212"/>
      <c r="T92" s="213"/>
      <c r="AT92" s="214" t="s">
        <v>3710</v>
      </c>
      <c r="AU92" s="214" t="s">
        <v>3565</v>
      </c>
      <c r="AV92" s="13" t="s">
        <v>3699</v>
      </c>
      <c r="AW92" s="13" t="s">
        <v>3515</v>
      </c>
      <c r="AX92" s="13" t="s">
        <v>3562</v>
      </c>
      <c r="AY92" s="214" t="s">
        <v>3691</v>
      </c>
    </row>
    <row r="93" spans="2:65" s="1" customFormat="1" ht="48" customHeight="1">
      <c r="B93" s="34"/>
      <c r="C93" s="179" t="s">
        <v>3706</v>
      </c>
      <c r="D93" s="179" t="s">
        <v>3694</v>
      </c>
      <c r="E93" s="180" t="s">
        <v>1794</v>
      </c>
      <c r="F93" s="181" t="s">
        <v>1795</v>
      </c>
      <c r="G93" s="182" t="s">
        <v>4097</v>
      </c>
      <c r="H93" s="183">
        <v>5</v>
      </c>
      <c r="I93" s="184"/>
      <c r="J93" s="185">
        <f>ROUND(I93*H93,2)</f>
        <v>0</v>
      </c>
      <c r="K93" s="181" t="s">
        <v>1790</v>
      </c>
      <c r="L93" s="38"/>
      <c r="M93" s="186" t="s">
        <v>3501</v>
      </c>
      <c r="N93" s="187" t="s">
        <v>3525</v>
      </c>
      <c r="O93" s="63"/>
      <c r="P93" s="188">
        <f>O93*H93</f>
        <v>0</v>
      </c>
      <c r="Q93" s="188">
        <v>0</v>
      </c>
      <c r="R93" s="188">
        <f>Q93*H93</f>
        <v>0</v>
      </c>
      <c r="S93" s="188">
        <v>0</v>
      </c>
      <c r="T93" s="189">
        <f>S93*H93</f>
        <v>0</v>
      </c>
      <c r="AR93" s="190" t="s">
        <v>3699</v>
      </c>
      <c r="AT93" s="190" t="s">
        <v>3694</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3721</v>
      </c>
    </row>
    <row r="94" spans="2:51" s="12" customFormat="1" ht="12">
      <c r="B94" s="192"/>
      <c r="C94" s="193"/>
      <c r="D94" s="194" t="s">
        <v>3710</v>
      </c>
      <c r="E94" s="195" t="s">
        <v>3501</v>
      </c>
      <c r="F94" s="196" t="s">
        <v>4182</v>
      </c>
      <c r="G94" s="193"/>
      <c r="H94" s="197">
        <v>5</v>
      </c>
      <c r="I94" s="198"/>
      <c r="J94" s="193"/>
      <c r="K94" s="193"/>
      <c r="L94" s="199"/>
      <c r="M94" s="200"/>
      <c r="N94" s="201"/>
      <c r="O94" s="201"/>
      <c r="P94" s="201"/>
      <c r="Q94" s="201"/>
      <c r="R94" s="201"/>
      <c r="S94" s="201"/>
      <c r="T94" s="202"/>
      <c r="AT94" s="203" t="s">
        <v>3710</v>
      </c>
      <c r="AU94" s="203" t="s">
        <v>3565</v>
      </c>
      <c r="AV94" s="12" t="s">
        <v>3565</v>
      </c>
      <c r="AW94" s="12" t="s">
        <v>3515</v>
      </c>
      <c r="AX94" s="12" t="s">
        <v>3554</v>
      </c>
      <c r="AY94" s="203" t="s">
        <v>3691</v>
      </c>
    </row>
    <row r="95" spans="2:51" s="13" customFormat="1" ht="12">
      <c r="B95" s="204"/>
      <c r="C95" s="205"/>
      <c r="D95" s="194" t="s">
        <v>3710</v>
      </c>
      <c r="E95" s="206" t="s">
        <v>3501</v>
      </c>
      <c r="F95" s="207" t="s">
        <v>3712</v>
      </c>
      <c r="G95" s="205"/>
      <c r="H95" s="208">
        <v>5</v>
      </c>
      <c r="I95" s="209"/>
      <c r="J95" s="205"/>
      <c r="K95" s="205"/>
      <c r="L95" s="210"/>
      <c r="M95" s="211"/>
      <c r="N95" s="212"/>
      <c r="O95" s="212"/>
      <c r="P95" s="212"/>
      <c r="Q95" s="212"/>
      <c r="R95" s="212"/>
      <c r="S95" s="212"/>
      <c r="T95" s="213"/>
      <c r="AT95" s="214" t="s">
        <v>3710</v>
      </c>
      <c r="AU95" s="214" t="s">
        <v>3565</v>
      </c>
      <c r="AV95" s="13" t="s">
        <v>3699</v>
      </c>
      <c r="AW95" s="13" t="s">
        <v>3515</v>
      </c>
      <c r="AX95" s="13" t="s">
        <v>3562</v>
      </c>
      <c r="AY95" s="214" t="s">
        <v>3691</v>
      </c>
    </row>
    <row r="96" spans="2:65" s="1" customFormat="1" ht="24" customHeight="1">
      <c r="B96" s="34"/>
      <c r="C96" s="179" t="s">
        <v>3699</v>
      </c>
      <c r="D96" s="179" t="s">
        <v>3694</v>
      </c>
      <c r="E96" s="180" t="s">
        <v>1796</v>
      </c>
      <c r="F96" s="181" t="s">
        <v>1797</v>
      </c>
      <c r="G96" s="182" t="s">
        <v>3697</v>
      </c>
      <c r="H96" s="183">
        <v>184.6</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3732</v>
      </c>
    </row>
    <row r="97" spans="2:51" s="12" customFormat="1" ht="12">
      <c r="B97" s="192"/>
      <c r="C97" s="193"/>
      <c r="D97" s="194" t="s">
        <v>3710</v>
      </c>
      <c r="E97" s="195" t="s">
        <v>3501</v>
      </c>
      <c r="F97" s="196" t="s">
        <v>1798</v>
      </c>
      <c r="G97" s="193"/>
      <c r="H97" s="197">
        <v>184.6</v>
      </c>
      <c r="I97" s="198"/>
      <c r="J97" s="193"/>
      <c r="K97" s="193"/>
      <c r="L97" s="199"/>
      <c r="M97" s="200"/>
      <c r="N97" s="201"/>
      <c r="O97" s="201"/>
      <c r="P97" s="201"/>
      <c r="Q97" s="201"/>
      <c r="R97" s="201"/>
      <c r="S97" s="201"/>
      <c r="T97" s="202"/>
      <c r="AT97" s="203" t="s">
        <v>3710</v>
      </c>
      <c r="AU97" s="203" t="s">
        <v>3565</v>
      </c>
      <c r="AV97" s="12" t="s">
        <v>3565</v>
      </c>
      <c r="AW97" s="12" t="s">
        <v>3515</v>
      </c>
      <c r="AX97" s="12" t="s">
        <v>3554</v>
      </c>
      <c r="AY97" s="203" t="s">
        <v>3691</v>
      </c>
    </row>
    <row r="98" spans="2:51" s="13" customFormat="1" ht="12">
      <c r="B98" s="204"/>
      <c r="C98" s="205"/>
      <c r="D98" s="194" t="s">
        <v>3710</v>
      </c>
      <c r="E98" s="206" t="s">
        <v>3501</v>
      </c>
      <c r="F98" s="207" t="s">
        <v>3712</v>
      </c>
      <c r="G98" s="205"/>
      <c r="H98" s="208">
        <v>184.6</v>
      </c>
      <c r="I98" s="209"/>
      <c r="J98" s="205"/>
      <c r="K98" s="205"/>
      <c r="L98" s="210"/>
      <c r="M98" s="211"/>
      <c r="N98" s="212"/>
      <c r="O98" s="212"/>
      <c r="P98" s="212"/>
      <c r="Q98" s="212"/>
      <c r="R98" s="212"/>
      <c r="S98" s="212"/>
      <c r="T98" s="213"/>
      <c r="AT98" s="214" t="s">
        <v>3710</v>
      </c>
      <c r="AU98" s="214" t="s">
        <v>3565</v>
      </c>
      <c r="AV98" s="13" t="s">
        <v>3699</v>
      </c>
      <c r="AW98" s="13" t="s">
        <v>3515</v>
      </c>
      <c r="AX98" s="13" t="s">
        <v>3562</v>
      </c>
      <c r="AY98" s="214" t="s">
        <v>3691</v>
      </c>
    </row>
    <row r="99" spans="2:65" s="1" customFormat="1" ht="24" customHeight="1">
      <c r="B99" s="34"/>
      <c r="C99" s="179" t="s">
        <v>3716</v>
      </c>
      <c r="D99" s="179" t="s">
        <v>3694</v>
      </c>
      <c r="E99" s="180" t="s">
        <v>3786</v>
      </c>
      <c r="F99" s="181" t="s">
        <v>3787</v>
      </c>
      <c r="G99" s="182" t="s">
        <v>3697</v>
      </c>
      <c r="H99" s="183">
        <v>139.469</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3741</v>
      </c>
    </row>
    <row r="100" spans="2:51" s="12" customFormat="1" ht="12">
      <c r="B100" s="192"/>
      <c r="C100" s="193"/>
      <c r="D100" s="194" t="s">
        <v>3710</v>
      </c>
      <c r="E100" s="195" t="s">
        <v>3501</v>
      </c>
      <c r="F100" s="196" t="s">
        <v>1799</v>
      </c>
      <c r="G100" s="193"/>
      <c r="H100" s="197">
        <v>103.824</v>
      </c>
      <c r="I100" s="198"/>
      <c r="J100" s="193"/>
      <c r="K100" s="193"/>
      <c r="L100" s="199"/>
      <c r="M100" s="200"/>
      <c r="N100" s="201"/>
      <c r="O100" s="201"/>
      <c r="P100" s="201"/>
      <c r="Q100" s="201"/>
      <c r="R100" s="201"/>
      <c r="S100" s="201"/>
      <c r="T100" s="202"/>
      <c r="AT100" s="203" t="s">
        <v>3710</v>
      </c>
      <c r="AU100" s="203" t="s">
        <v>3565</v>
      </c>
      <c r="AV100" s="12" t="s">
        <v>3565</v>
      </c>
      <c r="AW100" s="12" t="s">
        <v>3515</v>
      </c>
      <c r="AX100" s="12" t="s">
        <v>3554</v>
      </c>
      <c r="AY100" s="203" t="s">
        <v>3691</v>
      </c>
    </row>
    <row r="101" spans="2:51" s="12" customFormat="1" ht="12">
      <c r="B101" s="192"/>
      <c r="C101" s="193"/>
      <c r="D101" s="194" t="s">
        <v>3710</v>
      </c>
      <c r="E101" s="195" t="s">
        <v>3501</v>
      </c>
      <c r="F101" s="196" t="s">
        <v>1800</v>
      </c>
      <c r="G101" s="193"/>
      <c r="H101" s="197">
        <v>19.098</v>
      </c>
      <c r="I101" s="198"/>
      <c r="J101" s="193"/>
      <c r="K101" s="193"/>
      <c r="L101" s="199"/>
      <c r="M101" s="200"/>
      <c r="N101" s="201"/>
      <c r="O101" s="201"/>
      <c r="P101" s="201"/>
      <c r="Q101" s="201"/>
      <c r="R101" s="201"/>
      <c r="S101" s="201"/>
      <c r="T101" s="202"/>
      <c r="AT101" s="203" t="s">
        <v>3710</v>
      </c>
      <c r="AU101" s="203" t="s">
        <v>3565</v>
      </c>
      <c r="AV101" s="12" t="s">
        <v>3565</v>
      </c>
      <c r="AW101" s="12" t="s">
        <v>3515</v>
      </c>
      <c r="AX101" s="12" t="s">
        <v>3554</v>
      </c>
      <c r="AY101" s="203" t="s">
        <v>3691</v>
      </c>
    </row>
    <row r="102" spans="2:51" s="12" customFormat="1" ht="12">
      <c r="B102" s="192"/>
      <c r="C102" s="193"/>
      <c r="D102" s="194" t="s">
        <v>3710</v>
      </c>
      <c r="E102" s="195" t="s">
        <v>3501</v>
      </c>
      <c r="F102" s="196" t="s">
        <v>1801</v>
      </c>
      <c r="G102" s="193"/>
      <c r="H102" s="197">
        <v>16.547</v>
      </c>
      <c r="I102" s="198"/>
      <c r="J102" s="193"/>
      <c r="K102" s="193"/>
      <c r="L102" s="199"/>
      <c r="M102" s="200"/>
      <c r="N102" s="201"/>
      <c r="O102" s="201"/>
      <c r="P102" s="201"/>
      <c r="Q102" s="201"/>
      <c r="R102" s="201"/>
      <c r="S102" s="201"/>
      <c r="T102" s="202"/>
      <c r="AT102" s="203" t="s">
        <v>3710</v>
      </c>
      <c r="AU102" s="203" t="s">
        <v>3565</v>
      </c>
      <c r="AV102" s="12" t="s">
        <v>3565</v>
      </c>
      <c r="AW102" s="12" t="s">
        <v>3515</v>
      </c>
      <c r="AX102" s="12" t="s">
        <v>3554</v>
      </c>
      <c r="AY102" s="203" t="s">
        <v>3691</v>
      </c>
    </row>
    <row r="103" spans="2:51" s="13" customFormat="1" ht="12">
      <c r="B103" s="204"/>
      <c r="C103" s="205"/>
      <c r="D103" s="194" t="s">
        <v>3710</v>
      </c>
      <c r="E103" s="206" t="s">
        <v>3501</v>
      </c>
      <c r="F103" s="207" t="s">
        <v>3712</v>
      </c>
      <c r="G103" s="205"/>
      <c r="H103" s="208">
        <v>139.469</v>
      </c>
      <c r="I103" s="209"/>
      <c r="J103" s="205"/>
      <c r="K103" s="205"/>
      <c r="L103" s="210"/>
      <c r="M103" s="211"/>
      <c r="N103" s="212"/>
      <c r="O103" s="212"/>
      <c r="P103" s="212"/>
      <c r="Q103" s="212"/>
      <c r="R103" s="212"/>
      <c r="S103" s="212"/>
      <c r="T103" s="213"/>
      <c r="AT103" s="214" t="s">
        <v>3710</v>
      </c>
      <c r="AU103" s="214" t="s">
        <v>3565</v>
      </c>
      <c r="AV103" s="13" t="s">
        <v>3699</v>
      </c>
      <c r="AW103" s="13" t="s">
        <v>3515</v>
      </c>
      <c r="AX103" s="13" t="s">
        <v>3562</v>
      </c>
      <c r="AY103" s="214" t="s">
        <v>3691</v>
      </c>
    </row>
    <row r="104" spans="2:65" s="1" customFormat="1" ht="24" customHeight="1">
      <c r="B104" s="34"/>
      <c r="C104" s="179" t="s">
        <v>3721</v>
      </c>
      <c r="D104" s="179" t="s">
        <v>3694</v>
      </c>
      <c r="E104" s="180" t="s">
        <v>3786</v>
      </c>
      <c r="F104" s="181" t="s">
        <v>3787</v>
      </c>
      <c r="G104" s="182" t="s">
        <v>3697</v>
      </c>
      <c r="H104" s="183">
        <v>45.139</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3699</v>
      </c>
      <c r="AT104" s="190" t="s">
        <v>3694</v>
      </c>
      <c r="AU104" s="190" t="s">
        <v>3565</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3699</v>
      </c>
      <c r="BM104" s="190" t="s">
        <v>3701</v>
      </c>
    </row>
    <row r="105" spans="2:51" s="12" customFormat="1" ht="12">
      <c r="B105" s="192"/>
      <c r="C105" s="193"/>
      <c r="D105" s="194" t="s">
        <v>3710</v>
      </c>
      <c r="E105" s="195" t="s">
        <v>3501</v>
      </c>
      <c r="F105" s="196" t="s">
        <v>1802</v>
      </c>
      <c r="G105" s="193"/>
      <c r="H105" s="197">
        <v>25.152</v>
      </c>
      <c r="I105" s="198"/>
      <c r="J105" s="193"/>
      <c r="K105" s="193"/>
      <c r="L105" s="199"/>
      <c r="M105" s="200"/>
      <c r="N105" s="201"/>
      <c r="O105" s="201"/>
      <c r="P105" s="201"/>
      <c r="Q105" s="201"/>
      <c r="R105" s="201"/>
      <c r="S105" s="201"/>
      <c r="T105" s="202"/>
      <c r="AT105" s="203" t="s">
        <v>3710</v>
      </c>
      <c r="AU105" s="203" t="s">
        <v>3565</v>
      </c>
      <c r="AV105" s="12" t="s">
        <v>3565</v>
      </c>
      <c r="AW105" s="12" t="s">
        <v>3515</v>
      </c>
      <c r="AX105" s="12" t="s">
        <v>3554</v>
      </c>
      <c r="AY105" s="203" t="s">
        <v>3691</v>
      </c>
    </row>
    <row r="106" spans="2:51" s="12" customFormat="1" ht="12">
      <c r="B106" s="192"/>
      <c r="C106" s="193"/>
      <c r="D106" s="194" t="s">
        <v>3710</v>
      </c>
      <c r="E106" s="195" t="s">
        <v>3501</v>
      </c>
      <c r="F106" s="196" t="s">
        <v>1803</v>
      </c>
      <c r="G106" s="193"/>
      <c r="H106" s="197">
        <v>6.384</v>
      </c>
      <c r="I106" s="198"/>
      <c r="J106" s="193"/>
      <c r="K106" s="193"/>
      <c r="L106" s="199"/>
      <c r="M106" s="200"/>
      <c r="N106" s="201"/>
      <c r="O106" s="201"/>
      <c r="P106" s="201"/>
      <c r="Q106" s="201"/>
      <c r="R106" s="201"/>
      <c r="S106" s="201"/>
      <c r="T106" s="202"/>
      <c r="AT106" s="203" t="s">
        <v>3710</v>
      </c>
      <c r="AU106" s="203" t="s">
        <v>3565</v>
      </c>
      <c r="AV106" s="12" t="s">
        <v>3565</v>
      </c>
      <c r="AW106" s="12" t="s">
        <v>3515</v>
      </c>
      <c r="AX106" s="12" t="s">
        <v>3554</v>
      </c>
      <c r="AY106" s="203" t="s">
        <v>3691</v>
      </c>
    </row>
    <row r="107" spans="2:51" s="12" customFormat="1" ht="12">
      <c r="B107" s="192"/>
      <c r="C107" s="193"/>
      <c r="D107" s="194" t="s">
        <v>3710</v>
      </c>
      <c r="E107" s="195" t="s">
        <v>3501</v>
      </c>
      <c r="F107" s="196" t="s">
        <v>1804</v>
      </c>
      <c r="G107" s="193"/>
      <c r="H107" s="197">
        <v>13.603</v>
      </c>
      <c r="I107" s="198"/>
      <c r="J107" s="193"/>
      <c r="K107" s="193"/>
      <c r="L107" s="199"/>
      <c r="M107" s="200"/>
      <c r="N107" s="201"/>
      <c r="O107" s="201"/>
      <c r="P107" s="201"/>
      <c r="Q107" s="201"/>
      <c r="R107" s="201"/>
      <c r="S107" s="201"/>
      <c r="T107" s="202"/>
      <c r="AT107" s="203" t="s">
        <v>3710</v>
      </c>
      <c r="AU107" s="203" t="s">
        <v>3565</v>
      </c>
      <c r="AV107" s="12" t="s">
        <v>3565</v>
      </c>
      <c r="AW107" s="12" t="s">
        <v>3515</v>
      </c>
      <c r="AX107" s="12" t="s">
        <v>3554</v>
      </c>
      <c r="AY107" s="203" t="s">
        <v>3691</v>
      </c>
    </row>
    <row r="108" spans="2:51" s="13" customFormat="1" ht="12">
      <c r="B108" s="204"/>
      <c r="C108" s="205"/>
      <c r="D108" s="194" t="s">
        <v>3710</v>
      </c>
      <c r="E108" s="206" t="s">
        <v>3501</v>
      </c>
      <c r="F108" s="207" t="s">
        <v>3712</v>
      </c>
      <c r="G108" s="205"/>
      <c r="H108" s="208">
        <v>45.139</v>
      </c>
      <c r="I108" s="209"/>
      <c r="J108" s="205"/>
      <c r="K108" s="205"/>
      <c r="L108" s="210"/>
      <c r="M108" s="211"/>
      <c r="N108" s="212"/>
      <c r="O108" s="212"/>
      <c r="P108" s="212"/>
      <c r="Q108" s="212"/>
      <c r="R108" s="212"/>
      <c r="S108" s="212"/>
      <c r="T108" s="213"/>
      <c r="AT108" s="214" t="s">
        <v>3710</v>
      </c>
      <c r="AU108" s="214" t="s">
        <v>3565</v>
      </c>
      <c r="AV108" s="13" t="s">
        <v>3699</v>
      </c>
      <c r="AW108" s="13" t="s">
        <v>3515</v>
      </c>
      <c r="AX108" s="13" t="s">
        <v>3562</v>
      </c>
      <c r="AY108" s="214" t="s">
        <v>3691</v>
      </c>
    </row>
    <row r="109" spans="2:65" s="1" customFormat="1" ht="16.5" customHeight="1">
      <c r="B109" s="34"/>
      <c r="C109" s="225" t="s">
        <v>3725</v>
      </c>
      <c r="D109" s="225" t="s">
        <v>3806</v>
      </c>
      <c r="E109" s="226" t="s">
        <v>1805</v>
      </c>
      <c r="F109" s="227" t="s">
        <v>1806</v>
      </c>
      <c r="G109" s="228" t="s">
        <v>3792</v>
      </c>
      <c r="H109" s="229">
        <v>350.74</v>
      </c>
      <c r="I109" s="230"/>
      <c r="J109" s="231">
        <f>ROUND(I109*H109,2)</f>
        <v>0</v>
      </c>
      <c r="K109" s="227" t="s">
        <v>3501</v>
      </c>
      <c r="L109" s="232"/>
      <c r="M109" s="233" t="s">
        <v>3501</v>
      </c>
      <c r="N109" s="234" t="s">
        <v>3525</v>
      </c>
      <c r="O109" s="63"/>
      <c r="P109" s="188">
        <f>O109*H109</f>
        <v>0</v>
      </c>
      <c r="Q109" s="188">
        <v>0</v>
      </c>
      <c r="R109" s="188">
        <f>Q109*H109</f>
        <v>0</v>
      </c>
      <c r="S109" s="188">
        <v>0</v>
      </c>
      <c r="T109" s="189">
        <f>S109*H109</f>
        <v>0</v>
      </c>
      <c r="AR109" s="190" t="s">
        <v>3732</v>
      </c>
      <c r="AT109" s="190" t="s">
        <v>3806</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3699</v>
      </c>
      <c r="BM109" s="190" t="s">
        <v>3756</v>
      </c>
    </row>
    <row r="110" spans="2:51" s="12" customFormat="1" ht="12">
      <c r="B110" s="192"/>
      <c r="C110" s="193"/>
      <c r="D110" s="194" t="s">
        <v>3710</v>
      </c>
      <c r="E110" s="195" t="s">
        <v>3501</v>
      </c>
      <c r="F110" s="196" t="s">
        <v>1807</v>
      </c>
      <c r="G110" s="193"/>
      <c r="H110" s="197">
        <v>350.74</v>
      </c>
      <c r="I110" s="198"/>
      <c r="J110" s="193"/>
      <c r="K110" s="193"/>
      <c r="L110" s="199"/>
      <c r="M110" s="200"/>
      <c r="N110" s="201"/>
      <c r="O110" s="201"/>
      <c r="P110" s="201"/>
      <c r="Q110" s="201"/>
      <c r="R110" s="201"/>
      <c r="S110" s="201"/>
      <c r="T110" s="202"/>
      <c r="AT110" s="203" t="s">
        <v>3710</v>
      </c>
      <c r="AU110" s="203" t="s">
        <v>3565</v>
      </c>
      <c r="AV110" s="12" t="s">
        <v>3565</v>
      </c>
      <c r="AW110" s="12" t="s">
        <v>3515</v>
      </c>
      <c r="AX110" s="12" t="s">
        <v>3554</v>
      </c>
      <c r="AY110" s="203" t="s">
        <v>3691</v>
      </c>
    </row>
    <row r="111" spans="2:51" s="13" customFormat="1" ht="12">
      <c r="B111" s="204"/>
      <c r="C111" s="205"/>
      <c r="D111" s="194" t="s">
        <v>3710</v>
      </c>
      <c r="E111" s="206" t="s">
        <v>3501</v>
      </c>
      <c r="F111" s="207" t="s">
        <v>3712</v>
      </c>
      <c r="G111" s="205"/>
      <c r="H111" s="208">
        <v>350.74</v>
      </c>
      <c r="I111" s="209"/>
      <c r="J111" s="205"/>
      <c r="K111" s="205"/>
      <c r="L111" s="210"/>
      <c r="M111" s="211"/>
      <c r="N111" s="212"/>
      <c r="O111" s="212"/>
      <c r="P111" s="212"/>
      <c r="Q111" s="212"/>
      <c r="R111" s="212"/>
      <c r="S111" s="212"/>
      <c r="T111" s="213"/>
      <c r="AT111" s="214" t="s">
        <v>3710</v>
      </c>
      <c r="AU111" s="214" t="s">
        <v>3565</v>
      </c>
      <c r="AV111" s="13" t="s">
        <v>3699</v>
      </c>
      <c r="AW111" s="13" t="s">
        <v>3515</v>
      </c>
      <c r="AX111" s="13" t="s">
        <v>3562</v>
      </c>
      <c r="AY111" s="214" t="s">
        <v>3691</v>
      </c>
    </row>
    <row r="112" spans="2:65" s="1" customFormat="1" ht="24" customHeight="1">
      <c r="B112" s="34"/>
      <c r="C112" s="179" t="s">
        <v>3732</v>
      </c>
      <c r="D112" s="179" t="s">
        <v>3694</v>
      </c>
      <c r="E112" s="180" t="s">
        <v>1808</v>
      </c>
      <c r="F112" s="181" t="s">
        <v>1809</v>
      </c>
      <c r="G112" s="182" t="s">
        <v>3800</v>
      </c>
      <c r="H112" s="183">
        <v>315.521</v>
      </c>
      <c r="I112" s="184"/>
      <c r="J112" s="185">
        <f>ROUND(I112*H112,2)</f>
        <v>0</v>
      </c>
      <c r="K112" s="181" t="s">
        <v>1790</v>
      </c>
      <c r="L112" s="38"/>
      <c r="M112" s="186" t="s">
        <v>3501</v>
      </c>
      <c r="N112" s="187" t="s">
        <v>3525</v>
      </c>
      <c r="O112" s="63"/>
      <c r="P112" s="188">
        <f>O112*H112</f>
        <v>0</v>
      </c>
      <c r="Q112" s="188">
        <v>0</v>
      </c>
      <c r="R112" s="188">
        <f>Q112*H112</f>
        <v>0</v>
      </c>
      <c r="S112" s="188">
        <v>0</v>
      </c>
      <c r="T112" s="189">
        <f>S112*H112</f>
        <v>0</v>
      </c>
      <c r="AR112" s="190" t="s">
        <v>3699</v>
      </c>
      <c r="AT112" s="190" t="s">
        <v>3694</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3699</v>
      </c>
      <c r="BM112" s="190" t="s">
        <v>3761</v>
      </c>
    </row>
    <row r="113" spans="2:51" s="12" customFormat="1" ht="12">
      <c r="B113" s="192"/>
      <c r="C113" s="193"/>
      <c r="D113" s="194" t="s">
        <v>3710</v>
      </c>
      <c r="E113" s="195" t="s">
        <v>3501</v>
      </c>
      <c r="F113" s="196" t="s">
        <v>1810</v>
      </c>
      <c r="G113" s="193"/>
      <c r="H113" s="197">
        <v>52.98</v>
      </c>
      <c r="I113" s="198"/>
      <c r="J113" s="193"/>
      <c r="K113" s="193"/>
      <c r="L113" s="199"/>
      <c r="M113" s="200"/>
      <c r="N113" s="201"/>
      <c r="O113" s="201"/>
      <c r="P113" s="201"/>
      <c r="Q113" s="201"/>
      <c r="R113" s="201"/>
      <c r="S113" s="201"/>
      <c r="T113" s="202"/>
      <c r="AT113" s="203" t="s">
        <v>3710</v>
      </c>
      <c r="AU113" s="203" t="s">
        <v>3565</v>
      </c>
      <c r="AV113" s="12" t="s">
        <v>3565</v>
      </c>
      <c r="AW113" s="12" t="s">
        <v>3515</v>
      </c>
      <c r="AX113" s="12" t="s">
        <v>3554</v>
      </c>
      <c r="AY113" s="203" t="s">
        <v>3691</v>
      </c>
    </row>
    <row r="114" spans="2:51" s="12" customFormat="1" ht="12">
      <c r="B114" s="192"/>
      <c r="C114" s="193"/>
      <c r="D114" s="194" t="s">
        <v>3710</v>
      </c>
      <c r="E114" s="195" t="s">
        <v>3501</v>
      </c>
      <c r="F114" s="196" t="s">
        <v>1811</v>
      </c>
      <c r="G114" s="193"/>
      <c r="H114" s="197">
        <v>129.21</v>
      </c>
      <c r="I114" s="198"/>
      <c r="J114" s="193"/>
      <c r="K114" s="193"/>
      <c r="L114" s="199"/>
      <c r="M114" s="200"/>
      <c r="N114" s="201"/>
      <c r="O114" s="201"/>
      <c r="P114" s="201"/>
      <c r="Q114" s="201"/>
      <c r="R114" s="201"/>
      <c r="S114" s="201"/>
      <c r="T114" s="202"/>
      <c r="AT114" s="203" t="s">
        <v>3710</v>
      </c>
      <c r="AU114" s="203" t="s">
        <v>3565</v>
      </c>
      <c r="AV114" s="12" t="s">
        <v>3565</v>
      </c>
      <c r="AW114" s="12" t="s">
        <v>3515</v>
      </c>
      <c r="AX114" s="12" t="s">
        <v>3554</v>
      </c>
      <c r="AY114" s="203" t="s">
        <v>3691</v>
      </c>
    </row>
    <row r="115" spans="2:51" s="12" customFormat="1" ht="12">
      <c r="B115" s="192"/>
      <c r="C115" s="193"/>
      <c r="D115" s="194" t="s">
        <v>3710</v>
      </c>
      <c r="E115" s="195" t="s">
        <v>3501</v>
      </c>
      <c r="F115" s="196" t="s">
        <v>1812</v>
      </c>
      <c r="G115" s="193"/>
      <c r="H115" s="197">
        <v>133.331</v>
      </c>
      <c r="I115" s="198"/>
      <c r="J115" s="193"/>
      <c r="K115" s="193"/>
      <c r="L115" s="199"/>
      <c r="M115" s="200"/>
      <c r="N115" s="201"/>
      <c r="O115" s="201"/>
      <c r="P115" s="201"/>
      <c r="Q115" s="201"/>
      <c r="R115" s="201"/>
      <c r="S115" s="201"/>
      <c r="T115" s="202"/>
      <c r="AT115" s="203" t="s">
        <v>3710</v>
      </c>
      <c r="AU115" s="203" t="s">
        <v>3565</v>
      </c>
      <c r="AV115" s="12" t="s">
        <v>3565</v>
      </c>
      <c r="AW115" s="12" t="s">
        <v>3515</v>
      </c>
      <c r="AX115" s="12" t="s">
        <v>3554</v>
      </c>
      <c r="AY115" s="203" t="s">
        <v>3691</v>
      </c>
    </row>
    <row r="116" spans="2:51" s="13" customFormat="1" ht="12">
      <c r="B116" s="204"/>
      <c r="C116" s="205"/>
      <c r="D116" s="194" t="s">
        <v>3710</v>
      </c>
      <c r="E116" s="206" t="s">
        <v>3501</v>
      </c>
      <c r="F116" s="207" t="s">
        <v>3712</v>
      </c>
      <c r="G116" s="205"/>
      <c r="H116" s="208">
        <v>315.52099999999996</v>
      </c>
      <c r="I116" s="209"/>
      <c r="J116" s="205"/>
      <c r="K116" s="205"/>
      <c r="L116" s="210"/>
      <c r="M116" s="211"/>
      <c r="N116" s="212"/>
      <c r="O116" s="212"/>
      <c r="P116" s="212"/>
      <c r="Q116" s="212"/>
      <c r="R116" s="212"/>
      <c r="S116" s="212"/>
      <c r="T116" s="213"/>
      <c r="AT116" s="214" t="s">
        <v>3710</v>
      </c>
      <c r="AU116" s="214" t="s">
        <v>3565</v>
      </c>
      <c r="AV116" s="13" t="s">
        <v>3699</v>
      </c>
      <c r="AW116" s="13" t="s">
        <v>3515</v>
      </c>
      <c r="AX116" s="13" t="s">
        <v>3562</v>
      </c>
      <c r="AY116" s="214" t="s">
        <v>3691</v>
      </c>
    </row>
    <row r="117" spans="2:63" s="11" customFormat="1" ht="22.9" customHeight="1">
      <c r="B117" s="163"/>
      <c r="C117" s="164"/>
      <c r="D117" s="165" t="s">
        <v>3553</v>
      </c>
      <c r="E117" s="177" t="s">
        <v>3699</v>
      </c>
      <c r="F117" s="177" t="s">
        <v>1813</v>
      </c>
      <c r="G117" s="164"/>
      <c r="H117" s="164"/>
      <c r="I117" s="167"/>
      <c r="J117" s="178">
        <f>BK117</f>
        <v>0</v>
      </c>
      <c r="K117" s="164"/>
      <c r="L117" s="169"/>
      <c r="M117" s="170"/>
      <c r="N117" s="171"/>
      <c r="O117" s="171"/>
      <c r="P117" s="172">
        <f>SUM(P118:P124)</f>
        <v>0</v>
      </c>
      <c r="Q117" s="171"/>
      <c r="R117" s="172">
        <f>SUM(R118:R124)</f>
        <v>0</v>
      </c>
      <c r="S117" s="171"/>
      <c r="T117" s="173">
        <f>SUM(T118:T124)</f>
        <v>0</v>
      </c>
      <c r="AR117" s="174" t="s">
        <v>3562</v>
      </c>
      <c r="AT117" s="175" t="s">
        <v>3553</v>
      </c>
      <c r="AU117" s="175" t="s">
        <v>3562</v>
      </c>
      <c r="AY117" s="174" t="s">
        <v>3691</v>
      </c>
      <c r="BK117" s="176">
        <f>SUM(BK118:BK124)</f>
        <v>0</v>
      </c>
    </row>
    <row r="118" spans="2:65" s="1" customFormat="1" ht="16.5" customHeight="1">
      <c r="B118" s="34"/>
      <c r="C118" s="179" t="s">
        <v>3737</v>
      </c>
      <c r="D118" s="179" t="s">
        <v>3694</v>
      </c>
      <c r="E118" s="180" t="s">
        <v>1814</v>
      </c>
      <c r="F118" s="181" t="s">
        <v>1815</v>
      </c>
      <c r="G118" s="182" t="s">
        <v>3800</v>
      </c>
      <c r="H118" s="183">
        <v>378.643</v>
      </c>
      <c r="I118" s="184"/>
      <c r="J118" s="185">
        <f>ROUND(I118*H118,2)</f>
        <v>0</v>
      </c>
      <c r="K118" s="181" t="s">
        <v>3501</v>
      </c>
      <c r="L118" s="38"/>
      <c r="M118" s="186" t="s">
        <v>3501</v>
      </c>
      <c r="N118" s="187" t="s">
        <v>3525</v>
      </c>
      <c r="O118" s="63"/>
      <c r="P118" s="188">
        <f>O118*H118</f>
        <v>0</v>
      </c>
      <c r="Q118" s="188">
        <v>0</v>
      </c>
      <c r="R118" s="188">
        <f>Q118*H118</f>
        <v>0</v>
      </c>
      <c r="S118" s="188">
        <v>0</v>
      </c>
      <c r="T118" s="189">
        <f>S118*H118</f>
        <v>0</v>
      </c>
      <c r="AR118" s="190" t="s">
        <v>3699</v>
      </c>
      <c r="AT118" s="190" t="s">
        <v>3694</v>
      </c>
      <c r="AU118" s="190" t="s">
        <v>3565</v>
      </c>
      <c r="AY118" s="17" t="s">
        <v>3691</v>
      </c>
      <c r="BE118" s="191">
        <f>IF(N118="základní",J118,0)</f>
        <v>0</v>
      </c>
      <c r="BF118" s="191">
        <f>IF(N118="snížená",J118,0)</f>
        <v>0</v>
      </c>
      <c r="BG118" s="191">
        <f>IF(N118="zákl. přenesená",J118,0)</f>
        <v>0</v>
      </c>
      <c r="BH118" s="191">
        <f>IF(N118="sníž. přenesená",J118,0)</f>
        <v>0</v>
      </c>
      <c r="BI118" s="191">
        <f>IF(N118="nulová",J118,0)</f>
        <v>0</v>
      </c>
      <c r="BJ118" s="17" t="s">
        <v>3562</v>
      </c>
      <c r="BK118" s="191">
        <f>ROUND(I118*H118,2)</f>
        <v>0</v>
      </c>
      <c r="BL118" s="17" t="s">
        <v>3699</v>
      </c>
      <c r="BM118" s="190" t="s">
        <v>3772</v>
      </c>
    </row>
    <row r="119" spans="2:47" s="1" customFormat="1" ht="68.25">
      <c r="B119" s="34"/>
      <c r="C119" s="35"/>
      <c r="D119" s="194" t="s">
        <v>4408</v>
      </c>
      <c r="E119" s="35"/>
      <c r="F119" s="235" t="s">
        <v>1816</v>
      </c>
      <c r="G119" s="35"/>
      <c r="H119" s="35"/>
      <c r="I119" s="106"/>
      <c r="J119" s="35"/>
      <c r="K119" s="35"/>
      <c r="L119" s="38"/>
      <c r="M119" s="236"/>
      <c r="N119" s="63"/>
      <c r="O119" s="63"/>
      <c r="P119" s="63"/>
      <c r="Q119" s="63"/>
      <c r="R119" s="63"/>
      <c r="S119" s="63"/>
      <c r="T119" s="64"/>
      <c r="AT119" s="17" t="s">
        <v>4408</v>
      </c>
      <c r="AU119" s="17" t="s">
        <v>3565</v>
      </c>
    </row>
    <row r="120" spans="2:51" s="12" customFormat="1" ht="12">
      <c r="B120" s="192"/>
      <c r="C120" s="193"/>
      <c r="D120" s="194" t="s">
        <v>3710</v>
      </c>
      <c r="E120" s="195" t="s">
        <v>3501</v>
      </c>
      <c r="F120" s="196" t="s">
        <v>1817</v>
      </c>
      <c r="G120" s="193"/>
      <c r="H120" s="197">
        <v>98.482</v>
      </c>
      <c r="I120" s="198"/>
      <c r="J120" s="193"/>
      <c r="K120" s="193"/>
      <c r="L120" s="199"/>
      <c r="M120" s="200"/>
      <c r="N120" s="201"/>
      <c r="O120" s="201"/>
      <c r="P120" s="201"/>
      <c r="Q120" s="201"/>
      <c r="R120" s="201"/>
      <c r="S120" s="201"/>
      <c r="T120" s="202"/>
      <c r="AT120" s="203" t="s">
        <v>3710</v>
      </c>
      <c r="AU120" s="203" t="s">
        <v>3565</v>
      </c>
      <c r="AV120" s="12" t="s">
        <v>3565</v>
      </c>
      <c r="AW120" s="12" t="s">
        <v>3515</v>
      </c>
      <c r="AX120" s="12" t="s">
        <v>3554</v>
      </c>
      <c r="AY120" s="203" t="s">
        <v>3691</v>
      </c>
    </row>
    <row r="121" spans="2:51" s="12" customFormat="1" ht="12">
      <c r="B121" s="192"/>
      <c r="C121" s="193"/>
      <c r="D121" s="194" t="s">
        <v>3710</v>
      </c>
      <c r="E121" s="195" t="s">
        <v>3501</v>
      </c>
      <c r="F121" s="196" t="s">
        <v>1818</v>
      </c>
      <c r="G121" s="193"/>
      <c r="H121" s="197">
        <v>133.7</v>
      </c>
      <c r="I121" s="198"/>
      <c r="J121" s="193"/>
      <c r="K121" s="193"/>
      <c r="L121" s="199"/>
      <c r="M121" s="200"/>
      <c r="N121" s="201"/>
      <c r="O121" s="201"/>
      <c r="P121" s="201"/>
      <c r="Q121" s="201"/>
      <c r="R121" s="201"/>
      <c r="S121" s="201"/>
      <c r="T121" s="202"/>
      <c r="AT121" s="203" t="s">
        <v>3710</v>
      </c>
      <c r="AU121" s="203" t="s">
        <v>3565</v>
      </c>
      <c r="AV121" s="12" t="s">
        <v>3565</v>
      </c>
      <c r="AW121" s="12" t="s">
        <v>3515</v>
      </c>
      <c r="AX121" s="12" t="s">
        <v>3554</v>
      </c>
      <c r="AY121" s="203" t="s">
        <v>3691</v>
      </c>
    </row>
    <row r="122" spans="2:51" s="12" customFormat="1" ht="12">
      <c r="B122" s="192"/>
      <c r="C122" s="193"/>
      <c r="D122" s="194" t="s">
        <v>3710</v>
      </c>
      <c r="E122" s="195" t="s">
        <v>3501</v>
      </c>
      <c r="F122" s="196" t="s">
        <v>1819</v>
      </c>
      <c r="G122" s="193"/>
      <c r="H122" s="197">
        <v>12.647</v>
      </c>
      <c r="I122" s="198"/>
      <c r="J122" s="193"/>
      <c r="K122" s="193"/>
      <c r="L122" s="199"/>
      <c r="M122" s="200"/>
      <c r="N122" s="201"/>
      <c r="O122" s="201"/>
      <c r="P122" s="201"/>
      <c r="Q122" s="201"/>
      <c r="R122" s="201"/>
      <c r="S122" s="201"/>
      <c r="T122" s="202"/>
      <c r="AT122" s="203" t="s">
        <v>3710</v>
      </c>
      <c r="AU122" s="203" t="s">
        <v>3565</v>
      </c>
      <c r="AV122" s="12" t="s">
        <v>3565</v>
      </c>
      <c r="AW122" s="12" t="s">
        <v>3515</v>
      </c>
      <c r="AX122" s="12" t="s">
        <v>3554</v>
      </c>
      <c r="AY122" s="203" t="s">
        <v>3691</v>
      </c>
    </row>
    <row r="123" spans="2:51" s="12" customFormat="1" ht="12">
      <c r="B123" s="192"/>
      <c r="C123" s="193"/>
      <c r="D123" s="194" t="s">
        <v>3710</v>
      </c>
      <c r="E123" s="195" t="s">
        <v>3501</v>
      </c>
      <c r="F123" s="196" t="s">
        <v>1820</v>
      </c>
      <c r="G123" s="193"/>
      <c r="H123" s="197">
        <v>133.814</v>
      </c>
      <c r="I123" s="198"/>
      <c r="J123" s="193"/>
      <c r="K123" s="193"/>
      <c r="L123" s="199"/>
      <c r="M123" s="200"/>
      <c r="N123" s="201"/>
      <c r="O123" s="201"/>
      <c r="P123" s="201"/>
      <c r="Q123" s="201"/>
      <c r="R123" s="201"/>
      <c r="S123" s="201"/>
      <c r="T123" s="202"/>
      <c r="AT123" s="203" t="s">
        <v>3710</v>
      </c>
      <c r="AU123" s="203" t="s">
        <v>3565</v>
      </c>
      <c r="AV123" s="12" t="s">
        <v>3565</v>
      </c>
      <c r="AW123" s="12" t="s">
        <v>3515</v>
      </c>
      <c r="AX123" s="12" t="s">
        <v>3554</v>
      </c>
      <c r="AY123" s="203" t="s">
        <v>3691</v>
      </c>
    </row>
    <row r="124" spans="2:51" s="13" customFormat="1" ht="12">
      <c r="B124" s="204"/>
      <c r="C124" s="205"/>
      <c r="D124" s="194" t="s">
        <v>3710</v>
      </c>
      <c r="E124" s="206" t="s">
        <v>3501</v>
      </c>
      <c r="F124" s="207" t="s">
        <v>3712</v>
      </c>
      <c r="G124" s="205"/>
      <c r="H124" s="208">
        <v>378.643</v>
      </c>
      <c r="I124" s="209"/>
      <c r="J124" s="205"/>
      <c r="K124" s="205"/>
      <c r="L124" s="210"/>
      <c r="M124" s="211"/>
      <c r="N124" s="212"/>
      <c r="O124" s="212"/>
      <c r="P124" s="212"/>
      <c r="Q124" s="212"/>
      <c r="R124" s="212"/>
      <c r="S124" s="212"/>
      <c r="T124" s="213"/>
      <c r="AT124" s="214" t="s">
        <v>3710</v>
      </c>
      <c r="AU124" s="214" t="s">
        <v>3565</v>
      </c>
      <c r="AV124" s="13" t="s">
        <v>3699</v>
      </c>
      <c r="AW124" s="13" t="s">
        <v>3515</v>
      </c>
      <c r="AX124" s="13" t="s">
        <v>3562</v>
      </c>
      <c r="AY124" s="214" t="s">
        <v>3691</v>
      </c>
    </row>
    <row r="125" spans="2:63" s="11" customFormat="1" ht="22.9" customHeight="1">
      <c r="B125" s="163"/>
      <c r="C125" s="164"/>
      <c r="D125" s="165" t="s">
        <v>3553</v>
      </c>
      <c r="E125" s="177" t="s">
        <v>3737</v>
      </c>
      <c r="F125" s="177" t="s">
        <v>1821</v>
      </c>
      <c r="G125" s="164"/>
      <c r="H125" s="164"/>
      <c r="I125" s="167"/>
      <c r="J125" s="178">
        <f>BK125</f>
        <v>0</v>
      </c>
      <c r="K125" s="164"/>
      <c r="L125" s="169"/>
      <c r="M125" s="170"/>
      <c r="N125" s="171"/>
      <c r="O125" s="171"/>
      <c r="P125" s="172">
        <f>SUM(P126:P163)</f>
        <v>0</v>
      </c>
      <c r="Q125" s="171"/>
      <c r="R125" s="172">
        <f>SUM(R126:R163)</f>
        <v>0</v>
      </c>
      <c r="S125" s="171"/>
      <c r="T125" s="173">
        <f>SUM(T126:T163)</f>
        <v>0</v>
      </c>
      <c r="AR125" s="174" t="s">
        <v>3562</v>
      </c>
      <c r="AT125" s="175" t="s">
        <v>3553</v>
      </c>
      <c r="AU125" s="175" t="s">
        <v>3562</v>
      </c>
      <c r="AY125" s="174" t="s">
        <v>3691</v>
      </c>
      <c r="BK125" s="176">
        <f>SUM(BK126:BK163)</f>
        <v>0</v>
      </c>
    </row>
    <row r="126" spans="2:65" s="1" customFormat="1" ht="24" customHeight="1">
      <c r="B126" s="34"/>
      <c r="C126" s="179" t="s">
        <v>3741</v>
      </c>
      <c r="D126" s="179" t="s">
        <v>3694</v>
      </c>
      <c r="E126" s="180" t="s">
        <v>1822</v>
      </c>
      <c r="F126" s="181" t="s">
        <v>1823</v>
      </c>
      <c r="G126" s="182" t="s">
        <v>3697</v>
      </c>
      <c r="H126" s="183">
        <v>352.555</v>
      </c>
      <c r="I126" s="184"/>
      <c r="J126" s="185">
        <f>ROUND(I126*H126,2)</f>
        <v>0</v>
      </c>
      <c r="K126" s="181" t="s">
        <v>1790</v>
      </c>
      <c r="L126" s="38"/>
      <c r="M126" s="186" t="s">
        <v>3501</v>
      </c>
      <c r="N126" s="187" t="s">
        <v>3525</v>
      </c>
      <c r="O126" s="63"/>
      <c r="P126" s="188">
        <f>O126*H126</f>
        <v>0</v>
      </c>
      <c r="Q126" s="188">
        <v>0</v>
      </c>
      <c r="R126" s="188">
        <f>Q126*H126</f>
        <v>0</v>
      </c>
      <c r="S126" s="188">
        <v>0</v>
      </c>
      <c r="T126" s="189">
        <f>S126*H126</f>
        <v>0</v>
      </c>
      <c r="AR126" s="190" t="s">
        <v>3699</v>
      </c>
      <c r="AT126" s="190" t="s">
        <v>3694</v>
      </c>
      <c r="AU126" s="190" t="s">
        <v>3565</v>
      </c>
      <c r="AY126" s="17" t="s">
        <v>3691</v>
      </c>
      <c r="BE126" s="191">
        <f>IF(N126="základní",J126,0)</f>
        <v>0</v>
      </c>
      <c r="BF126" s="191">
        <f>IF(N126="snížená",J126,0)</f>
        <v>0</v>
      </c>
      <c r="BG126" s="191">
        <f>IF(N126="zákl. přenesená",J126,0)</f>
        <v>0</v>
      </c>
      <c r="BH126" s="191">
        <f>IF(N126="sníž. přenesená",J126,0)</f>
        <v>0</v>
      </c>
      <c r="BI126" s="191">
        <f>IF(N126="nulová",J126,0)</f>
        <v>0</v>
      </c>
      <c r="BJ126" s="17" t="s">
        <v>3562</v>
      </c>
      <c r="BK126" s="191">
        <f>ROUND(I126*H126,2)</f>
        <v>0</v>
      </c>
      <c r="BL126" s="17" t="s">
        <v>3699</v>
      </c>
      <c r="BM126" s="190" t="s">
        <v>3781</v>
      </c>
    </row>
    <row r="127" spans="2:51" s="12" customFormat="1" ht="12">
      <c r="B127" s="192"/>
      <c r="C127" s="193"/>
      <c r="D127" s="194" t="s">
        <v>3710</v>
      </c>
      <c r="E127" s="195" t="s">
        <v>3501</v>
      </c>
      <c r="F127" s="196" t="s">
        <v>1824</v>
      </c>
      <c r="G127" s="193"/>
      <c r="H127" s="197">
        <v>19.098</v>
      </c>
      <c r="I127" s="198"/>
      <c r="J127" s="193"/>
      <c r="K127" s="193"/>
      <c r="L127" s="199"/>
      <c r="M127" s="200"/>
      <c r="N127" s="201"/>
      <c r="O127" s="201"/>
      <c r="P127" s="201"/>
      <c r="Q127" s="201"/>
      <c r="R127" s="201"/>
      <c r="S127" s="201"/>
      <c r="T127" s="202"/>
      <c r="AT127" s="203" t="s">
        <v>3710</v>
      </c>
      <c r="AU127" s="203" t="s">
        <v>3565</v>
      </c>
      <c r="AV127" s="12" t="s">
        <v>3565</v>
      </c>
      <c r="AW127" s="12" t="s">
        <v>3515</v>
      </c>
      <c r="AX127" s="12" t="s">
        <v>3554</v>
      </c>
      <c r="AY127" s="203" t="s">
        <v>3691</v>
      </c>
    </row>
    <row r="128" spans="2:51" s="12" customFormat="1" ht="12">
      <c r="B128" s="192"/>
      <c r="C128" s="193"/>
      <c r="D128" s="194" t="s">
        <v>3710</v>
      </c>
      <c r="E128" s="195" t="s">
        <v>3501</v>
      </c>
      <c r="F128" s="196" t="s">
        <v>1825</v>
      </c>
      <c r="G128" s="193"/>
      <c r="H128" s="197">
        <v>36.3</v>
      </c>
      <c r="I128" s="198"/>
      <c r="J128" s="193"/>
      <c r="K128" s="193"/>
      <c r="L128" s="199"/>
      <c r="M128" s="200"/>
      <c r="N128" s="201"/>
      <c r="O128" s="201"/>
      <c r="P128" s="201"/>
      <c r="Q128" s="201"/>
      <c r="R128" s="201"/>
      <c r="S128" s="201"/>
      <c r="T128" s="202"/>
      <c r="AT128" s="203" t="s">
        <v>3710</v>
      </c>
      <c r="AU128" s="203" t="s">
        <v>3565</v>
      </c>
      <c r="AV128" s="12" t="s">
        <v>3565</v>
      </c>
      <c r="AW128" s="12" t="s">
        <v>3515</v>
      </c>
      <c r="AX128" s="12" t="s">
        <v>3554</v>
      </c>
      <c r="AY128" s="203" t="s">
        <v>3691</v>
      </c>
    </row>
    <row r="129" spans="2:51" s="12" customFormat="1" ht="12">
      <c r="B129" s="192"/>
      <c r="C129" s="193"/>
      <c r="D129" s="194" t="s">
        <v>3710</v>
      </c>
      <c r="E129" s="195" t="s">
        <v>3501</v>
      </c>
      <c r="F129" s="196" t="s">
        <v>1826</v>
      </c>
      <c r="G129" s="193"/>
      <c r="H129" s="197">
        <v>1.699</v>
      </c>
      <c r="I129" s="198"/>
      <c r="J129" s="193"/>
      <c r="K129" s="193"/>
      <c r="L129" s="199"/>
      <c r="M129" s="200"/>
      <c r="N129" s="201"/>
      <c r="O129" s="201"/>
      <c r="P129" s="201"/>
      <c r="Q129" s="201"/>
      <c r="R129" s="201"/>
      <c r="S129" s="201"/>
      <c r="T129" s="202"/>
      <c r="AT129" s="203" t="s">
        <v>3710</v>
      </c>
      <c r="AU129" s="203" t="s">
        <v>3565</v>
      </c>
      <c r="AV129" s="12" t="s">
        <v>3565</v>
      </c>
      <c r="AW129" s="12" t="s">
        <v>3515</v>
      </c>
      <c r="AX129" s="12" t="s">
        <v>3554</v>
      </c>
      <c r="AY129" s="203" t="s">
        <v>3691</v>
      </c>
    </row>
    <row r="130" spans="2:51" s="12" customFormat="1" ht="12">
      <c r="B130" s="192"/>
      <c r="C130" s="193"/>
      <c r="D130" s="194" t="s">
        <v>3710</v>
      </c>
      <c r="E130" s="195" t="s">
        <v>3501</v>
      </c>
      <c r="F130" s="196" t="s">
        <v>1827</v>
      </c>
      <c r="G130" s="193"/>
      <c r="H130" s="197">
        <v>0.714</v>
      </c>
      <c r="I130" s="198"/>
      <c r="J130" s="193"/>
      <c r="K130" s="193"/>
      <c r="L130" s="199"/>
      <c r="M130" s="200"/>
      <c r="N130" s="201"/>
      <c r="O130" s="201"/>
      <c r="P130" s="201"/>
      <c r="Q130" s="201"/>
      <c r="R130" s="201"/>
      <c r="S130" s="201"/>
      <c r="T130" s="202"/>
      <c r="AT130" s="203" t="s">
        <v>3710</v>
      </c>
      <c r="AU130" s="203" t="s">
        <v>3565</v>
      </c>
      <c r="AV130" s="12" t="s">
        <v>3565</v>
      </c>
      <c r="AW130" s="12" t="s">
        <v>3515</v>
      </c>
      <c r="AX130" s="12" t="s">
        <v>3554</v>
      </c>
      <c r="AY130" s="203" t="s">
        <v>3691</v>
      </c>
    </row>
    <row r="131" spans="2:51" s="12" customFormat="1" ht="12">
      <c r="B131" s="192"/>
      <c r="C131" s="193"/>
      <c r="D131" s="194" t="s">
        <v>3710</v>
      </c>
      <c r="E131" s="195" t="s">
        <v>3501</v>
      </c>
      <c r="F131" s="196" t="s">
        <v>1828</v>
      </c>
      <c r="G131" s="193"/>
      <c r="H131" s="197">
        <v>7.088</v>
      </c>
      <c r="I131" s="198"/>
      <c r="J131" s="193"/>
      <c r="K131" s="193"/>
      <c r="L131" s="199"/>
      <c r="M131" s="200"/>
      <c r="N131" s="201"/>
      <c r="O131" s="201"/>
      <c r="P131" s="201"/>
      <c r="Q131" s="201"/>
      <c r="R131" s="201"/>
      <c r="S131" s="201"/>
      <c r="T131" s="202"/>
      <c r="AT131" s="203" t="s">
        <v>3710</v>
      </c>
      <c r="AU131" s="203" t="s">
        <v>3565</v>
      </c>
      <c r="AV131" s="12" t="s">
        <v>3565</v>
      </c>
      <c r="AW131" s="12" t="s">
        <v>3515</v>
      </c>
      <c r="AX131" s="12" t="s">
        <v>3554</v>
      </c>
      <c r="AY131" s="203" t="s">
        <v>3691</v>
      </c>
    </row>
    <row r="132" spans="2:51" s="12" customFormat="1" ht="12">
      <c r="B132" s="192"/>
      <c r="C132" s="193"/>
      <c r="D132" s="194" t="s">
        <v>3710</v>
      </c>
      <c r="E132" s="195" t="s">
        <v>3501</v>
      </c>
      <c r="F132" s="196" t="s">
        <v>1829</v>
      </c>
      <c r="G132" s="193"/>
      <c r="H132" s="197">
        <v>16.547</v>
      </c>
      <c r="I132" s="198"/>
      <c r="J132" s="193"/>
      <c r="K132" s="193"/>
      <c r="L132" s="199"/>
      <c r="M132" s="200"/>
      <c r="N132" s="201"/>
      <c r="O132" s="201"/>
      <c r="P132" s="201"/>
      <c r="Q132" s="201"/>
      <c r="R132" s="201"/>
      <c r="S132" s="201"/>
      <c r="T132" s="202"/>
      <c r="AT132" s="203" t="s">
        <v>3710</v>
      </c>
      <c r="AU132" s="203" t="s">
        <v>3565</v>
      </c>
      <c r="AV132" s="12" t="s">
        <v>3565</v>
      </c>
      <c r="AW132" s="12" t="s">
        <v>3515</v>
      </c>
      <c r="AX132" s="12" t="s">
        <v>3554</v>
      </c>
      <c r="AY132" s="203" t="s">
        <v>3691</v>
      </c>
    </row>
    <row r="133" spans="2:51" s="12" customFormat="1" ht="12">
      <c r="B133" s="192"/>
      <c r="C133" s="193"/>
      <c r="D133" s="194" t="s">
        <v>3710</v>
      </c>
      <c r="E133" s="195" t="s">
        <v>3501</v>
      </c>
      <c r="F133" s="196" t="s">
        <v>1830</v>
      </c>
      <c r="G133" s="193"/>
      <c r="H133" s="197">
        <v>44.105</v>
      </c>
      <c r="I133" s="198"/>
      <c r="J133" s="193"/>
      <c r="K133" s="193"/>
      <c r="L133" s="199"/>
      <c r="M133" s="200"/>
      <c r="N133" s="201"/>
      <c r="O133" s="201"/>
      <c r="P133" s="201"/>
      <c r="Q133" s="201"/>
      <c r="R133" s="201"/>
      <c r="S133" s="201"/>
      <c r="T133" s="202"/>
      <c r="AT133" s="203" t="s">
        <v>3710</v>
      </c>
      <c r="AU133" s="203" t="s">
        <v>3565</v>
      </c>
      <c r="AV133" s="12" t="s">
        <v>3565</v>
      </c>
      <c r="AW133" s="12" t="s">
        <v>3515</v>
      </c>
      <c r="AX133" s="12" t="s">
        <v>3554</v>
      </c>
      <c r="AY133" s="203" t="s">
        <v>3691</v>
      </c>
    </row>
    <row r="134" spans="2:51" s="12" customFormat="1" ht="12">
      <c r="B134" s="192"/>
      <c r="C134" s="193"/>
      <c r="D134" s="194" t="s">
        <v>3710</v>
      </c>
      <c r="E134" s="195" t="s">
        <v>3501</v>
      </c>
      <c r="F134" s="196" t="s">
        <v>1831</v>
      </c>
      <c r="G134" s="193"/>
      <c r="H134" s="197">
        <v>50.805</v>
      </c>
      <c r="I134" s="198"/>
      <c r="J134" s="193"/>
      <c r="K134" s="193"/>
      <c r="L134" s="199"/>
      <c r="M134" s="200"/>
      <c r="N134" s="201"/>
      <c r="O134" s="201"/>
      <c r="P134" s="201"/>
      <c r="Q134" s="201"/>
      <c r="R134" s="201"/>
      <c r="S134" s="201"/>
      <c r="T134" s="202"/>
      <c r="AT134" s="203" t="s">
        <v>3710</v>
      </c>
      <c r="AU134" s="203" t="s">
        <v>3565</v>
      </c>
      <c r="AV134" s="12" t="s">
        <v>3565</v>
      </c>
      <c r="AW134" s="12" t="s">
        <v>3515</v>
      </c>
      <c r="AX134" s="12" t="s">
        <v>3554</v>
      </c>
      <c r="AY134" s="203" t="s">
        <v>3691</v>
      </c>
    </row>
    <row r="135" spans="2:51" s="12" customFormat="1" ht="12">
      <c r="B135" s="192"/>
      <c r="C135" s="193"/>
      <c r="D135" s="194" t="s">
        <v>3710</v>
      </c>
      <c r="E135" s="195" t="s">
        <v>3501</v>
      </c>
      <c r="F135" s="196" t="s">
        <v>1832</v>
      </c>
      <c r="G135" s="193"/>
      <c r="H135" s="197">
        <v>7.06</v>
      </c>
      <c r="I135" s="198"/>
      <c r="J135" s="193"/>
      <c r="K135" s="193"/>
      <c r="L135" s="199"/>
      <c r="M135" s="200"/>
      <c r="N135" s="201"/>
      <c r="O135" s="201"/>
      <c r="P135" s="201"/>
      <c r="Q135" s="201"/>
      <c r="R135" s="201"/>
      <c r="S135" s="201"/>
      <c r="T135" s="202"/>
      <c r="AT135" s="203" t="s">
        <v>3710</v>
      </c>
      <c r="AU135" s="203" t="s">
        <v>3565</v>
      </c>
      <c r="AV135" s="12" t="s">
        <v>3565</v>
      </c>
      <c r="AW135" s="12" t="s">
        <v>3515</v>
      </c>
      <c r="AX135" s="12" t="s">
        <v>3554</v>
      </c>
      <c r="AY135" s="203" t="s">
        <v>3691</v>
      </c>
    </row>
    <row r="136" spans="2:51" s="12" customFormat="1" ht="12">
      <c r="B136" s="192"/>
      <c r="C136" s="193"/>
      <c r="D136" s="194" t="s">
        <v>3710</v>
      </c>
      <c r="E136" s="195" t="s">
        <v>3501</v>
      </c>
      <c r="F136" s="196" t="s">
        <v>1833</v>
      </c>
      <c r="G136" s="193"/>
      <c r="H136" s="197">
        <v>6.725</v>
      </c>
      <c r="I136" s="198"/>
      <c r="J136" s="193"/>
      <c r="K136" s="193"/>
      <c r="L136" s="199"/>
      <c r="M136" s="200"/>
      <c r="N136" s="201"/>
      <c r="O136" s="201"/>
      <c r="P136" s="201"/>
      <c r="Q136" s="201"/>
      <c r="R136" s="201"/>
      <c r="S136" s="201"/>
      <c r="T136" s="202"/>
      <c r="AT136" s="203" t="s">
        <v>3710</v>
      </c>
      <c r="AU136" s="203" t="s">
        <v>3565</v>
      </c>
      <c r="AV136" s="12" t="s">
        <v>3565</v>
      </c>
      <c r="AW136" s="12" t="s">
        <v>3515</v>
      </c>
      <c r="AX136" s="12" t="s">
        <v>3554</v>
      </c>
      <c r="AY136" s="203" t="s">
        <v>3691</v>
      </c>
    </row>
    <row r="137" spans="2:51" s="12" customFormat="1" ht="12">
      <c r="B137" s="192"/>
      <c r="C137" s="193"/>
      <c r="D137" s="194" t="s">
        <v>3710</v>
      </c>
      <c r="E137" s="195" t="s">
        <v>3501</v>
      </c>
      <c r="F137" s="196" t="s">
        <v>1834</v>
      </c>
      <c r="G137" s="193"/>
      <c r="H137" s="197">
        <v>5.759</v>
      </c>
      <c r="I137" s="198"/>
      <c r="J137" s="193"/>
      <c r="K137" s="193"/>
      <c r="L137" s="199"/>
      <c r="M137" s="200"/>
      <c r="N137" s="201"/>
      <c r="O137" s="201"/>
      <c r="P137" s="201"/>
      <c r="Q137" s="201"/>
      <c r="R137" s="201"/>
      <c r="S137" s="201"/>
      <c r="T137" s="202"/>
      <c r="AT137" s="203" t="s">
        <v>3710</v>
      </c>
      <c r="AU137" s="203" t="s">
        <v>3565</v>
      </c>
      <c r="AV137" s="12" t="s">
        <v>3565</v>
      </c>
      <c r="AW137" s="12" t="s">
        <v>3515</v>
      </c>
      <c r="AX137" s="12" t="s">
        <v>3554</v>
      </c>
      <c r="AY137" s="203" t="s">
        <v>3691</v>
      </c>
    </row>
    <row r="138" spans="2:51" s="12" customFormat="1" ht="12">
      <c r="B138" s="192"/>
      <c r="C138" s="193"/>
      <c r="D138" s="194" t="s">
        <v>3710</v>
      </c>
      <c r="E138" s="195" t="s">
        <v>3501</v>
      </c>
      <c r="F138" s="196" t="s">
        <v>1835</v>
      </c>
      <c r="G138" s="193"/>
      <c r="H138" s="197">
        <v>1.318</v>
      </c>
      <c r="I138" s="198"/>
      <c r="J138" s="193"/>
      <c r="K138" s="193"/>
      <c r="L138" s="199"/>
      <c r="M138" s="200"/>
      <c r="N138" s="201"/>
      <c r="O138" s="201"/>
      <c r="P138" s="201"/>
      <c r="Q138" s="201"/>
      <c r="R138" s="201"/>
      <c r="S138" s="201"/>
      <c r="T138" s="202"/>
      <c r="AT138" s="203" t="s">
        <v>3710</v>
      </c>
      <c r="AU138" s="203" t="s">
        <v>3565</v>
      </c>
      <c r="AV138" s="12" t="s">
        <v>3565</v>
      </c>
      <c r="AW138" s="12" t="s">
        <v>3515</v>
      </c>
      <c r="AX138" s="12" t="s">
        <v>3554</v>
      </c>
      <c r="AY138" s="203" t="s">
        <v>3691</v>
      </c>
    </row>
    <row r="139" spans="2:51" s="12" customFormat="1" ht="12">
      <c r="B139" s="192"/>
      <c r="C139" s="193"/>
      <c r="D139" s="194" t="s">
        <v>3710</v>
      </c>
      <c r="E139" s="195" t="s">
        <v>3501</v>
      </c>
      <c r="F139" s="196" t="s">
        <v>1836</v>
      </c>
      <c r="G139" s="193"/>
      <c r="H139" s="197">
        <v>42.383</v>
      </c>
      <c r="I139" s="198"/>
      <c r="J139" s="193"/>
      <c r="K139" s="193"/>
      <c r="L139" s="199"/>
      <c r="M139" s="200"/>
      <c r="N139" s="201"/>
      <c r="O139" s="201"/>
      <c r="P139" s="201"/>
      <c r="Q139" s="201"/>
      <c r="R139" s="201"/>
      <c r="S139" s="201"/>
      <c r="T139" s="202"/>
      <c r="AT139" s="203" t="s">
        <v>3710</v>
      </c>
      <c r="AU139" s="203" t="s">
        <v>3565</v>
      </c>
      <c r="AV139" s="12" t="s">
        <v>3565</v>
      </c>
      <c r="AW139" s="12" t="s">
        <v>3515</v>
      </c>
      <c r="AX139" s="12" t="s">
        <v>3554</v>
      </c>
      <c r="AY139" s="203" t="s">
        <v>3691</v>
      </c>
    </row>
    <row r="140" spans="2:51" s="12" customFormat="1" ht="12">
      <c r="B140" s="192"/>
      <c r="C140" s="193"/>
      <c r="D140" s="194" t="s">
        <v>3710</v>
      </c>
      <c r="E140" s="195" t="s">
        <v>3501</v>
      </c>
      <c r="F140" s="196" t="s">
        <v>1837</v>
      </c>
      <c r="G140" s="193"/>
      <c r="H140" s="197">
        <v>43.92</v>
      </c>
      <c r="I140" s="198"/>
      <c r="J140" s="193"/>
      <c r="K140" s="193"/>
      <c r="L140" s="199"/>
      <c r="M140" s="200"/>
      <c r="N140" s="201"/>
      <c r="O140" s="201"/>
      <c r="P140" s="201"/>
      <c r="Q140" s="201"/>
      <c r="R140" s="201"/>
      <c r="S140" s="201"/>
      <c r="T140" s="202"/>
      <c r="AT140" s="203" t="s">
        <v>3710</v>
      </c>
      <c r="AU140" s="203" t="s">
        <v>3565</v>
      </c>
      <c r="AV140" s="12" t="s">
        <v>3565</v>
      </c>
      <c r="AW140" s="12" t="s">
        <v>3515</v>
      </c>
      <c r="AX140" s="12" t="s">
        <v>3554</v>
      </c>
      <c r="AY140" s="203" t="s">
        <v>3691</v>
      </c>
    </row>
    <row r="141" spans="2:51" s="12" customFormat="1" ht="12">
      <c r="B141" s="192"/>
      <c r="C141" s="193"/>
      <c r="D141" s="194" t="s">
        <v>3710</v>
      </c>
      <c r="E141" s="195" t="s">
        <v>3501</v>
      </c>
      <c r="F141" s="196" t="s">
        <v>1838</v>
      </c>
      <c r="G141" s="193"/>
      <c r="H141" s="197">
        <v>6.977</v>
      </c>
      <c r="I141" s="198"/>
      <c r="J141" s="193"/>
      <c r="K141" s="193"/>
      <c r="L141" s="199"/>
      <c r="M141" s="200"/>
      <c r="N141" s="201"/>
      <c r="O141" s="201"/>
      <c r="P141" s="201"/>
      <c r="Q141" s="201"/>
      <c r="R141" s="201"/>
      <c r="S141" s="201"/>
      <c r="T141" s="202"/>
      <c r="AT141" s="203" t="s">
        <v>3710</v>
      </c>
      <c r="AU141" s="203" t="s">
        <v>3565</v>
      </c>
      <c r="AV141" s="12" t="s">
        <v>3565</v>
      </c>
      <c r="AW141" s="12" t="s">
        <v>3515</v>
      </c>
      <c r="AX141" s="12" t="s">
        <v>3554</v>
      </c>
      <c r="AY141" s="203" t="s">
        <v>3691</v>
      </c>
    </row>
    <row r="142" spans="2:51" s="12" customFormat="1" ht="12">
      <c r="B142" s="192"/>
      <c r="C142" s="193"/>
      <c r="D142" s="194" t="s">
        <v>3710</v>
      </c>
      <c r="E142" s="195" t="s">
        <v>3501</v>
      </c>
      <c r="F142" s="196" t="s">
        <v>1839</v>
      </c>
      <c r="G142" s="193"/>
      <c r="H142" s="197">
        <v>4.622</v>
      </c>
      <c r="I142" s="198"/>
      <c r="J142" s="193"/>
      <c r="K142" s="193"/>
      <c r="L142" s="199"/>
      <c r="M142" s="200"/>
      <c r="N142" s="201"/>
      <c r="O142" s="201"/>
      <c r="P142" s="201"/>
      <c r="Q142" s="201"/>
      <c r="R142" s="201"/>
      <c r="S142" s="201"/>
      <c r="T142" s="202"/>
      <c r="AT142" s="203" t="s">
        <v>3710</v>
      </c>
      <c r="AU142" s="203" t="s">
        <v>3565</v>
      </c>
      <c r="AV142" s="12" t="s">
        <v>3565</v>
      </c>
      <c r="AW142" s="12" t="s">
        <v>3515</v>
      </c>
      <c r="AX142" s="12" t="s">
        <v>3554</v>
      </c>
      <c r="AY142" s="203" t="s">
        <v>3691</v>
      </c>
    </row>
    <row r="143" spans="2:51" s="12" customFormat="1" ht="12">
      <c r="B143" s="192"/>
      <c r="C143" s="193"/>
      <c r="D143" s="194" t="s">
        <v>3710</v>
      </c>
      <c r="E143" s="195" t="s">
        <v>3501</v>
      </c>
      <c r="F143" s="196" t="s">
        <v>1840</v>
      </c>
      <c r="G143" s="193"/>
      <c r="H143" s="197">
        <v>3.65</v>
      </c>
      <c r="I143" s="198"/>
      <c r="J143" s="193"/>
      <c r="K143" s="193"/>
      <c r="L143" s="199"/>
      <c r="M143" s="200"/>
      <c r="N143" s="201"/>
      <c r="O143" s="201"/>
      <c r="P143" s="201"/>
      <c r="Q143" s="201"/>
      <c r="R143" s="201"/>
      <c r="S143" s="201"/>
      <c r="T143" s="202"/>
      <c r="AT143" s="203" t="s">
        <v>3710</v>
      </c>
      <c r="AU143" s="203" t="s">
        <v>3565</v>
      </c>
      <c r="AV143" s="12" t="s">
        <v>3565</v>
      </c>
      <c r="AW143" s="12" t="s">
        <v>3515</v>
      </c>
      <c r="AX143" s="12" t="s">
        <v>3554</v>
      </c>
      <c r="AY143" s="203" t="s">
        <v>3691</v>
      </c>
    </row>
    <row r="144" spans="2:51" s="12" customFormat="1" ht="12">
      <c r="B144" s="192"/>
      <c r="C144" s="193"/>
      <c r="D144" s="194" t="s">
        <v>3710</v>
      </c>
      <c r="E144" s="195" t="s">
        <v>3501</v>
      </c>
      <c r="F144" s="196" t="s">
        <v>1841</v>
      </c>
      <c r="G144" s="193"/>
      <c r="H144" s="197">
        <v>1.263</v>
      </c>
      <c r="I144" s="198"/>
      <c r="J144" s="193"/>
      <c r="K144" s="193"/>
      <c r="L144" s="199"/>
      <c r="M144" s="200"/>
      <c r="N144" s="201"/>
      <c r="O144" s="201"/>
      <c r="P144" s="201"/>
      <c r="Q144" s="201"/>
      <c r="R144" s="201"/>
      <c r="S144" s="201"/>
      <c r="T144" s="202"/>
      <c r="AT144" s="203" t="s">
        <v>3710</v>
      </c>
      <c r="AU144" s="203" t="s">
        <v>3565</v>
      </c>
      <c r="AV144" s="12" t="s">
        <v>3565</v>
      </c>
      <c r="AW144" s="12" t="s">
        <v>3515</v>
      </c>
      <c r="AX144" s="12" t="s">
        <v>3554</v>
      </c>
      <c r="AY144" s="203" t="s">
        <v>3691</v>
      </c>
    </row>
    <row r="145" spans="2:51" s="12" customFormat="1" ht="12">
      <c r="B145" s="192"/>
      <c r="C145" s="193"/>
      <c r="D145" s="194" t="s">
        <v>3710</v>
      </c>
      <c r="E145" s="195" t="s">
        <v>3501</v>
      </c>
      <c r="F145" s="196" t="s">
        <v>1842</v>
      </c>
      <c r="G145" s="193"/>
      <c r="H145" s="197">
        <v>39.1</v>
      </c>
      <c r="I145" s="198"/>
      <c r="J145" s="193"/>
      <c r="K145" s="193"/>
      <c r="L145" s="199"/>
      <c r="M145" s="200"/>
      <c r="N145" s="201"/>
      <c r="O145" s="201"/>
      <c r="P145" s="201"/>
      <c r="Q145" s="201"/>
      <c r="R145" s="201"/>
      <c r="S145" s="201"/>
      <c r="T145" s="202"/>
      <c r="AT145" s="203" t="s">
        <v>3710</v>
      </c>
      <c r="AU145" s="203" t="s">
        <v>3565</v>
      </c>
      <c r="AV145" s="12" t="s">
        <v>3565</v>
      </c>
      <c r="AW145" s="12" t="s">
        <v>3515</v>
      </c>
      <c r="AX145" s="12" t="s">
        <v>3554</v>
      </c>
      <c r="AY145" s="203" t="s">
        <v>3691</v>
      </c>
    </row>
    <row r="146" spans="2:51" s="12" customFormat="1" ht="12">
      <c r="B146" s="192"/>
      <c r="C146" s="193"/>
      <c r="D146" s="194" t="s">
        <v>3710</v>
      </c>
      <c r="E146" s="195" t="s">
        <v>3501</v>
      </c>
      <c r="F146" s="196" t="s">
        <v>1843</v>
      </c>
      <c r="G146" s="193"/>
      <c r="H146" s="197">
        <v>13.422</v>
      </c>
      <c r="I146" s="198"/>
      <c r="J146" s="193"/>
      <c r="K146" s="193"/>
      <c r="L146" s="199"/>
      <c r="M146" s="200"/>
      <c r="N146" s="201"/>
      <c r="O146" s="201"/>
      <c r="P146" s="201"/>
      <c r="Q146" s="201"/>
      <c r="R146" s="201"/>
      <c r="S146" s="201"/>
      <c r="T146" s="202"/>
      <c r="AT146" s="203" t="s">
        <v>3710</v>
      </c>
      <c r="AU146" s="203" t="s">
        <v>3565</v>
      </c>
      <c r="AV146" s="12" t="s">
        <v>3565</v>
      </c>
      <c r="AW146" s="12" t="s">
        <v>3515</v>
      </c>
      <c r="AX146" s="12" t="s">
        <v>3554</v>
      </c>
      <c r="AY146" s="203" t="s">
        <v>3691</v>
      </c>
    </row>
    <row r="147" spans="2:51" s="13" customFormat="1" ht="12">
      <c r="B147" s="204"/>
      <c r="C147" s="205"/>
      <c r="D147" s="194" t="s">
        <v>3710</v>
      </c>
      <c r="E147" s="206" t="s">
        <v>3501</v>
      </c>
      <c r="F147" s="207" t="s">
        <v>3712</v>
      </c>
      <c r="G147" s="205"/>
      <c r="H147" s="208">
        <v>352.555</v>
      </c>
      <c r="I147" s="209"/>
      <c r="J147" s="205"/>
      <c r="K147" s="205"/>
      <c r="L147" s="210"/>
      <c r="M147" s="211"/>
      <c r="N147" s="212"/>
      <c r="O147" s="212"/>
      <c r="P147" s="212"/>
      <c r="Q147" s="212"/>
      <c r="R147" s="212"/>
      <c r="S147" s="212"/>
      <c r="T147" s="213"/>
      <c r="AT147" s="214" t="s">
        <v>3710</v>
      </c>
      <c r="AU147" s="214" t="s">
        <v>3565</v>
      </c>
      <c r="AV147" s="13" t="s">
        <v>3699</v>
      </c>
      <c r="AW147" s="13" t="s">
        <v>3515</v>
      </c>
      <c r="AX147" s="13" t="s">
        <v>3562</v>
      </c>
      <c r="AY147" s="214" t="s">
        <v>3691</v>
      </c>
    </row>
    <row r="148" spans="2:65" s="1" customFormat="1" ht="24" customHeight="1">
      <c r="B148" s="34"/>
      <c r="C148" s="179" t="s">
        <v>3692</v>
      </c>
      <c r="D148" s="179" t="s">
        <v>3694</v>
      </c>
      <c r="E148" s="180" t="s">
        <v>1822</v>
      </c>
      <c r="F148" s="181" t="s">
        <v>1823</v>
      </c>
      <c r="G148" s="182" t="s">
        <v>3697</v>
      </c>
      <c r="H148" s="183">
        <v>66.38</v>
      </c>
      <c r="I148" s="184"/>
      <c r="J148" s="185">
        <f>ROUND(I148*H148,2)</f>
        <v>0</v>
      </c>
      <c r="K148" s="181" t="s">
        <v>1790</v>
      </c>
      <c r="L148" s="38"/>
      <c r="M148" s="186" t="s">
        <v>3501</v>
      </c>
      <c r="N148" s="187" t="s">
        <v>3525</v>
      </c>
      <c r="O148" s="63"/>
      <c r="P148" s="188">
        <f>O148*H148</f>
        <v>0</v>
      </c>
      <c r="Q148" s="188">
        <v>0</v>
      </c>
      <c r="R148" s="188">
        <f>Q148*H148</f>
        <v>0</v>
      </c>
      <c r="S148" s="188">
        <v>0</v>
      </c>
      <c r="T148" s="189">
        <f>S148*H148</f>
        <v>0</v>
      </c>
      <c r="AR148" s="190" t="s">
        <v>3699</v>
      </c>
      <c r="AT148" s="190" t="s">
        <v>3694</v>
      </c>
      <c r="AU148" s="190" t="s">
        <v>3565</v>
      </c>
      <c r="AY148" s="17" t="s">
        <v>3691</v>
      </c>
      <c r="BE148" s="191">
        <f>IF(N148="základní",J148,0)</f>
        <v>0</v>
      </c>
      <c r="BF148" s="191">
        <f>IF(N148="snížená",J148,0)</f>
        <v>0</v>
      </c>
      <c r="BG148" s="191">
        <f>IF(N148="zákl. přenesená",J148,0)</f>
        <v>0</v>
      </c>
      <c r="BH148" s="191">
        <f>IF(N148="sníž. přenesená",J148,0)</f>
        <v>0</v>
      </c>
      <c r="BI148" s="191">
        <f>IF(N148="nulová",J148,0)</f>
        <v>0</v>
      </c>
      <c r="BJ148" s="17" t="s">
        <v>3562</v>
      </c>
      <c r="BK148" s="191">
        <f>ROUND(I148*H148,2)</f>
        <v>0</v>
      </c>
      <c r="BL148" s="17" t="s">
        <v>3699</v>
      </c>
      <c r="BM148" s="190" t="s">
        <v>3789</v>
      </c>
    </row>
    <row r="149" spans="2:51" s="12" customFormat="1" ht="12">
      <c r="B149" s="192"/>
      <c r="C149" s="193"/>
      <c r="D149" s="194" t="s">
        <v>3710</v>
      </c>
      <c r="E149" s="195" t="s">
        <v>3501</v>
      </c>
      <c r="F149" s="196" t="s">
        <v>1844</v>
      </c>
      <c r="G149" s="193"/>
      <c r="H149" s="197">
        <v>13.603</v>
      </c>
      <c r="I149" s="198"/>
      <c r="J149" s="193"/>
      <c r="K149" s="193"/>
      <c r="L149" s="199"/>
      <c r="M149" s="200"/>
      <c r="N149" s="201"/>
      <c r="O149" s="201"/>
      <c r="P149" s="201"/>
      <c r="Q149" s="201"/>
      <c r="R149" s="201"/>
      <c r="S149" s="201"/>
      <c r="T149" s="202"/>
      <c r="AT149" s="203" t="s">
        <v>3710</v>
      </c>
      <c r="AU149" s="203" t="s">
        <v>3565</v>
      </c>
      <c r="AV149" s="12" t="s">
        <v>3565</v>
      </c>
      <c r="AW149" s="12" t="s">
        <v>3515</v>
      </c>
      <c r="AX149" s="12" t="s">
        <v>3554</v>
      </c>
      <c r="AY149" s="203" t="s">
        <v>3691</v>
      </c>
    </row>
    <row r="150" spans="2:51" s="12" customFormat="1" ht="12">
      <c r="B150" s="192"/>
      <c r="C150" s="193"/>
      <c r="D150" s="194" t="s">
        <v>3710</v>
      </c>
      <c r="E150" s="195" t="s">
        <v>3501</v>
      </c>
      <c r="F150" s="196" t="s">
        <v>1845</v>
      </c>
      <c r="G150" s="193"/>
      <c r="H150" s="197">
        <v>37.201</v>
      </c>
      <c r="I150" s="198"/>
      <c r="J150" s="193"/>
      <c r="K150" s="193"/>
      <c r="L150" s="199"/>
      <c r="M150" s="200"/>
      <c r="N150" s="201"/>
      <c r="O150" s="201"/>
      <c r="P150" s="201"/>
      <c r="Q150" s="201"/>
      <c r="R150" s="201"/>
      <c r="S150" s="201"/>
      <c r="T150" s="202"/>
      <c r="AT150" s="203" t="s">
        <v>3710</v>
      </c>
      <c r="AU150" s="203" t="s">
        <v>3565</v>
      </c>
      <c r="AV150" s="12" t="s">
        <v>3565</v>
      </c>
      <c r="AW150" s="12" t="s">
        <v>3515</v>
      </c>
      <c r="AX150" s="12" t="s">
        <v>3554</v>
      </c>
      <c r="AY150" s="203" t="s">
        <v>3691</v>
      </c>
    </row>
    <row r="151" spans="2:51" s="12" customFormat="1" ht="12">
      <c r="B151" s="192"/>
      <c r="C151" s="193"/>
      <c r="D151" s="194" t="s">
        <v>3710</v>
      </c>
      <c r="E151" s="195" t="s">
        <v>3501</v>
      </c>
      <c r="F151" s="196" t="s">
        <v>1846</v>
      </c>
      <c r="G151" s="193"/>
      <c r="H151" s="197">
        <v>4.698</v>
      </c>
      <c r="I151" s="198"/>
      <c r="J151" s="193"/>
      <c r="K151" s="193"/>
      <c r="L151" s="199"/>
      <c r="M151" s="200"/>
      <c r="N151" s="201"/>
      <c r="O151" s="201"/>
      <c r="P151" s="201"/>
      <c r="Q151" s="201"/>
      <c r="R151" s="201"/>
      <c r="S151" s="201"/>
      <c r="T151" s="202"/>
      <c r="AT151" s="203" t="s">
        <v>3710</v>
      </c>
      <c r="AU151" s="203" t="s">
        <v>3565</v>
      </c>
      <c r="AV151" s="12" t="s">
        <v>3565</v>
      </c>
      <c r="AW151" s="12" t="s">
        <v>3515</v>
      </c>
      <c r="AX151" s="12" t="s">
        <v>3554</v>
      </c>
      <c r="AY151" s="203" t="s">
        <v>3691</v>
      </c>
    </row>
    <row r="152" spans="2:51" s="12" customFormat="1" ht="12">
      <c r="B152" s="192"/>
      <c r="C152" s="193"/>
      <c r="D152" s="194" t="s">
        <v>3710</v>
      </c>
      <c r="E152" s="195" t="s">
        <v>3501</v>
      </c>
      <c r="F152" s="196" t="s">
        <v>1847</v>
      </c>
      <c r="G152" s="193"/>
      <c r="H152" s="197">
        <v>0.608</v>
      </c>
      <c r="I152" s="198"/>
      <c r="J152" s="193"/>
      <c r="K152" s="193"/>
      <c r="L152" s="199"/>
      <c r="M152" s="200"/>
      <c r="N152" s="201"/>
      <c r="O152" s="201"/>
      <c r="P152" s="201"/>
      <c r="Q152" s="201"/>
      <c r="R152" s="201"/>
      <c r="S152" s="201"/>
      <c r="T152" s="202"/>
      <c r="AT152" s="203" t="s">
        <v>3710</v>
      </c>
      <c r="AU152" s="203" t="s">
        <v>3565</v>
      </c>
      <c r="AV152" s="12" t="s">
        <v>3565</v>
      </c>
      <c r="AW152" s="12" t="s">
        <v>3515</v>
      </c>
      <c r="AX152" s="12" t="s">
        <v>3554</v>
      </c>
      <c r="AY152" s="203" t="s">
        <v>3691</v>
      </c>
    </row>
    <row r="153" spans="2:51" s="12" customFormat="1" ht="12">
      <c r="B153" s="192"/>
      <c r="C153" s="193"/>
      <c r="D153" s="194" t="s">
        <v>3710</v>
      </c>
      <c r="E153" s="195" t="s">
        <v>3501</v>
      </c>
      <c r="F153" s="196" t="s">
        <v>1848</v>
      </c>
      <c r="G153" s="193"/>
      <c r="H153" s="197">
        <v>10.27</v>
      </c>
      <c r="I153" s="198"/>
      <c r="J153" s="193"/>
      <c r="K153" s="193"/>
      <c r="L153" s="199"/>
      <c r="M153" s="200"/>
      <c r="N153" s="201"/>
      <c r="O153" s="201"/>
      <c r="P153" s="201"/>
      <c r="Q153" s="201"/>
      <c r="R153" s="201"/>
      <c r="S153" s="201"/>
      <c r="T153" s="202"/>
      <c r="AT153" s="203" t="s">
        <v>3710</v>
      </c>
      <c r="AU153" s="203" t="s">
        <v>3565</v>
      </c>
      <c r="AV153" s="12" t="s">
        <v>3565</v>
      </c>
      <c r="AW153" s="12" t="s">
        <v>3515</v>
      </c>
      <c r="AX153" s="12" t="s">
        <v>3554</v>
      </c>
      <c r="AY153" s="203" t="s">
        <v>3691</v>
      </c>
    </row>
    <row r="154" spans="2:51" s="13" customFormat="1" ht="12">
      <c r="B154" s="204"/>
      <c r="C154" s="205"/>
      <c r="D154" s="194" t="s">
        <v>3710</v>
      </c>
      <c r="E154" s="206" t="s">
        <v>3501</v>
      </c>
      <c r="F154" s="207" t="s">
        <v>3712</v>
      </c>
      <c r="G154" s="205"/>
      <c r="H154" s="208">
        <v>66.38</v>
      </c>
      <c r="I154" s="209"/>
      <c r="J154" s="205"/>
      <c r="K154" s="205"/>
      <c r="L154" s="210"/>
      <c r="M154" s="211"/>
      <c r="N154" s="212"/>
      <c r="O154" s="212"/>
      <c r="P154" s="212"/>
      <c r="Q154" s="212"/>
      <c r="R154" s="212"/>
      <c r="S154" s="212"/>
      <c r="T154" s="213"/>
      <c r="AT154" s="214" t="s">
        <v>3710</v>
      </c>
      <c r="AU154" s="214" t="s">
        <v>3565</v>
      </c>
      <c r="AV154" s="13" t="s">
        <v>3699</v>
      </c>
      <c r="AW154" s="13" t="s">
        <v>3515</v>
      </c>
      <c r="AX154" s="13" t="s">
        <v>3562</v>
      </c>
      <c r="AY154" s="214" t="s">
        <v>3691</v>
      </c>
    </row>
    <row r="155" spans="2:65" s="1" customFormat="1" ht="24" customHeight="1">
      <c r="B155" s="34"/>
      <c r="C155" s="179" t="s">
        <v>3701</v>
      </c>
      <c r="D155" s="179" t="s">
        <v>3694</v>
      </c>
      <c r="E155" s="180" t="s">
        <v>1822</v>
      </c>
      <c r="F155" s="181" t="s">
        <v>1823</v>
      </c>
      <c r="G155" s="182" t="s">
        <v>3697</v>
      </c>
      <c r="H155" s="183">
        <v>110.21</v>
      </c>
      <c r="I155" s="184"/>
      <c r="J155" s="185">
        <f>ROUND(I155*H155,2)</f>
        <v>0</v>
      </c>
      <c r="K155" s="181" t="s">
        <v>1790</v>
      </c>
      <c r="L155" s="38"/>
      <c r="M155" s="186" t="s">
        <v>3501</v>
      </c>
      <c r="N155" s="187" t="s">
        <v>3525</v>
      </c>
      <c r="O155" s="63"/>
      <c r="P155" s="188">
        <f>O155*H155</f>
        <v>0</v>
      </c>
      <c r="Q155" s="188">
        <v>0</v>
      </c>
      <c r="R155" s="188">
        <f>Q155*H155</f>
        <v>0</v>
      </c>
      <c r="S155" s="188">
        <v>0</v>
      </c>
      <c r="T155" s="189">
        <f>S155*H155</f>
        <v>0</v>
      </c>
      <c r="AR155" s="190" t="s">
        <v>3699</v>
      </c>
      <c r="AT155" s="190" t="s">
        <v>3694</v>
      </c>
      <c r="AU155" s="190" t="s">
        <v>3565</v>
      </c>
      <c r="AY155" s="17" t="s">
        <v>3691</v>
      </c>
      <c r="BE155" s="191">
        <f>IF(N155="základní",J155,0)</f>
        <v>0</v>
      </c>
      <c r="BF155" s="191">
        <f>IF(N155="snížená",J155,0)</f>
        <v>0</v>
      </c>
      <c r="BG155" s="191">
        <f>IF(N155="zákl. přenesená",J155,0)</f>
        <v>0</v>
      </c>
      <c r="BH155" s="191">
        <f>IF(N155="sníž. přenesená",J155,0)</f>
        <v>0</v>
      </c>
      <c r="BI155" s="191">
        <f>IF(N155="nulová",J155,0)</f>
        <v>0</v>
      </c>
      <c r="BJ155" s="17" t="s">
        <v>3562</v>
      </c>
      <c r="BK155" s="191">
        <f>ROUND(I155*H155,2)</f>
        <v>0</v>
      </c>
      <c r="BL155" s="17" t="s">
        <v>3699</v>
      </c>
      <c r="BM155" s="190" t="s">
        <v>3805</v>
      </c>
    </row>
    <row r="156" spans="2:51" s="12" customFormat="1" ht="12">
      <c r="B156" s="192"/>
      <c r="C156" s="193"/>
      <c r="D156" s="194" t="s">
        <v>3710</v>
      </c>
      <c r="E156" s="195" t="s">
        <v>3501</v>
      </c>
      <c r="F156" s="196" t="s">
        <v>1849</v>
      </c>
      <c r="G156" s="193"/>
      <c r="H156" s="197">
        <v>17.527</v>
      </c>
      <c r="I156" s="198"/>
      <c r="J156" s="193"/>
      <c r="K156" s="193"/>
      <c r="L156" s="199"/>
      <c r="M156" s="200"/>
      <c r="N156" s="201"/>
      <c r="O156" s="201"/>
      <c r="P156" s="201"/>
      <c r="Q156" s="201"/>
      <c r="R156" s="201"/>
      <c r="S156" s="201"/>
      <c r="T156" s="202"/>
      <c r="AT156" s="203" t="s">
        <v>3710</v>
      </c>
      <c r="AU156" s="203" t="s">
        <v>3565</v>
      </c>
      <c r="AV156" s="12" t="s">
        <v>3565</v>
      </c>
      <c r="AW156" s="12" t="s">
        <v>3515</v>
      </c>
      <c r="AX156" s="12" t="s">
        <v>3554</v>
      </c>
      <c r="AY156" s="203" t="s">
        <v>3691</v>
      </c>
    </row>
    <row r="157" spans="2:51" s="12" customFormat="1" ht="12">
      <c r="B157" s="192"/>
      <c r="C157" s="193"/>
      <c r="D157" s="194" t="s">
        <v>3710</v>
      </c>
      <c r="E157" s="195" t="s">
        <v>3501</v>
      </c>
      <c r="F157" s="196" t="s">
        <v>1850</v>
      </c>
      <c r="G157" s="193"/>
      <c r="H157" s="197">
        <v>21.793</v>
      </c>
      <c r="I157" s="198"/>
      <c r="J157" s="193"/>
      <c r="K157" s="193"/>
      <c r="L157" s="199"/>
      <c r="M157" s="200"/>
      <c r="N157" s="201"/>
      <c r="O157" s="201"/>
      <c r="P157" s="201"/>
      <c r="Q157" s="201"/>
      <c r="R157" s="201"/>
      <c r="S157" s="201"/>
      <c r="T157" s="202"/>
      <c r="AT157" s="203" t="s">
        <v>3710</v>
      </c>
      <c r="AU157" s="203" t="s">
        <v>3565</v>
      </c>
      <c r="AV157" s="12" t="s">
        <v>3565</v>
      </c>
      <c r="AW157" s="12" t="s">
        <v>3515</v>
      </c>
      <c r="AX157" s="12" t="s">
        <v>3554</v>
      </c>
      <c r="AY157" s="203" t="s">
        <v>3691</v>
      </c>
    </row>
    <row r="158" spans="2:51" s="12" customFormat="1" ht="12">
      <c r="B158" s="192"/>
      <c r="C158" s="193"/>
      <c r="D158" s="194" t="s">
        <v>3710</v>
      </c>
      <c r="E158" s="195" t="s">
        <v>3501</v>
      </c>
      <c r="F158" s="196" t="s">
        <v>1851</v>
      </c>
      <c r="G158" s="193"/>
      <c r="H158" s="197">
        <v>7.227</v>
      </c>
      <c r="I158" s="198"/>
      <c r="J158" s="193"/>
      <c r="K158" s="193"/>
      <c r="L158" s="199"/>
      <c r="M158" s="200"/>
      <c r="N158" s="201"/>
      <c r="O158" s="201"/>
      <c r="P158" s="201"/>
      <c r="Q158" s="201"/>
      <c r="R158" s="201"/>
      <c r="S158" s="201"/>
      <c r="T158" s="202"/>
      <c r="AT158" s="203" t="s">
        <v>3710</v>
      </c>
      <c r="AU158" s="203" t="s">
        <v>3565</v>
      </c>
      <c r="AV158" s="12" t="s">
        <v>3565</v>
      </c>
      <c r="AW158" s="12" t="s">
        <v>3515</v>
      </c>
      <c r="AX158" s="12" t="s">
        <v>3554</v>
      </c>
      <c r="AY158" s="203" t="s">
        <v>3691</v>
      </c>
    </row>
    <row r="159" spans="2:51" s="12" customFormat="1" ht="12">
      <c r="B159" s="192"/>
      <c r="C159" s="193"/>
      <c r="D159" s="194" t="s">
        <v>3710</v>
      </c>
      <c r="E159" s="195" t="s">
        <v>3501</v>
      </c>
      <c r="F159" s="196" t="s">
        <v>1852</v>
      </c>
      <c r="G159" s="193"/>
      <c r="H159" s="197">
        <v>25.152</v>
      </c>
      <c r="I159" s="198"/>
      <c r="J159" s="193"/>
      <c r="K159" s="193"/>
      <c r="L159" s="199"/>
      <c r="M159" s="200"/>
      <c r="N159" s="201"/>
      <c r="O159" s="201"/>
      <c r="P159" s="201"/>
      <c r="Q159" s="201"/>
      <c r="R159" s="201"/>
      <c r="S159" s="201"/>
      <c r="T159" s="202"/>
      <c r="AT159" s="203" t="s">
        <v>3710</v>
      </c>
      <c r="AU159" s="203" t="s">
        <v>3565</v>
      </c>
      <c r="AV159" s="12" t="s">
        <v>3565</v>
      </c>
      <c r="AW159" s="12" t="s">
        <v>3515</v>
      </c>
      <c r="AX159" s="12" t="s">
        <v>3554</v>
      </c>
      <c r="AY159" s="203" t="s">
        <v>3691</v>
      </c>
    </row>
    <row r="160" spans="2:51" s="12" customFormat="1" ht="12">
      <c r="B160" s="192"/>
      <c r="C160" s="193"/>
      <c r="D160" s="194" t="s">
        <v>3710</v>
      </c>
      <c r="E160" s="195" t="s">
        <v>3501</v>
      </c>
      <c r="F160" s="196" t="s">
        <v>1853</v>
      </c>
      <c r="G160" s="193"/>
      <c r="H160" s="197">
        <v>6.384</v>
      </c>
      <c r="I160" s="198"/>
      <c r="J160" s="193"/>
      <c r="K160" s="193"/>
      <c r="L160" s="199"/>
      <c r="M160" s="200"/>
      <c r="N160" s="201"/>
      <c r="O160" s="201"/>
      <c r="P160" s="201"/>
      <c r="Q160" s="201"/>
      <c r="R160" s="201"/>
      <c r="S160" s="201"/>
      <c r="T160" s="202"/>
      <c r="AT160" s="203" t="s">
        <v>3710</v>
      </c>
      <c r="AU160" s="203" t="s">
        <v>3565</v>
      </c>
      <c r="AV160" s="12" t="s">
        <v>3565</v>
      </c>
      <c r="AW160" s="12" t="s">
        <v>3515</v>
      </c>
      <c r="AX160" s="12" t="s">
        <v>3554</v>
      </c>
      <c r="AY160" s="203" t="s">
        <v>3691</v>
      </c>
    </row>
    <row r="161" spans="2:51" s="12" customFormat="1" ht="12">
      <c r="B161" s="192"/>
      <c r="C161" s="193"/>
      <c r="D161" s="194" t="s">
        <v>3710</v>
      </c>
      <c r="E161" s="195" t="s">
        <v>3501</v>
      </c>
      <c r="F161" s="196" t="s">
        <v>1854</v>
      </c>
      <c r="G161" s="193"/>
      <c r="H161" s="197">
        <v>10.017</v>
      </c>
      <c r="I161" s="198"/>
      <c r="J161" s="193"/>
      <c r="K161" s="193"/>
      <c r="L161" s="199"/>
      <c r="M161" s="200"/>
      <c r="N161" s="201"/>
      <c r="O161" s="201"/>
      <c r="P161" s="201"/>
      <c r="Q161" s="201"/>
      <c r="R161" s="201"/>
      <c r="S161" s="201"/>
      <c r="T161" s="202"/>
      <c r="AT161" s="203" t="s">
        <v>3710</v>
      </c>
      <c r="AU161" s="203" t="s">
        <v>3565</v>
      </c>
      <c r="AV161" s="12" t="s">
        <v>3565</v>
      </c>
      <c r="AW161" s="12" t="s">
        <v>3515</v>
      </c>
      <c r="AX161" s="12" t="s">
        <v>3554</v>
      </c>
      <c r="AY161" s="203" t="s">
        <v>3691</v>
      </c>
    </row>
    <row r="162" spans="2:51" s="12" customFormat="1" ht="12">
      <c r="B162" s="192"/>
      <c r="C162" s="193"/>
      <c r="D162" s="194" t="s">
        <v>3710</v>
      </c>
      <c r="E162" s="195" t="s">
        <v>3501</v>
      </c>
      <c r="F162" s="196" t="s">
        <v>1855</v>
      </c>
      <c r="G162" s="193"/>
      <c r="H162" s="197">
        <v>22.11</v>
      </c>
      <c r="I162" s="198"/>
      <c r="J162" s="193"/>
      <c r="K162" s="193"/>
      <c r="L162" s="199"/>
      <c r="M162" s="200"/>
      <c r="N162" s="201"/>
      <c r="O162" s="201"/>
      <c r="P162" s="201"/>
      <c r="Q162" s="201"/>
      <c r="R162" s="201"/>
      <c r="S162" s="201"/>
      <c r="T162" s="202"/>
      <c r="AT162" s="203" t="s">
        <v>3710</v>
      </c>
      <c r="AU162" s="203" t="s">
        <v>3565</v>
      </c>
      <c r="AV162" s="12" t="s">
        <v>3565</v>
      </c>
      <c r="AW162" s="12" t="s">
        <v>3515</v>
      </c>
      <c r="AX162" s="12" t="s">
        <v>3554</v>
      </c>
      <c r="AY162" s="203" t="s">
        <v>3691</v>
      </c>
    </row>
    <row r="163" spans="2:51" s="13" customFormat="1" ht="12">
      <c r="B163" s="204"/>
      <c r="C163" s="205"/>
      <c r="D163" s="194" t="s">
        <v>3710</v>
      </c>
      <c r="E163" s="206" t="s">
        <v>3501</v>
      </c>
      <c r="F163" s="207" t="s">
        <v>3712</v>
      </c>
      <c r="G163" s="205"/>
      <c r="H163" s="208">
        <v>110.21</v>
      </c>
      <c r="I163" s="209"/>
      <c r="J163" s="205"/>
      <c r="K163" s="205"/>
      <c r="L163" s="210"/>
      <c r="M163" s="211"/>
      <c r="N163" s="212"/>
      <c r="O163" s="212"/>
      <c r="P163" s="212"/>
      <c r="Q163" s="212"/>
      <c r="R163" s="212"/>
      <c r="S163" s="212"/>
      <c r="T163" s="213"/>
      <c r="AT163" s="214" t="s">
        <v>3710</v>
      </c>
      <c r="AU163" s="214" t="s">
        <v>3565</v>
      </c>
      <c r="AV163" s="13" t="s">
        <v>3699</v>
      </c>
      <c r="AW163" s="13" t="s">
        <v>3515</v>
      </c>
      <c r="AX163" s="13" t="s">
        <v>3562</v>
      </c>
      <c r="AY163" s="214" t="s">
        <v>3691</v>
      </c>
    </row>
    <row r="164" spans="2:63" s="11" customFormat="1" ht="22.9" customHeight="1">
      <c r="B164" s="163"/>
      <c r="C164" s="164"/>
      <c r="D164" s="165" t="s">
        <v>3553</v>
      </c>
      <c r="E164" s="177" t="s">
        <v>1856</v>
      </c>
      <c r="F164" s="177" t="s">
        <v>1857</v>
      </c>
      <c r="G164" s="164"/>
      <c r="H164" s="164"/>
      <c r="I164" s="167"/>
      <c r="J164" s="178">
        <f>BK164</f>
        <v>0</v>
      </c>
      <c r="K164" s="164"/>
      <c r="L164" s="169"/>
      <c r="M164" s="170"/>
      <c r="N164" s="171"/>
      <c r="O164" s="171"/>
      <c r="P164" s="172">
        <f>SUM(P165:P177)</f>
        <v>0</v>
      </c>
      <c r="Q164" s="171"/>
      <c r="R164" s="172">
        <f>SUM(R165:R177)</f>
        <v>0</v>
      </c>
      <c r="S164" s="171"/>
      <c r="T164" s="173">
        <f>SUM(T165:T177)</f>
        <v>0</v>
      </c>
      <c r="AR164" s="174" t="s">
        <v>3562</v>
      </c>
      <c r="AT164" s="175" t="s">
        <v>3553</v>
      </c>
      <c r="AU164" s="175" t="s">
        <v>3562</v>
      </c>
      <c r="AY164" s="174" t="s">
        <v>3691</v>
      </c>
      <c r="BK164" s="176">
        <f>SUM(BK165:BK177)</f>
        <v>0</v>
      </c>
    </row>
    <row r="165" spans="2:65" s="1" customFormat="1" ht="16.5" customHeight="1">
      <c r="B165" s="34"/>
      <c r="C165" s="179" t="s">
        <v>3723</v>
      </c>
      <c r="D165" s="179" t="s">
        <v>3694</v>
      </c>
      <c r="E165" s="180" t="s">
        <v>1858</v>
      </c>
      <c r="F165" s="181" t="s">
        <v>1859</v>
      </c>
      <c r="G165" s="182" t="s">
        <v>3792</v>
      </c>
      <c r="H165" s="183">
        <v>375.411</v>
      </c>
      <c r="I165" s="184"/>
      <c r="J165" s="185">
        <f>ROUND(I165*H165,2)</f>
        <v>0</v>
      </c>
      <c r="K165" s="181" t="s">
        <v>1790</v>
      </c>
      <c r="L165" s="38"/>
      <c r="M165" s="186" t="s">
        <v>3501</v>
      </c>
      <c r="N165" s="187" t="s">
        <v>3525</v>
      </c>
      <c r="O165" s="63"/>
      <c r="P165" s="188">
        <f>O165*H165</f>
        <v>0</v>
      </c>
      <c r="Q165" s="188">
        <v>0</v>
      </c>
      <c r="R165" s="188">
        <f>Q165*H165</f>
        <v>0</v>
      </c>
      <c r="S165" s="188">
        <v>0</v>
      </c>
      <c r="T165" s="189">
        <f>S165*H165</f>
        <v>0</v>
      </c>
      <c r="AR165" s="190" t="s">
        <v>3699</v>
      </c>
      <c r="AT165" s="190" t="s">
        <v>3694</v>
      </c>
      <c r="AU165" s="190" t="s">
        <v>3565</v>
      </c>
      <c r="AY165" s="17" t="s">
        <v>3691</v>
      </c>
      <c r="BE165" s="191">
        <f>IF(N165="základní",J165,0)</f>
        <v>0</v>
      </c>
      <c r="BF165" s="191">
        <f>IF(N165="snížená",J165,0)</f>
        <v>0</v>
      </c>
      <c r="BG165" s="191">
        <f>IF(N165="zákl. přenesená",J165,0)</f>
        <v>0</v>
      </c>
      <c r="BH165" s="191">
        <f>IF(N165="sníž. přenesená",J165,0)</f>
        <v>0</v>
      </c>
      <c r="BI165" s="191">
        <f>IF(N165="nulová",J165,0)</f>
        <v>0</v>
      </c>
      <c r="BJ165" s="17" t="s">
        <v>3562</v>
      </c>
      <c r="BK165" s="191">
        <f>ROUND(I165*H165,2)</f>
        <v>0</v>
      </c>
      <c r="BL165" s="17" t="s">
        <v>3699</v>
      </c>
      <c r="BM165" s="190" t="s">
        <v>3815</v>
      </c>
    </row>
    <row r="166" spans="2:51" s="12" customFormat="1" ht="12">
      <c r="B166" s="192"/>
      <c r="C166" s="193"/>
      <c r="D166" s="194" t="s">
        <v>3710</v>
      </c>
      <c r="E166" s="195" t="s">
        <v>3501</v>
      </c>
      <c r="F166" s="196" t="s">
        <v>1860</v>
      </c>
      <c r="G166" s="193"/>
      <c r="H166" s="197">
        <v>375.411</v>
      </c>
      <c r="I166" s="198"/>
      <c r="J166" s="193"/>
      <c r="K166" s="193"/>
      <c r="L166" s="199"/>
      <c r="M166" s="200"/>
      <c r="N166" s="201"/>
      <c r="O166" s="201"/>
      <c r="P166" s="201"/>
      <c r="Q166" s="201"/>
      <c r="R166" s="201"/>
      <c r="S166" s="201"/>
      <c r="T166" s="202"/>
      <c r="AT166" s="203" t="s">
        <v>3710</v>
      </c>
      <c r="AU166" s="203" t="s">
        <v>3565</v>
      </c>
      <c r="AV166" s="12" t="s">
        <v>3565</v>
      </c>
      <c r="AW166" s="12" t="s">
        <v>3515</v>
      </c>
      <c r="AX166" s="12" t="s">
        <v>3554</v>
      </c>
      <c r="AY166" s="203" t="s">
        <v>3691</v>
      </c>
    </row>
    <row r="167" spans="2:51" s="13" customFormat="1" ht="12">
      <c r="B167" s="204"/>
      <c r="C167" s="205"/>
      <c r="D167" s="194" t="s">
        <v>3710</v>
      </c>
      <c r="E167" s="206" t="s">
        <v>3501</v>
      </c>
      <c r="F167" s="207" t="s">
        <v>3712</v>
      </c>
      <c r="G167" s="205"/>
      <c r="H167" s="208">
        <v>375.411</v>
      </c>
      <c r="I167" s="209"/>
      <c r="J167" s="205"/>
      <c r="K167" s="205"/>
      <c r="L167" s="210"/>
      <c r="M167" s="211"/>
      <c r="N167" s="212"/>
      <c r="O167" s="212"/>
      <c r="P167" s="212"/>
      <c r="Q167" s="212"/>
      <c r="R167" s="212"/>
      <c r="S167" s="212"/>
      <c r="T167" s="213"/>
      <c r="AT167" s="214" t="s">
        <v>3710</v>
      </c>
      <c r="AU167" s="214" t="s">
        <v>3565</v>
      </c>
      <c r="AV167" s="13" t="s">
        <v>3699</v>
      </c>
      <c r="AW167" s="13" t="s">
        <v>3515</v>
      </c>
      <c r="AX167" s="13" t="s">
        <v>3562</v>
      </c>
      <c r="AY167" s="214" t="s">
        <v>3691</v>
      </c>
    </row>
    <row r="168" spans="2:65" s="1" customFormat="1" ht="24" customHeight="1">
      <c r="B168" s="34"/>
      <c r="C168" s="179" t="s">
        <v>3756</v>
      </c>
      <c r="D168" s="179" t="s">
        <v>3694</v>
      </c>
      <c r="E168" s="180" t="s">
        <v>1861</v>
      </c>
      <c r="F168" s="181" t="s">
        <v>1862</v>
      </c>
      <c r="G168" s="182" t="s">
        <v>3792</v>
      </c>
      <c r="H168" s="183">
        <v>750.822</v>
      </c>
      <c r="I168" s="184"/>
      <c r="J168" s="185">
        <f>ROUND(I168*H168,2)</f>
        <v>0</v>
      </c>
      <c r="K168" s="181" t="s">
        <v>1790</v>
      </c>
      <c r="L168" s="38"/>
      <c r="M168" s="186" t="s">
        <v>3501</v>
      </c>
      <c r="N168" s="187" t="s">
        <v>3525</v>
      </c>
      <c r="O168" s="63"/>
      <c r="P168" s="188">
        <f>O168*H168</f>
        <v>0</v>
      </c>
      <c r="Q168" s="188">
        <v>0</v>
      </c>
      <c r="R168" s="188">
        <f>Q168*H168</f>
        <v>0</v>
      </c>
      <c r="S168" s="188">
        <v>0</v>
      </c>
      <c r="T168" s="189">
        <f>S168*H168</f>
        <v>0</v>
      </c>
      <c r="AR168" s="190" t="s">
        <v>3699</v>
      </c>
      <c r="AT168" s="190" t="s">
        <v>3694</v>
      </c>
      <c r="AU168" s="190" t="s">
        <v>3565</v>
      </c>
      <c r="AY168" s="17" t="s">
        <v>3691</v>
      </c>
      <c r="BE168" s="191">
        <f>IF(N168="základní",J168,0)</f>
        <v>0</v>
      </c>
      <c r="BF168" s="191">
        <f>IF(N168="snížená",J168,0)</f>
        <v>0</v>
      </c>
      <c r="BG168" s="191">
        <f>IF(N168="zákl. přenesená",J168,0)</f>
        <v>0</v>
      </c>
      <c r="BH168" s="191">
        <f>IF(N168="sníž. přenesená",J168,0)</f>
        <v>0</v>
      </c>
      <c r="BI168" s="191">
        <f>IF(N168="nulová",J168,0)</f>
        <v>0</v>
      </c>
      <c r="BJ168" s="17" t="s">
        <v>3562</v>
      </c>
      <c r="BK168" s="191">
        <f>ROUND(I168*H168,2)</f>
        <v>0</v>
      </c>
      <c r="BL168" s="17" t="s">
        <v>3699</v>
      </c>
      <c r="BM168" s="190" t="s">
        <v>3822</v>
      </c>
    </row>
    <row r="169" spans="2:47" s="1" customFormat="1" ht="19.5">
      <c r="B169" s="34"/>
      <c r="C169" s="35"/>
      <c r="D169" s="194" t="s">
        <v>4408</v>
      </c>
      <c r="E169" s="35"/>
      <c r="F169" s="235" t="s">
        <v>1863</v>
      </c>
      <c r="G169" s="35"/>
      <c r="H169" s="35"/>
      <c r="I169" s="106"/>
      <c r="J169" s="35"/>
      <c r="K169" s="35"/>
      <c r="L169" s="38"/>
      <c r="M169" s="236"/>
      <c r="N169" s="63"/>
      <c r="O169" s="63"/>
      <c r="P169" s="63"/>
      <c r="Q169" s="63"/>
      <c r="R169" s="63"/>
      <c r="S169" s="63"/>
      <c r="T169" s="64"/>
      <c r="AT169" s="17" t="s">
        <v>4408</v>
      </c>
      <c r="AU169" s="17" t="s">
        <v>3565</v>
      </c>
    </row>
    <row r="170" spans="2:65" s="1" customFormat="1" ht="16.5" customHeight="1">
      <c r="B170" s="34"/>
      <c r="C170" s="179" t="s">
        <v>3490</v>
      </c>
      <c r="D170" s="179" t="s">
        <v>3694</v>
      </c>
      <c r="E170" s="180" t="s">
        <v>1864</v>
      </c>
      <c r="F170" s="181" t="s">
        <v>1865</v>
      </c>
      <c r="G170" s="182" t="s">
        <v>3792</v>
      </c>
      <c r="H170" s="183">
        <v>354.548</v>
      </c>
      <c r="I170" s="184"/>
      <c r="J170" s="185">
        <f>ROUND(I170*H170,2)</f>
        <v>0</v>
      </c>
      <c r="K170" s="181" t="s">
        <v>3501</v>
      </c>
      <c r="L170" s="38"/>
      <c r="M170" s="186" t="s">
        <v>3501</v>
      </c>
      <c r="N170" s="187" t="s">
        <v>3525</v>
      </c>
      <c r="O170" s="63"/>
      <c r="P170" s="188">
        <f>O170*H170</f>
        <v>0</v>
      </c>
      <c r="Q170" s="188">
        <v>0</v>
      </c>
      <c r="R170" s="188">
        <f>Q170*H170</f>
        <v>0</v>
      </c>
      <c r="S170" s="188">
        <v>0</v>
      </c>
      <c r="T170" s="189">
        <f>S170*H170</f>
        <v>0</v>
      </c>
      <c r="AR170" s="190" t="s">
        <v>3699</v>
      </c>
      <c r="AT170" s="190" t="s">
        <v>3694</v>
      </c>
      <c r="AU170" s="190" t="s">
        <v>3565</v>
      </c>
      <c r="AY170" s="17" t="s">
        <v>3691</v>
      </c>
      <c r="BE170" s="191">
        <f>IF(N170="základní",J170,0)</f>
        <v>0</v>
      </c>
      <c r="BF170" s="191">
        <f>IF(N170="snížená",J170,0)</f>
        <v>0</v>
      </c>
      <c r="BG170" s="191">
        <f>IF(N170="zákl. přenesená",J170,0)</f>
        <v>0</v>
      </c>
      <c r="BH170" s="191">
        <f>IF(N170="sníž. přenesená",J170,0)</f>
        <v>0</v>
      </c>
      <c r="BI170" s="191">
        <f>IF(N170="nulová",J170,0)</f>
        <v>0</v>
      </c>
      <c r="BJ170" s="17" t="s">
        <v>3562</v>
      </c>
      <c r="BK170" s="191">
        <f>ROUND(I170*H170,2)</f>
        <v>0</v>
      </c>
      <c r="BL170" s="17" t="s">
        <v>3699</v>
      </c>
      <c r="BM170" s="190" t="s">
        <v>3831</v>
      </c>
    </row>
    <row r="171" spans="2:51" s="12" customFormat="1" ht="12">
      <c r="B171" s="192"/>
      <c r="C171" s="193"/>
      <c r="D171" s="194" t="s">
        <v>3710</v>
      </c>
      <c r="E171" s="195" t="s">
        <v>3501</v>
      </c>
      <c r="F171" s="196" t="s">
        <v>1866</v>
      </c>
      <c r="G171" s="193"/>
      <c r="H171" s="197">
        <v>69.242</v>
      </c>
      <c r="I171" s="198"/>
      <c r="J171" s="193"/>
      <c r="K171" s="193"/>
      <c r="L171" s="199"/>
      <c r="M171" s="200"/>
      <c r="N171" s="201"/>
      <c r="O171" s="201"/>
      <c r="P171" s="201"/>
      <c r="Q171" s="201"/>
      <c r="R171" s="201"/>
      <c r="S171" s="201"/>
      <c r="T171" s="202"/>
      <c r="AT171" s="203" t="s">
        <v>3710</v>
      </c>
      <c r="AU171" s="203" t="s">
        <v>3565</v>
      </c>
      <c r="AV171" s="12" t="s">
        <v>3565</v>
      </c>
      <c r="AW171" s="12" t="s">
        <v>3515</v>
      </c>
      <c r="AX171" s="12" t="s">
        <v>3554</v>
      </c>
      <c r="AY171" s="203" t="s">
        <v>3691</v>
      </c>
    </row>
    <row r="172" spans="2:51" s="12" customFormat="1" ht="12">
      <c r="B172" s="192"/>
      <c r="C172" s="193"/>
      <c r="D172" s="194" t="s">
        <v>3710</v>
      </c>
      <c r="E172" s="195" t="s">
        <v>3501</v>
      </c>
      <c r="F172" s="196" t="s">
        <v>1867</v>
      </c>
      <c r="G172" s="193"/>
      <c r="H172" s="197">
        <v>45.208</v>
      </c>
      <c r="I172" s="198"/>
      <c r="J172" s="193"/>
      <c r="K172" s="193"/>
      <c r="L172" s="199"/>
      <c r="M172" s="200"/>
      <c r="N172" s="201"/>
      <c r="O172" s="201"/>
      <c r="P172" s="201"/>
      <c r="Q172" s="201"/>
      <c r="R172" s="201"/>
      <c r="S172" s="201"/>
      <c r="T172" s="202"/>
      <c r="AT172" s="203" t="s">
        <v>3710</v>
      </c>
      <c r="AU172" s="203" t="s">
        <v>3565</v>
      </c>
      <c r="AV172" s="12" t="s">
        <v>3565</v>
      </c>
      <c r="AW172" s="12" t="s">
        <v>3515</v>
      </c>
      <c r="AX172" s="12" t="s">
        <v>3554</v>
      </c>
      <c r="AY172" s="203" t="s">
        <v>3691</v>
      </c>
    </row>
    <row r="173" spans="2:51" s="12" customFormat="1" ht="12">
      <c r="B173" s="192"/>
      <c r="C173" s="193"/>
      <c r="D173" s="194" t="s">
        <v>3710</v>
      </c>
      <c r="E173" s="195" t="s">
        <v>3501</v>
      </c>
      <c r="F173" s="196" t="s">
        <v>1868</v>
      </c>
      <c r="G173" s="193"/>
      <c r="H173" s="197">
        <v>240.098</v>
      </c>
      <c r="I173" s="198"/>
      <c r="J173" s="193"/>
      <c r="K173" s="193"/>
      <c r="L173" s="199"/>
      <c r="M173" s="200"/>
      <c r="N173" s="201"/>
      <c r="O173" s="201"/>
      <c r="P173" s="201"/>
      <c r="Q173" s="201"/>
      <c r="R173" s="201"/>
      <c r="S173" s="201"/>
      <c r="T173" s="202"/>
      <c r="AT173" s="203" t="s">
        <v>3710</v>
      </c>
      <c r="AU173" s="203" t="s">
        <v>3565</v>
      </c>
      <c r="AV173" s="12" t="s">
        <v>3565</v>
      </c>
      <c r="AW173" s="12" t="s">
        <v>3515</v>
      </c>
      <c r="AX173" s="12" t="s">
        <v>3554</v>
      </c>
      <c r="AY173" s="203" t="s">
        <v>3691</v>
      </c>
    </row>
    <row r="174" spans="2:51" s="13" customFormat="1" ht="12">
      <c r="B174" s="204"/>
      <c r="C174" s="205"/>
      <c r="D174" s="194" t="s">
        <v>3710</v>
      </c>
      <c r="E174" s="206" t="s">
        <v>3501</v>
      </c>
      <c r="F174" s="207" t="s">
        <v>3712</v>
      </c>
      <c r="G174" s="205"/>
      <c r="H174" s="208">
        <v>354.548</v>
      </c>
      <c r="I174" s="209"/>
      <c r="J174" s="205"/>
      <c r="K174" s="205"/>
      <c r="L174" s="210"/>
      <c r="M174" s="211"/>
      <c r="N174" s="212"/>
      <c r="O174" s="212"/>
      <c r="P174" s="212"/>
      <c r="Q174" s="212"/>
      <c r="R174" s="212"/>
      <c r="S174" s="212"/>
      <c r="T174" s="213"/>
      <c r="AT174" s="214" t="s">
        <v>3710</v>
      </c>
      <c r="AU174" s="214" t="s">
        <v>3565</v>
      </c>
      <c r="AV174" s="13" t="s">
        <v>3699</v>
      </c>
      <c r="AW174" s="13" t="s">
        <v>3515</v>
      </c>
      <c r="AX174" s="13" t="s">
        <v>3562</v>
      </c>
      <c r="AY174" s="214" t="s">
        <v>3691</v>
      </c>
    </row>
    <row r="175" spans="2:65" s="1" customFormat="1" ht="16.5" customHeight="1">
      <c r="B175" s="34"/>
      <c r="C175" s="179" t="s">
        <v>3761</v>
      </c>
      <c r="D175" s="179" t="s">
        <v>3694</v>
      </c>
      <c r="E175" s="180" t="s">
        <v>1869</v>
      </c>
      <c r="F175" s="181" t="s">
        <v>1870</v>
      </c>
      <c r="G175" s="182" t="s">
        <v>3792</v>
      </c>
      <c r="H175" s="183">
        <v>375.411</v>
      </c>
      <c r="I175" s="184"/>
      <c r="J175" s="185">
        <f>ROUND(I175*H175,2)</f>
        <v>0</v>
      </c>
      <c r="K175" s="181" t="s">
        <v>1790</v>
      </c>
      <c r="L175" s="38"/>
      <c r="M175" s="186" t="s">
        <v>3501</v>
      </c>
      <c r="N175" s="187" t="s">
        <v>3525</v>
      </c>
      <c r="O175" s="63"/>
      <c r="P175" s="188">
        <f>O175*H175</f>
        <v>0</v>
      </c>
      <c r="Q175" s="188">
        <v>0</v>
      </c>
      <c r="R175" s="188">
        <f>Q175*H175</f>
        <v>0</v>
      </c>
      <c r="S175" s="188">
        <v>0</v>
      </c>
      <c r="T175" s="189">
        <f>S175*H175</f>
        <v>0</v>
      </c>
      <c r="AR175" s="190" t="s">
        <v>3699</v>
      </c>
      <c r="AT175" s="190" t="s">
        <v>3694</v>
      </c>
      <c r="AU175" s="190" t="s">
        <v>3565</v>
      </c>
      <c r="AY175" s="17" t="s">
        <v>3691</v>
      </c>
      <c r="BE175" s="191">
        <f>IF(N175="základní",J175,0)</f>
        <v>0</v>
      </c>
      <c r="BF175" s="191">
        <f>IF(N175="snížená",J175,0)</f>
        <v>0</v>
      </c>
      <c r="BG175" s="191">
        <f>IF(N175="zákl. přenesená",J175,0)</f>
        <v>0</v>
      </c>
      <c r="BH175" s="191">
        <f>IF(N175="sníž. přenesená",J175,0)</f>
        <v>0</v>
      </c>
      <c r="BI175" s="191">
        <f>IF(N175="nulová",J175,0)</f>
        <v>0</v>
      </c>
      <c r="BJ175" s="17" t="s">
        <v>3562</v>
      </c>
      <c r="BK175" s="191">
        <f>ROUND(I175*H175,2)</f>
        <v>0</v>
      </c>
      <c r="BL175" s="17" t="s">
        <v>3699</v>
      </c>
      <c r="BM175" s="190" t="s">
        <v>3842</v>
      </c>
    </row>
    <row r="176" spans="2:51" s="12" customFormat="1" ht="12">
      <c r="B176" s="192"/>
      <c r="C176" s="193"/>
      <c r="D176" s="194" t="s">
        <v>3710</v>
      </c>
      <c r="E176" s="195" t="s">
        <v>3501</v>
      </c>
      <c r="F176" s="196" t="s">
        <v>1860</v>
      </c>
      <c r="G176" s="193"/>
      <c r="H176" s="197">
        <v>375.411</v>
      </c>
      <c r="I176" s="198"/>
      <c r="J176" s="193"/>
      <c r="K176" s="193"/>
      <c r="L176" s="199"/>
      <c r="M176" s="200"/>
      <c r="N176" s="201"/>
      <c r="O176" s="201"/>
      <c r="P176" s="201"/>
      <c r="Q176" s="201"/>
      <c r="R176" s="201"/>
      <c r="S176" s="201"/>
      <c r="T176" s="202"/>
      <c r="AT176" s="203" t="s">
        <v>3710</v>
      </c>
      <c r="AU176" s="203" t="s">
        <v>3565</v>
      </c>
      <c r="AV176" s="12" t="s">
        <v>3565</v>
      </c>
      <c r="AW176" s="12" t="s">
        <v>3515</v>
      </c>
      <c r="AX176" s="12" t="s">
        <v>3554</v>
      </c>
      <c r="AY176" s="203" t="s">
        <v>3691</v>
      </c>
    </row>
    <row r="177" spans="2:51" s="13" customFormat="1" ht="12">
      <c r="B177" s="204"/>
      <c r="C177" s="205"/>
      <c r="D177" s="194" t="s">
        <v>3710</v>
      </c>
      <c r="E177" s="206" t="s">
        <v>3501</v>
      </c>
      <c r="F177" s="207" t="s">
        <v>3712</v>
      </c>
      <c r="G177" s="205"/>
      <c r="H177" s="208">
        <v>375.411</v>
      </c>
      <c r="I177" s="209"/>
      <c r="J177" s="205"/>
      <c r="K177" s="205"/>
      <c r="L177" s="210"/>
      <c r="M177" s="242"/>
      <c r="N177" s="243"/>
      <c r="O177" s="243"/>
      <c r="P177" s="243"/>
      <c r="Q177" s="243"/>
      <c r="R177" s="243"/>
      <c r="S177" s="243"/>
      <c r="T177" s="244"/>
      <c r="AT177" s="214" t="s">
        <v>3710</v>
      </c>
      <c r="AU177" s="214" t="s">
        <v>3565</v>
      </c>
      <c r="AV177" s="13" t="s">
        <v>3699</v>
      </c>
      <c r="AW177" s="13" t="s">
        <v>3515</v>
      </c>
      <c r="AX177" s="13" t="s">
        <v>3562</v>
      </c>
      <c r="AY177" s="214" t="s">
        <v>3691</v>
      </c>
    </row>
    <row r="178" spans="2:12" s="1" customFormat="1" ht="6.95" customHeight="1">
      <c r="B178" s="46"/>
      <c r="C178" s="47"/>
      <c r="D178" s="47"/>
      <c r="E178" s="47"/>
      <c r="F178" s="47"/>
      <c r="G178" s="47"/>
      <c r="H178" s="47"/>
      <c r="I178" s="130"/>
      <c r="J178" s="47"/>
      <c r="K178" s="47"/>
      <c r="L178" s="38"/>
    </row>
  </sheetData>
  <sheetProtection sheet="1" objects="1" scenarios="1" formatColumns="0" formatRows="0" autoFilter="0"/>
  <autoFilter ref="C83:K177"/>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4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3570</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1871</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ROUND(J86,2)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ROUND((SUM(BE86:BE140)),2)</f>
        <v>0</v>
      </c>
      <c r="I33" s="119">
        <v>0.21</v>
      </c>
      <c r="J33" s="118">
        <f>ROUND(((SUM(BE86:BE140))*I33),2)</f>
        <v>0</v>
      </c>
      <c r="L33" s="38"/>
    </row>
    <row r="34" spans="2:12" s="1" customFormat="1" ht="14.45" customHeight="1">
      <c r="B34" s="38"/>
      <c r="E34" s="105" t="s">
        <v>3526</v>
      </c>
      <c r="F34" s="118">
        <f>ROUND((SUM(BF86:BF140)),2)</f>
        <v>0</v>
      </c>
      <c r="I34" s="119">
        <v>0.15</v>
      </c>
      <c r="J34" s="118">
        <f>ROUND(((SUM(BF86:BF140))*I34),2)</f>
        <v>0</v>
      </c>
      <c r="L34" s="38"/>
    </row>
    <row r="35" spans="2:12" s="1" customFormat="1" ht="14.45" customHeight="1" hidden="1">
      <c r="B35" s="38"/>
      <c r="E35" s="105" t="s">
        <v>3527</v>
      </c>
      <c r="F35" s="118">
        <f>ROUND((SUM(BG86:BG140)),2)</f>
        <v>0</v>
      </c>
      <c r="I35" s="119">
        <v>0.21</v>
      </c>
      <c r="J35" s="118">
        <f>0</f>
        <v>0</v>
      </c>
      <c r="L35" s="38"/>
    </row>
    <row r="36" spans="2:12" s="1" customFormat="1" ht="14.45" customHeight="1" hidden="1">
      <c r="B36" s="38"/>
      <c r="E36" s="105" t="s">
        <v>3528</v>
      </c>
      <c r="F36" s="118">
        <f>ROUND((SUM(BH86:BH140)),2)</f>
        <v>0</v>
      </c>
      <c r="I36" s="119">
        <v>0.15</v>
      </c>
      <c r="J36" s="118">
        <f>0</f>
        <v>0</v>
      </c>
      <c r="L36" s="38"/>
    </row>
    <row r="37" spans="2:12" s="1" customFormat="1" ht="14.45" customHeight="1" hidden="1">
      <c r="B37" s="38"/>
      <c r="E37" s="105" t="s">
        <v>3529</v>
      </c>
      <c r="F37" s="118">
        <f>ROUND((SUM(BI86:BI140)),2)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01.2 - Bourání stáv.objektu</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J86</f>
        <v>0</v>
      </c>
      <c r="K59" s="35"/>
      <c r="L59" s="38"/>
      <c r="AU59" s="17" t="s">
        <v>3638</v>
      </c>
    </row>
    <row r="60" spans="2:12" s="8" customFormat="1" ht="24.95" customHeight="1">
      <c r="B60" s="138"/>
      <c r="C60" s="139"/>
      <c r="D60" s="140" t="s">
        <v>1780</v>
      </c>
      <c r="E60" s="141"/>
      <c r="F60" s="141"/>
      <c r="G60" s="141"/>
      <c r="H60" s="141"/>
      <c r="I60" s="142"/>
      <c r="J60" s="143">
        <f>J87</f>
        <v>0</v>
      </c>
      <c r="K60" s="139"/>
      <c r="L60" s="144"/>
    </row>
    <row r="61" spans="2:12" s="9" customFormat="1" ht="19.9" customHeight="1">
      <c r="B61" s="145"/>
      <c r="C61" s="146"/>
      <c r="D61" s="147" t="s">
        <v>1781</v>
      </c>
      <c r="E61" s="148"/>
      <c r="F61" s="148"/>
      <c r="G61" s="148"/>
      <c r="H61" s="148"/>
      <c r="I61" s="149"/>
      <c r="J61" s="150">
        <f>J88</f>
        <v>0</v>
      </c>
      <c r="K61" s="146"/>
      <c r="L61" s="151"/>
    </row>
    <row r="62" spans="2:12" s="9" customFormat="1" ht="19.9" customHeight="1">
      <c r="B62" s="145"/>
      <c r="C62" s="146"/>
      <c r="D62" s="147" t="s">
        <v>1782</v>
      </c>
      <c r="E62" s="148"/>
      <c r="F62" s="148"/>
      <c r="G62" s="148"/>
      <c r="H62" s="148"/>
      <c r="I62" s="149"/>
      <c r="J62" s="150">
        <f>J102</f>
        <v>0</v>
      </c>
      <c r="K62" s="146"/>
      <c r="L62" s="151"/>
    </row>
    <row r="63" spans="2:12" s="9" customFormat="1" ht="19.9" customHeight="1">
      <c r="B63" s="145"/>
      <c r="C63" s="146"/>
      <c r="D63" s="147" t="s">
        <v>1783</v>
      </c>
      <c r="E63" s="148"/>
      <c r="F63" s="148"/>
      <c r="G63" s="148"/>
      <c r="H63" s="148"/>
      <c r="I63" s="149"/>
      <c r="J63" s="150">
        <f>J107</f>
        <v>0</v>
      </c>
      <c r="K63" s="146"/>
      <c r="L63" s="151"/>
    </row>
    <row r="64" spans="2:12" s="9" customFormat="1" ht="19.9" customHeight="1">
      <c r="B64" s="145"/>
      <c r="C64" s="146"/>
      <c r="D64" s="147" t="s">
        <v>1784</v>
      </c>
      <c r="E64" s="148"/>
      <c r="F64" s="148"/>
      <c r="G64" s="148"/>
      <c r="H64" s="148"/>
      <c r="I64" s="149"/>
      <c r="J64" s="150">
        <f>J128</f>
        <v>0</v>
      </c>
      <c r="K64" s="146"/>
      <c r="L64" s="151"/>
    </row>
    <row r="65" spans="2:12" s="8" customFormat="1" ht="24.95" customHeight="1">
      <c r="B65" s="138"/>
      <c r="C65" s="139"/>
      <c r="D65" s="140" t="s">
        <v>1872</v>
      </c>
      <c r="E65" s="141"/>
      <c r="F65" s="141"/>
      <c r="G65" s="141"/>
      <c r="H65" s="141"/>
      <c r="I65" s="142"/>
      <c r="J65" s="143">
        <f>J138</f>
        <v>0</v>
      </c>
      <c r="K65" s="139"/>
      <c r="L65" s="144"/>
    </row>
    <row r="66" spans="2:12" s="9" customFormat="1" ht="19.9" customHeight="1">
      <c r="B66" s="145"/>
      <c r="C66" s="146"/>
      <c r="D66" s="147" t="s">
        <v>1873</v>
      </c>
      <c r="E66" s="148"/>
      <c r="F66" s="148"/>
      <c r="G66" s="148"/>
      <c r="H66" s="148"/>
      <c r="I66" s="149"/>
      <c r="J66" s="150">
        <f>J139</f>
        <v>0</v>
      </c>
      <c r="K66" s="146"/>
      <c r="L66" s="151"/>
    </row>
    <row r="67" spans="2:12" s="1" customFormat="1" ht="21.75" customHeight="1">
      <c r="B67" s="34"/>
      <c r="C67" s="35"/>
      <c r="D67" s="35"/>
      <c r="E67" s="35"/>
      <c r="F67" s="35"/>
      <c r="G67" s="35"/>
      <c r="H67" s="35"/>
      <c r="I67" s="106"/>
      <c r="J67" s="35"/>
      <c r="K67" s="35"/>
      <c r="L67" s="38"/>
    </row>
    <row r="68" spans="2:12" s="1" customFormat="1" ht="6.95" customHeight="1">
      <c r="B68" s="46"/>
      <c r="C68" s="47"/>
      <c r="D68" s="47"/>
      <c r="E68" s="47"/>
      <c r="F68" s="47"/>
      <c r="G68" s="47"/>
      <c r="H68" s="47"/>
      <c r="I68" s="130"/>
      <c r="J68" s="47"/>
      <c r="K68" s="47"/>
      <c r="L68" s="38"/>
    </row>
    <row r="72" spans="2:12" s="1" customFormat="1" ht="6.95" customHeight="1">
      <c r="B72" s="48"/>
      <c r="C72" s="49"/>
      <c r="D72" s="49"/>
      <c r="E72" s="49"/>
      <c r="F72" s="49"/>
      <c r="G72" s="49"/>
      <c r="H72" s="49"/>
      <c r="I72" s="133"/>
      <c r="J72" s="49"/>
      <c r="K72" s="49"/>
      <c r="L72" s="38"/>
    </row>
    <row r="73" spans="2:12" s="1" customFormat="1" ht="24.95" customHeight="1">
      <c r="B73" s="34"/>
      <c r="C73" s="23" t="s">
        <v>3676</v>
      </c>
      <c r="D73" s="35"/>
      <c r="E73" s="35"/>
      <c r="F73" s="35"/>
      <c r="G73" s="35"/>
      <c r="H73" s="35"/>
      <c r="I73" s="106"/>
      <c r="J73" s="35"/>
      <c r="K73" s="35"/>
      <c r="L73" s="38"/>
    </row>
    <row r="74" spans="2:12" s="1" customFormat="1" ht="6.95" customHeight="1">
      <c r="B74" s="34"/>
      <c r="C74" s="35"/>
      <c r="D74" s="35"/>
      <c r="E74" s="35"/>
      <c r="F74" s="35"/>
      <c r="G74" s="35"/>
      <c r="H74" s="35"/>
      <c r="I74" s="106"/>
      <c r="J74" s="35"/>
      <c r="K74" s="35"/>
      <c r="L74" s="38"/>
    </row>
    <row r="75" spans="2:12" s="1" customFormat="1" ht="12" customHeight="1">
      <c r="B75" s="34"/>
      <c r="C75" s="29" t="s">
        <v>3498</v>
      </c>
      <c r="D75" s="35"/>
      <c r="E75" s="35"/>
      <c r="F75" s="35"/>
      <c r="G75" s="35"/>
      <c r="H75" s="35"/>
      <c r="I75" s="106"/>
      <c r="J75" s="35"/>
      <c r="K75" s="35"/>
      <c r="L75" s="38"/>
    </row>
    <row r="76" spans="2:12" s="1" customFormat="1" ht="16.5" customHeight="1">
      <c r="B76" s="34"/>
      <c r="C76" s="35"/>
      <c r="D76" s="35"/>
      <c r="E76" s="553" t="str">
        <f>E7</f>
        <v>Světlá nad Sázavou - Managment</v>
      </c>
      <c r="F76" s="554"/>
      <c r="G76" s="554"/>
      <c r="H76" s="554"/>
      <c r="I76" s="106"/>
      <c r="J76" s="35"/>
      <c r="K76" s="35"/>
      <c r="L76" s="38"/>
    </row>
    <row r="77" spans="2:12" s="1" customFormat="1" ht="12" customHeight="1">
      <c r="B77" s="34"/>
      <c r="C77" s="29" t="s">
        <v>3633</v>
      </c>
      <c r="D77" s="35"/>
      <c r="E77" s="35"/>
      <c r="F77" s="35"/>
      <c r="G77" s="35"/>
      <c r="H77" s="35"/>
      <c r="I77" s="106"/>
      <c r="J77" s="35"/>
      <c r="K77" s="35"/>
      <c r="L77" s="38"/>
    </row>
    <row r="78" spans="2:12" s="1" customFormat="1" ht="16.5" customHeight="1">
      <c r="B78" s="34"/>
      <c r="C78" s="35"/>
      <c r="D78" s="35"/>
      <c r="E78" s="537" t="str">
        <f>E9</f>
        <v>SO 01.2 - Bourání stáv.objektu</v>
      </c>
      <c r="F78" s="552"/>
      <c r="G78" s="552"/>
      <c r="H78" s="552"/>
      <c r="I78" s="106"/>
      <c r="J78" s="35"/>
      <c r="K78" s="35"/>
      <c r="L78" s="38"/>
    </row>
    <row r="79" spans="2:12" s="1" customFormat="1" ht="6.95" customHeight="1">
      <c r="B79" s="34"/>
      <c r="C79" s="35"/>
      <c r="D79" s="35"/>
      <c r="E79" s="35"/>
      <c r="F79" s="35"/>
      <c r="G79" s="35"/>
      <c r="H79" s="35"/>
      <c r="I79" s="106"/>
      <c r="J79" s="35"/>
      <c r="K79" s="35"/>
      <c r="L79" s="38"/>
    </row>
    <row r="80" spans="2:12" s="1" customFormat="1" ht="12" customHeight="1">
      <c r="B80" s="34"/>
      <c r="C80" s="29" t="s">
        <v>3503</v>
      </c>
      <c r="D80" s="35"/>
      <c r="E80" s="35"/>
      <c r="F80" s="27" t="str">
        <f>F12</f>
        <v>Světlá nad Sázavou</v>
      </c>
      <c r="G80" s="35"/>
      <c r="H80" s="35"/>
      <c r="I80" s="108" t="s">
        <v>3505</v>
      </c>
      <c r="J80" s="58" t="str">
        <f>IF(J12="","",J12)</f>
        <v>6. 2. 2019</v>
      </c>
      <c r="K80" s="35"/>
      <c r="L80" s="38"/>
    </row>
    <row r="81" spans="2:12" s="1" customFormat="1" ht="6.95" customHeight="1">
      <c r="B81" s="34"/>
      <c r="C81" s="35"/>
      <c r="D81" s="35"/>
      <c r="E81" s="35"/>
      <c r="F81" s="35"/>
      <c r="G81" s="35"/>
      <c r="H81" s="35"/>
      <c r="I81" s="106"/>
      <c r="J81" s="35"/>
      <c r="K81" s="35"/>
      <c r="L81" s="38"/>
    </row>
    <row r="82" spans="2:12" s="1" customFormat="1" ht="15.2" customHeight="1">
      <c r="B82" s="34"/>
      <c r="C82" s="29" t="s">
        <v>3507</v>
      </c>
      <c r="D82" s="35"/>
      <c r="E82" s="35"/>
      <c r="F82" s="27" t="str">
        <f>E15</f>
        <v>Kraj Vysočina</v>
      </c>
      <c r="G82" s="35"/>
      <c r="H82" s="35"/>
      <c r="I82" s="108" t="s">
        <v>3513</v>
      </c>
      <c r="J82" s="32" t="str">
        <f>E21</f>
        <v xml:space="preserve"> </v>
      </c>
      <c r="K82" s="35"/>
      <c r="L82" s="38"/>
    </row>
    <row r="83" spans="2:12" s="1" customFormat="1" ht="27.95" customHeight="1">
      <c r="B83" s="34"/>
      <c r="C83" s="29" t="s">
        <v>3511</v>
      </c>
      <c r="D83" s="35"/>
      <c r="E83" s="35"/>
      <c r="F83" s="27" t="str">
        <f>IF(E18="","",E18)</f>
        <v>Vyplň údaj</v>
      </c>
      <c r="G83" s="35"/>
      <c r="H83" s="35"/>
      <c r="I83" s="108" t="s">
        <v>3516</v>
      </c>
      <c r="J83" s="32" t="str">
        <f>E24</f>
        <v>Ing. arch. Martin Jirovský</v>
      </c>
      <c r="K83" s="35"/>
      <c r="L83" s="38"/>
    </row>
    <row r="84" spans="2:12" s="1" customFormat="1" ht="10.35" customHeight="1">
      <c r="B84" s="34"/>
      <c r="C84" s="35"/>
      <c r="D84" s="35"/>
      <c r="E84" s="35"/>
      <c r="F84" s="35"/>
      <c r="G84" s="35"/>
      <c r="H84" s="35"/>
      <c r="I84" s="106"/>
      <c r="J84" s="35"/>
      <c r="K84" s="35"/>
      <c r="L84" s="38"/>
    </row>
    <row r="85" spans="2:20" s="10" customFormat="1" ht="29.25" customHeight="1">
      <c r="B85" s="152"/>
      <c r="C85" s="153" t="s">
        <v>3677</v>
      </c>
      <c r="D85" s="154" t="s">
        <v>3539</v>
      </c>
      <c r="E85" s="154" t="s">
        <v>3535</v>
      </c>
      <c r="F85" s="154" t="s">
        <v>3536</v>
      </c>
      <c r="G85" s="154" t="s">
        <v>3678</v>
      </c>
      <c r="H85" s="154" t="s">
        <v>3679</v>
      </c>
      <c r="I85" s="155" t="s">
        <v>3680</v>
      </c>
      <c r="J85" s="154" t="s">
        <v>3637</v>
      </c>
      <c r="K85" s="156" t="s">
        <v>3681</v>
      </c>
      <c r="L85" s="157"/>
      <c r="M85" s="66" t="s">
        <v>3501</v>
      </c>
      <c r="N85" s="67" t="s">
        <v>3524</v>
      </c>
      <c r="O85" s="67" t="s">
        <v>3682</v>
      </c>
      <c r="P85" s="67" t="s">
        <v>3683</v>
      </c>
      <c r="Q85" s="67" t="s">
        <v>3684</v>
      </c>
      <c r="R85" s="67" t="s">
        <v>3685</v>
      </c>
      <c r="S85" s="67" t="s">
        <v>3686</v>
      </c>
      <c r="T85" s="68" t="s">
        <v>3687</v>
      </c>
    </row>
    <row r="86" spans="2:63" s="1" customFormat="1" ht="22.9" customHeight="1">
      <c r="B86" s="34"/>
      <c r="C86" s="73" t="s">
        <v>3688</v>
      </c>
      <c r="D86" s="35"/>
      <c r="E86" s="35"/>
      <c r="F86" s="35"/>
      <c r="G86" s="35"/>
      <c r="H86" s="35"/>
      <c r="I86" s="106"/>
      <c r="J86" s="158">
        <f>BK86</f>
        <v>0</v>
      </c>
      <c r="K86" s="35"/>
      <c r="L86" s="38"/>
      <c r="M86" s="69"/>
      <c r="N86" s="70"/>
      <c r="O86" s="70"/>
      <c r="P86" s="159">
        <f>P87+P138</f>
        <v>0</v>
      </c>
      <c r="Q86" s="70"/>
      <c r="R86" s="159">
        <f>R87+R138</f>
        <v>0</v>
      </c>
      <c r="S86" s="70"/>
      <c r="T86" s="160">
        <f>T87+T138</f>
        <v>0</v>
      </c>
      <c r="AT86" s="17" t="s">
        <v>3553</v>
      </c>
      <c r="AU86" s="17" t="s">
        <v>3638</v>
      </c>
      <c r="BK86" s="162">
        <f>BK87+BK138</f>
        <v>0</v>
      </c>
    </row>
    <row r="87" spans="2:63" s="11" customFormat="1" ht="25.9" customHeight="1">
      <c r="B87" s="163"/>
      <c r="C87" s="164"/>
      <c r="D87" s="165" t="s">
        <v>3553</v>
      </c>
      <c r="E87" s="166" t="s">
        <v>1785</v>
      </c>
      <c r="F87" s="166" t="s">
        <v>1786</v>
      </c>
      <c r="G87" s="164"/>
      <c r="H87" s="164"/>
      <c r="I87" s="167"/>
      <c r="J87" s="168">
        <f>BK87</f>
        <v>0</v>
      </c>
      <c r="K87" s="164"/>
      <c r="L87" s="169"/>
      <c r="M87" s="170"/>
      <c r="N87" s="171"/>
      <c r="O87" s="171"/>
      <c r="P87" s="172">
        <f>P88+P102+P107+P128</f>
        <v>0</v>
      </c>
      <c r="Q87" s="171"/>
      <c r="R87" s="172">
        <f>R88+R102+R107+R128</f>
        <v>0</v>
      </c>
      <c r="S87" s="171"/>
      <c r="T87" s="173">
        <f>T88+T102+T107+T128</f>
        <v>0</v>
      </c>
      <c r="AR87" s="174" t="s">
        <v>3562</v>
      </c>
      <c r="AT87" s="175" t="s">
        <v>3553</v>
      </c>
      <c r="AU87" s="175" t="s">
        <v>3554</v>
      </c>
      <c r="AY87" s="174" t="s">
        <v>3691</v>
      </c>
      <c r="BK87" s="176">
        <f>BK88+BK102+BK107+BK128</f>
        <v>0</v>
      </c>
    </row>
    <row r="88" spans="2:63" s="11" customFormat="1" ht="22.9" customHeight="1">
      <c r="B88" s="163"/>
      <c r="C88" s="164"/>
      <c r="D88" s="165" t="s">
        <v>3553</v>
      </c>
      <c r="E88" s="177" t="s">
        <v>3562</v>
      </c>
      <c r="F88" s="177" t="s">
        <v>1787</v>
      </c>
      <c r="G88" s="164"/>
      <c r="H88" s="164"/>
      <c r="I88" s="167"/>
      <c r="J88" s="178">
        <f>BK88</f>
        <v>0</v>
      </c>
      <c r="K88" s="164"/>
      <c r="L88" s="169"/>
      <c r="M88" s="170"/>
      <c r="N88" s="171"/>
      <c r="O88" s="171"/>
      <c r="P88" s="172">
        <f>SUM(P89:P101)</f>
        <v>0</v>
      </c>
      <c r="Q88" s="171"/>
      <c r="R88" s="172">
        <f>SUM(R89:R101)</f>
        <v>0</v>
      </c>
      <c r="S88" s="171"/>
      <c r="T88" s="173">
        <f>SUM(T89:T101)</f>
        <v>0</v>
      </c>
      <c r="AR88" s="174" t="s">
        <v>3562</v>
      </c>
      <c r="AT88" s="175" t="s">
        <v>3553</v>
      </c>
      <c r="AU88" s="175" t="s">
        <v>3562</v>
      </c>
      <c r="AY88" s="174" t="s">
        <v>3691</v>
      </c>
      <c r="BK88" s="176">
        <f>SUM(BK89:BK101)</f>
        <v>0</v>
      </c>
    </row>
    <row r="89" spans="2:65" s="1" customFormat="1" ht="24" customHeight="1">
      <c r="B89" s="34"/>
      <c r="C89" s="179" t="s">
        <v>3562</v>
      </c>
      <c r="D89" s="179" t="s">
        <v>3694</v>
      </c>
      <c r="E89" s="180" t="s">
        <v>1796</v>
      </c>
      <c r="F89" s="181" t="s">
        <v>1797</v>
      </c>
      <c r="G89" s="182" t="s">
        <v>3697</v>
      </c>
      <c r="H89" s="183">
        <v>181.056</v>
      </c>
      <c r="I89" s="184"/>
      <c r="J89" s="185">
        <f>ROUND(I89*H89,2)</f>
        <v>0</v>
      </c>
      <c r="K89" s="181" t="s">
        <v>1790</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3565</v>
      </c>
    </row>
    <row r="90" spans="2:65" s="1" customFormat="1" ht="24" customHeight="1">
      <c r="B90" s="34"/>
      <c r="C90" s="179" t="s">
        <v>3565</v>
      </c>
      <c r="D90" s="179" t="s">
        <v>3694</v>
      </c>
      <c r="E90" s="180" t="s">
        <v>3786</v>
      </c>
      <c r="F90" s="181" t="s">
        <v>3787</v>
      </c>
      <c r="G90" s="182" t="s">
        <v>3697</v>
      </c>
      <c r="H90" s="183">
        <v>181.056</v>
      </c>
      <c r="I90" s="184"/>
      <c r="J90" s="185">
        <f>ROUND(I90*H90,2)</f>
        <v>0</v>
      </c>
      <c r="K90" s="181" t="s">
        <v>1790</v>
      </c>
      <c r="L90" s="38"/>
      <c r="M90" s="186" t="s">
        <v>3501</v>
      </c>
      <c r="N90" s="187" t="s">
        <v>3525</v>
      </c>
      <c r="O90" s="63"/>
      <c r="P90" s="188">
        <f>O90*H90</f>
        <v>0</v>
      </c>
      <c r="Q90" s="188">
        <v>0</v>
      </c>
      <c r="R90" s="188">
        <f>Q90*H90</f>
        <v>0</v>
      </c>
      <c r="S90" s="188">
        <v>0</v>
      </c>
      <c r="T90" s="189">
        <f>S90*H90</f>
        <v>0</v>
      </c>
      <c r="AR90" s="190" t="s">
        <v>3699</v>
      </c>
      <c r="AT90" s="190" t="s">
        <v>3694</v>
      </c>
      <c r="AU90" s="190" t="s">
        <v>3565</v>
      </c>
      <c r="AY90" s="17" t="s">
        <v>3691</v>
      </c>
      <c r="BE90" s="191">
        <f>IF(N90="základní",J90,0)</f>
        <v>0</v>
      </c>
      <c r="BF90" s="191">
        <f>IF(N90="snížená",J90,0)</f>
        <v>0</v>
      </c>
      <c r="BG90" s="191">
        <f>IF(N90="zákl. přenesená",J90,0)</f>
        <v>0</v>
      </c>
      <c r="BH90" s="191">
        <f>IF(N90="sníž. přenesená",J90,0)</f>
        <v>0</v>
      </c>
      <c r="BI90" s="191">
        <f>IF(N90="nulová",J90,0)</f>
        <v>0</v>
      </c>
      <c r="BJ90" s="17" t="s">
        <v>3562</v>
      </c>
      <c r="BK90" s="191">
        <f>ROUND(I90*H90,2)</f>
        <v>0</v>
      </c>
      <c r="BL90" s="17" t="s">
        <v>3699</v>
      </c>
      <c r="BM90" s="190" t="s">
        <v>3699</v>
      </c>
    </row>
    <row r="91" spans="2:51" s="12" customFormat="1" ht="12">
      <c r="B91" s="192"/>
      <c r="C91" s="193"/>
      <c r="D91" s="194" t="s">
        <v>3710</v>
      </c>
      <c r="E91" s="195" t="s">
        <v>3501</v>
      </c>
      <c r="F91" s="196" t="s">
        <v>1874</v>
      </c>
      <c r="G91" s="193"/>
      <c r="H91" s="197">
        <v>27.686</v>
      </c>
      <c r="I91" s="198"/>
      <c r="J91" s="193"/>
      <c r="K91" s="193"/>
      <c r="L91" s="199"/>
      <c r="M91" s="200"/>
      <c r="N91" s="201"/>
      <c r="O91" s="201"/>
      <c r="P91" s="201"/>
      <c r="Q91" s="201"/>
      <c r="R91" s="201"/>
      <c r="S91" s="201"/>
      <c r="T91" s="202"/>
      <c r="AT91" s="203" t="s">
        <v>3710</v>
      </c>
      <c r="AU91" s="203" t="s">
        <v>3565</v>
      </c>
      <c r="AV91" s="12" t="s">
        <v>3565</v>
      </c>
      <c r="AW91" s="12" t="s">
        <v>3515</v>
      </c>
      <c r="AX91" s="12" t="s">
        <v>3554</v>
      </c>
      <c r="AY91" s="203" t="s">
        <v>3691</v>
      </c>
    </row>
    <row r="92" spans="2:51" s="12" customFormat="1" ht="12">
      <c r="B92" s="192"/>
      <c r="C92" s="193"/>
      <c r="D92" s="194" t="s">
        <v>3710</v>
      </c>
      <c r="E92" s="195" t="s">
        <v>3501</v>
      </c>
      <c r="F92" s="196" t="s">
        <v>1875</v>
      </c>
      <c r="G92" s="193"/>
      <c r="H92" s="197">
        <v>0.6</v>
      </c>
      <c r="I92" s="198"/>
      <c r="J92" s="193"/>
      <c r="K92" s="193"/>
      <c r="L92" s="199"/>
      <c r="M92" s="200"/>
      <c r="N92" s="201"/>
      <c r="O92" s="201"/>
      <c r="P92" s="201"/>
      <c r="Q92" s="201"/>
      <c r="R92" s="201"/>
      <c r="S92" s="201"/>
      <c r="T92" s="202"/>
      <c r="AT92" s="203" t="s">
        <v>3710</v>
      </c>
      <c r="AU92" s="203" t="s">
        <v>3565</v>
      </c>
      <c r="AV92" s="12" t="s">
        <v>3565</v>
      </c>
      <c r="AW92" s="12" t="s">
        <v>3515</v>
      </c>
      <c r="AX92" s="12" t="s">
        <v>3554</v>
      </c>
      <c r="AY92" s="203" t="s">
        <v>3691</v>
      </c>
    </row>
    <row r="93" spans="2:51" s="12" customFormat="1" ht="12">
      <c r="B93" s="192"/>
      <c r="C93" s="193"/>
      <c r="D93" s="194" t="s">
        <v>3710</v>
      </c>
      <c r="E93" s="195" t="s">
        <v>3501</v>
      </c>
      <c r="F93" s="196" t="s">
        <v>1876</v>
      </c>
      <c r="G93" s="193"/>
      <c r="H93" s="197">
        <v>135.69</v>
      </c>
      <c r="I93" s="198"/>
      <c r="J93" s="193"/>
      <c r="K93" s="193"/>
      <c r="L93" s="199"/>
      <c r="M93" s="200"/>
      <c r="N93" s="201"/>
      <c r="O93" s="201"/>
      <c r="P93" s="201"/>
      <c r="Q93" s="201"/>
      <c r="R93" s="201"/>
      <c r="S93" s="201"/>
      <c r="T93" s="202"/>
      <c r="AT93" s="203" t="s">
        <v>3710</v>
      </c>
      <c r="AU93" s="203" t="s">
        <v>3565</v>
      </c>
      <c r="AV93" s="12" t="s">
        <v>3565</v>
      </c>
      <c r="AW93" s="12" t="s">
        <v>3515</v>
      </c>
      <c r="AX93" s="12" t="s">
        <v>3554</v>
      </c>
      <c r="AY93" s="203" t="s">
        <v>3691</v>
      </c>
    </row>
    <row r="94" spans="2:51" s="12" customFormat="1" ht="12">
      <c r="B94" s="192"/>
      <c r="C94" s="193"/>
      <c r="D94" s="194" t="s">
        <v>3710</v>
      </c>
      <c r="E94" s="195" t="s">
        <v>3501</v>
      </c>
      <c r="F94" s="196" t="s">
        <v>1877</v>
      </c>
      <c r="G94" s="193"/>
      <c r="H94" s="197">
        <v>17.08</v>
      </c>
      <c r="I94" s="198"/>
      <c r="J94" s="193"/>
      <c r="K94" s="193"/>
      <c r="L94" s="199"/>
      <c r="M94" s="200"/>
      <c r="N94" s="201"/>
      <c r="O94" s="201"/>
      <c r="P94" s="201"/>
      <c r="Q94" s="201"/>
      <c r="R94" s="201"/>
      <c r="S94" s="201"/>
      <c r="T94" s="202"/>
      <c r="AT94" s="203" t="s">
        <v>3710</v>
      </c>
      <c r="AU94" s="203" t="s">
        <v>3565</v>
      </c>
      <c r="AV94" s="12" t="s">
        <v>3565</v>
      </c>
      <c r="AW94" s="12" t="s">
        <v>3515</v>
      </c>
      <c r="AX94" s="12" t="s">
        <v>3554</v>
      </c>
      <c r="AY94" s="203" t="s">
        <v>3691</v>
      </c>
    </row>
    <row r="95" spans="2:51" s="13" customFormat="1" ht="12">
      <c r="B95" s="204"/>
      <c r="C95" s="205"/>
      <c r="D95" s="194" t="s">
        <v>3710</v>
      </c>
      <c r="E95" s="206" t="s">
        <v>3501</v>
      </c>
      <c r="F95" s="207" t="s">
        <v>3712</v>
      </c>
      <c r="G95" s="205"/>
      <c r="H95" s="208">
        <v>181.05599999999998</v>
      </c>
      <c r="I95" s="209"/>
      <c r="J95" s="205"/>
      <c r="K95" s="205"/>
      <c r="L95" s="210"/>
      <c r="M95" s="211"/>
      <c r="N95" s="212"/>
      <c r="O95" s="212"/>
      <c r="P95" s="212"/>
      <c r="Q95" s="212"/>
      <c r="R95" s="212"/>
      <c r="S95" s="212"/>
      <c r="T95" s="213"/>
      <c r="AT95" s="214" t="s">
        <v>3710</v>
      </c>
      <c r="AU95" s="214" t="s">
        <v>3565</v>
      </c>
      <c r="AV95" s="13" t="s">
        <v>3699</v>
      </c>
      <c r="AW95" s="13" t="s">
        <v>3515</v>
      </c>
      <c r="AX95" s="13" t="s">
        <v>3562</v>
      </c>
      <c r="AY95" s="214" t="s">
        <v>3691</v>
      </c>
    </row>
    <row r="96" spans="2:65" s="1" customFormat="1" ht="16.5" customHeight="1">
      <c r="B96" s="34"/>
      <c r="C96" s="225" t="s">
        <v>3706</v>
      </c>
      <c r="D96" s="225" t="s">
        <v>3806</v>
      </c>
      <c r="E96" s="226" t="s">
        <v>1805</v>
      </c>
      <c r="F96" s="227" t="s">
        <v>1806</v>
      </c>
      <c r="G96" s="228" t="s">
        <v>3792</v>
      </c>
      <c r="H96" s="229">
        <v>344.006</v>
      </c>
      <c r="I96" s="230"/>
      <c r="J96" s="231">
        <f>ROUND(I96*H96,2)</f>
        <v>0</v>
      </c>
      <c r="K96" s="227" t="s">
        <v>3501</v>
      </c>
      <c r="L96" s="232"/>
      <c r="M96" s="233" t="s">
        <v>3501</v>
      </c>
      <c r="N96" s="234" t="s">
        <v>3525</v>
      </c>
      <c r="O96" s="63"/>
      <c r="P96" s="188">
        <f>O96*H96</f>
        <v>0</v>
      </c>
      <c r="Q96" s="188">
        <v>0</v>
      </c>
      <c r="R96" s="188">
        <f>Q96*H96</f>
        <v>0</v>
      </c>
      <c r="S96" s="188">
        <v>0</v>
      </c>
      <c r="T96" s="189">
        <f>S96*H96</f>
        <v>0</v>
      </c>
      <c r="AR96" s="190" t="s">
        <v>3732</v>
      </c>
      <c r="AT96" s="190" t="s">
        <v>3806</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3721</v>
      </c>
    </row>
    <row r="97" spans="2:51" s="12" customFormat="1" ht="12">
      <c r="B97" s="192"/>
      <c r="C97" s="193"/>
      <c r="D97" s="194" t="s">
        <v>3710</v>
      </c>
      <c r="E97" s="195" t="s">
        <v>3501</v>
      </c>
      <c r="F97" s="196" t="s">
        <v>1878</v>
      </c>
      <c r="G97" s="193"/>
      <c r="H97" s="197">
        <v>344.006</v>
      </c>
      <c r="I97" s="198"/>
      <c r="J97" s="193"/>
      <c r="K97" s="193"/>
      <c r="L97" s="199"/>
      <c r="M97" s="200"/>
      <c r="N97" s="201"/>
      <c r="O97" s="201"/>
      <c r="P97" s="201"/>
      <c r="Q97" s="201"/>
      <c r="R97" s="201"/>
      <c r="S97" s="201"/>
      <c r="T97" s="202"/>
      <c r="AT97" s="203" t="s">
        <v>3710</v>
      </c>
      <c r="AU97" s="203" t="s">
        <v>3565</v>
      </c>
      <c r="AV97" s="12" t="s">
        <v>3565</v>
      </c>
      <c r="AW97" s="12" t="s">
        <v>3515</v>
      </c>
      <c r="AX97" s="12" t="s">
        <v>3554</v>
      </c>
      <c r="AY97" s="203" t="s">
        <v>3691</v>
      </c>
    </row>
    <row r="98" spans="2:51" s="13" customFormat="1" ht="12">
      <c r="B98" s="204"/>
      <c r="C98" s="205"/>
      <c r="D98" s="194" t="s">
        <v>3710</v>
      </c>
      <c r="E98" s="206" t="s">
        <v>3501</v>
      </c>
      <c r="F98" s="207" t="s">
        <v>3712</v>
      </c>
      <c r="G98" s="205"/>
      <c r="H98" s="208">
        <v>344.006</v>
      </c>
      <c r="I98" s="209"/>
      <c r="J98" s="205"/>
      <c r="K98" s="205"/>
      <c r="L98" s="210"/>
      <c r="M98" s="211"/>
      <c r="N98" s="212"/>
      <c r="O98" s="212"/>
      <c r="P98" s="212"/>
      <c r="Q98" s="212"/>
      <c r="R98" s="212"/>
      <c r="S98" s="212"/>
      <c r="T98" s="213"/>
      <c r="AT98" s="214" t="s">
        <v>3710</v>
      </c>
      <c r="AU98" s="214" t="s">
        <v>3565</v>
      </c>
      <c r="AV98" s="13" t="s">
        <v>3699</v>
      </c>
      <c r="AW98" s="13" t="s">
        <v>3515</v>
      </c>
      <c r="AX98" s="13" t="s">
        <v>3562</v>
      </c>
      <c r="AY98" s="214" t="s">
        <v>3691</v>
      </c>
    </row>
    <row r="99" spans="2:65" s="1" customFormat="1" ht="24" customHeight="1">
      <c r="B99" s="34"/>
      <c r="C99" s="179" t="s">
        <v>3699</v>
      </c>
      <c r="D99" s="179" t="s">
        <v>3694</v>
      </c>
      <c r="E99" s="180" t="s">
        <v>1808</v>
      </c>
      <c r="F99" s="181" t="s">
        <v>1809</v>
      </c>
      <c r="G99" s="182" t="s">
        <v>3800</v>
      </c>
      <c r="H99" s="183">
        <v>126.228</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3732</v>
      </c>
    </row>
    <row r="100" spans="2:51" s="12" customFormat="1" ht="12">
      <c r="B100" s="192"/>
      <c r="C100" s="193"/>
      <c r="D100" s="194" t="s">
        <v>3710</v>
      </c>
      <c r="E100" s="195" t="s">
        <v>3501</v>
      </c>
      <c r="F100" s="196" t="s">
        <v>1879</v>
      </c>
      <c r="G100" s="193"/>
      <c r="H100" s="197">
        <v>126.228</v>
      </c>
      <c r="I100" s="198"/>
      <c r="J100" s="193"/>
      <c r="K100" s="193"/>
      <c r="L100" s="199"/>
      <c r="M100" s="200"/>
      <c r="N100" s="201"/>
      <c r="O100" s="201"/>
      <c r="P100" s="201"/>
      <c r="Q100" s="201"/>
      <c r="R100" s="201"/>
      <c r="S100" s="201"/>
      <c r="T100" s="202"/>
      <c r="AT100" s="203" t="s">
        <v>3710</v>
      </c>
      <c r="AU100" s="203" t="s">
        <v>3565</v>
      </c>
      <c r="AV100" s="12" t="s">
        <v>3565</v>
      </c>
      <c r="AW100" s="12" t="s">
        <v>3515</v>
      </c>
      <c r="AX100" s="12" t="s">
        <v>3554</v>
      </c>
      <c r="AY100" s="203" t="s">
        <v>3691</v>
      </c>
    </row>
    <row r="101" spans="2:51" s="13" customFormat="1" ht="12">
      <c r="B101" s="204"/>
      <c r="C101" s="205"/>
      <c r="D101" s="194" t="s">
        <v>3710</v>
      </c>
      <c r="E101" s="206" t="s">
        <v>3501</v>
      </c>
      <c r="F101" s="207" t="s">
        <v>3712</v>
      </c>
      <c r="G101" s="205"/>
      <c r="H101" s="208">
        <v>126.228</v>
      </c>
      <c r="I101" s="209"/>
      <c r="J101" s="205"/>
      <c r="K101" s="205"/>
      <c r="L101" s="210"/>
      <c r="M101" s="211"/>
      <c r="N101" s="212"/>
      <c r="O101" s="212"/>
      <c r="P101" s="212"/>
      <c r="Q101" s="212"/>
      <c r="R101" s="212"/>
      <c r="S101" s="212"/>
      <c r="T101" s="213"/>
      <c r="AT101" s="214" t="s">
        <v>3710</v>
      </c>
      <c r="AU101" s="214" t="s">
        <v>3565</v>
      </c>
      <c r="AV101" s="13" t="s">
        <v>3699</v>
      </c>
      <c r="AW101" s="13" t="s">
        <v>3515</v>
      </c>
      <c r="AX101" s="13" t="s">
        <v>3562</v>
      </c>
      <c r="AY101" s="214" t="s">
        <v>3691</v>
      </c>
    </row>
    <row r="102" spans="2:63" s="11" customFormat="1" ht="22.9" customHeight="1">
      <c r="B102" s="163"/>
      <c r="C102" s="164"/>
      <c r="D102" s="165" t="s">
        <v>3553</v>
      </c>
      <c r="E102" s="177" t="s">
        <v>3699</v>
      </c>
      <c r="F102" s="177" t="s">
        <v>1813</v>
      </c>
      <c r="G102" s="164"/>
      <c r="H102" s="164"/>
      <c r="I102" s="167"/>
      <c r="J102" s="178">
        <f>BK102</f>
        <v>0</v>
      </c>
      <c r="K102" s="164"/>
      <c r="L102" s="169"/>
      <c r="M102" s="170"/>
      <c r="N102" s="171"/>
      <c r="O102" s="171"/>
      <c r="P102" s="172">
        <f>SUM(P103:P106)</f>
        <v>0</v>
      </c>
      <c r="Q102" s="171"/>
      <c r="R102" s="172">
        <f>SUM(R103:R106)</f>
        <v>0</v>
      </c>
      <c r="S102" s="171"/>
      <c r="T102" s="173">
        <f>SUM(T103:T106)</f>
        <v>0</v>
      </c>
      <c r="AR102" s="174" t="s">
        <v>3562</v>
      </c>
      <c r="AT102" s="175" t="s">
        <v>3553</v>
      </c>
      <c r="AU102" s="175" t="s">
        <v>3562</v>
      </c>
      <c r="AY102" s="174" t="s">
        <v>3691</v>
      </c>
      <c r="BK102" s="176">
        <f>SUM(BK103:BK106)</f>
        <v>0</v>
      </c>
    </row>
    <row r="103" spans="2:65" s="1" customFormat="1" ht="16.5" customHeight="1">
      <c r="B103" s="34"/>
      <c r="C103" s="179" t="s">
        <v>3716</v>
      </c>
      <c r="D103" s="179" t="s">
        <v>3694</v>
      </c>
      <c r="E103" s="180" t="s">
        <v>1814</v>
      </c>
      <c r="F103" s="181" t="s">
        <v>1815</v>
      </c>
      <c r="G103" s="182" t="s">
        <v>3800</v>
      </c>
      <c r="H103" s="183">
        <v>89.698</v>
      </c>
      <c r="I103" s="184"/>
      <c r="J103" s="185">
        <f>ROUND(I103*H103,2)</f>
        <v>0</v>
      </c>
      <c r="K103" s="181" t="s">
        <v>3501</v>
      </c>
      <c r="L103" s="38"/>
      <c r="M103" s="186" t="s">
        <v>3501</v>
      </c>
      <c r="N103" s="187" t="s">
        <v>3525</v>
      </c>
      <c r="O103" s="63"/>
      <c r="P103" s="188">
        <f>O103*H103</f>
        <v>0</v>
      </c>
      <c r="Q103" s="188">
        <v>0</v>
      </c>
      <c r="R103" s="188">
        <f>Q103*H103</f>
        <v>0</v>
      </c>
      <c r="S103" s="188">
        <v>0</v>
      </c>
      <c r="T103" s="189">
        <f>S103*H103</f>
        <v>0</v>
      </c>
      <c r="AR103" s="190" t="s">
        <v>3699</v>
      </c>
      <c r="AT103" s="190" t="s">
        <v>3694</v>
      </c>
      <c r="AU103" s="190" t="s">
        <v>3565</v>
      </c>
      <c r="AY103" s="17" t="s">
        <v>3691</v>
      </c>
      <c r="BE103" s="191">
        <f>IF(N103="základní",J103,0)</f>
        <v>0</v>
      </c>
      <c r="BF103" s="191">
        <f>IF(N103="snížená",J103,0)</f>
        <v>0</v>
      </c>
      <c r="BG103" s="191">
        <f>IF(N103="zákl. přenesená",J103,0)</f>
        <v>0</v>
      </c>
      <c r="BH103" s="191">
        <f>IF(N103="sníž. přenesená",J103,0)</f>
        <v>0</v>
      </c>
      <c r="BI103" s="191">
        <f>IF(N103="nulová",J103,0)</f>
        <v>0</v>
      </c>
      <c r="BJ103" s="17" t="s">
        <v>3562</v>
      </c>
      <c r="BK103" s="191">
        <f>ROUND(I103*H103,2)</f>
        <v>0</v>
      </c>
      <c r="BL103" s="17" t="s">
        <v>3699</v>
      </c>
      <c r="BM103" s="190" t="s">
        <v>3741</v>
      </c>
    </row>
    <row r="104" spans="2:47" s="1" customFormat="1" ht="68.25">
      <c r="B104" s="34"/>
      <c r="C104" s="35"/>
      <c r="D104" s="194" t="s">
        <v>4408</v>
      </c>
      <c r="E104" s="35"/>
      <c r="F104" s="235" t="s">
        <v>1816</v>
      </c>
      <c r="G104" s="35"/>
      <c r="H104" s="35"/>
      <c r="I104" s="106"/>
      <c r="J104" s="35"/>
      <c r="K104" s="35"/>
      <c r="L104" s="38"/>
      <c r="M104" s="236"/>
      <c r="N104" s="63"/>
      <c r="O104" s="63"/>
      <c r="P104" s="63"/>
      <c r="Q104" s="63"/>
      <c r="R104" s="63"/>
      <c r="S104" s="63"/>
      <c r="T104" s="64"/>
      <c r="AT104" s="17" t="s">
        <v>4408</v>
      </c>
      <c r="AU104" s="17" t="s">
        <v>3565</v>
      </c>
    </row>
    <row r="105" spans="2:51" s="12" customFormat="1" ht="12">
      <c r="B105" s="192"/>
      <c r="C105" s="193"/>
      <c r="D105" s="194" t="s">
        <v>3710</v>
      </c>
      <c r="E105" s="195" t="s">
        <v>3501</v>
      </c>
      <c r="F105" s="196" t="s">
        <v>1880</v>
      </c>
      <c r="G105" s="193"/>
      <c r="H105" s="197">
        <v>89.698</v>
      </c>
      <c r="I105" s="198"/>
      <c r="J105" s="193"/>
      <c r="K105" s="193"/>
      <c r="L105" s="199"/>
      <c r="M105" s="200"/>
      <c r="N105" s="201"/>
      <c r="O105" s="201"/>
      <c r="P105" s="201"/>
      <c r="Q105" s="201"/>
      <c r="R105" s="201"/>
      <c r="S105" s="201"/>
      <c r="T105" s="202"/>
      <c r="AT105" s="203" t="s">
        <v>3710</v>
      </c>
      <c r="AU105" s="203" t="s">
        <v>3565</v>
      </c>
      <c r="AV105" s="12" t="s">
        <v>3565</v>
      </c>
      <c r="AW105" s="12" t="s">
        <v>3515</v>
      </c>
      <c r="AX105" s="12" t="s">
        <v>3554</v>
      </c>
      <c r="AY105" s="203" t="s">
        <v>3691</v>
      </c>
    </row>
    <row r="106" spans="2:51" s="13" customFormat="1" ht="12">
      <c r="B106" s="204"/>
      <c r="C106" s="205"/>
      <c r="D106" s="194" t="s">
        <v>3710</v>
      </c>
      <c r="E106" s="206" t="s">
        <v>3501</v>
      </c>
      <c r="F106" s="207" t="s">
        <v>3712</v>
      </c>
      <c r="G106" s="205"/>
      <c r="H106" s="208">
        <v>89.698</v>
      </c>
      <c r="I106" s="209"/>
      <c r="J106" s="205"/>
      <c r="K106" s="205"/>
      <c r="L106" s="210"/>
      <c r="M106" s="211"/>
      <c r="N106" s="212"/>
      <c r="O106" s="212"/>
      <c r="P106" s="212"/>
      <c r="Q106" s="212"/>
      <c r="R106" s="212"/>
      <c r="S106" s="212"/>
      <c r="T106" s="213"/>
      <c r="AT106" s="214" t="s">
        <v>3710</v>
      </c>
      <c r="AU106" s="214" t="s">
        <v>3565</v>
      </c>
      <c r="AV106" s="13" t="s">
        <v>3699</v>
      </c>
      <c r="AW106" s="13" t="s">
        <v>3515</v>
      </c>
      <c r="AX106" s="13" t="s">
        <v>3562</v>
      </c>
      <c r="AY106" s="214" t="s">
        <v>3691</v>
      </c>
    </row>
    <row r="107" spans="2:63" s="11" customFormat="1" ht="22.9" customHeight="1">
      <c r="B107" s="163"/>
      <c r="C107" s="164"/>
      <c r="D107" s="165" t="s">
        <v>3553</v>
      </c>
      <c r="E107" s="177" t="s">
        <v>3737</v>
      </c>
      <c r="F107" s="177" t="s">
        <v>1821</v>
      </c>
      <c r="G107" s="164"/>
      <c r="H107" s="164"/>
      <c r="I107" s="167"/>
      <c r="J107" s="178">
        <f>BK107</f>
        <v>0</v>
      </c>
      <c r="K107" s="164"/>
      <c r="L107" s="169"/>
      <c r="M107" s="170"/>
      <c r="N107" s="171"/>
      <c r="O107" s="171"/>
      <c r="P107" s="172">
        <f>SUM(P108:P127)</f>
        <v>0</v>
      </c>
      <c r="Q107" s="171"/>
      <c r="R107" s="172">
        <f>SUM(R108:R127)</f>
        <v>0</v>
      </c>
      <c r="S107" s="171"/>
      <c r="T107" s="173">
        <f>SUM(T108:T127)</f>
        <v>0</v>
      </c>
      <c r="AR107" s="174" t="s">
        <v>3562</v>
      </c>
      <c r="AT107" s="175" t="s">
        <v>3553</v>
      </c>
      <c r="AU107" s="175" t="s">
        <v>3562</v>
      </c>
      <c r="AY107" s="174" t="s">
        <v>3691</v>
      </c>
      <c r="BK107" s="176">
        <f>SUM(BK108:BK127)</f>
        <v>0</v>
      </c>
    </row>
    <row r="108" spans="2:65" s="1" customFormat="1" ht="24" customHeight="1">
      <c r="B108" s="34"/>
      <c r="C108" s="179" t="s">
        <v>3721</v>
      </c>
      <c r="D108" s="179" t="s">
        <v>3694</v>
      </c>
      <c r="E108" s="180" t="s">
        <v>1822</v>
      </c>
      <c r="F108" s="181" t="s">
        <v>1823</v>
      </c>
      <c r="G108" s="182" t="s">
        <v>3697</v>
      </c>
      <c r="H108" s="183">
        <v>360.775</v>
      </c>
      <c r="I108" s="184"/>
      <c r="J108" s="185">
        <f>ROUND(I108*H108,2)</f>
        <v>0</v>
      </c>
      <c r="K108" s="181" t="s">
        <v>1790</v>
      </c>
      <c r="L108" s="38"/>
      <c r="M108" s="186" t="s">
        <v>3501</v>
      </c>
      <c r="N108" s="187" t="s">
        <v>3525</v>
      </c>
      <c r="O108" s="63"/>
      <c r="P108" s="188">
        <f>O108*H108</f>
        <v>0</v>
      </c>
      <c r="Q108" s="188">
        <v>0</v>
      </c>
      <c r="R108" s="188">
        <f>Q108*H108</f>
        <v>0</v>
      </c>
      <c r="S108" s="188">
        <v>0</v>
      </c>
      <c r="T108" s="189">
        <f>S108*H108</f>
        <v>0</v>
      </c>
      <c r="AR108" s="190" t="s">
        <v>3699</v>
      </c>
      <c r="AT108" s="190" t="s">
        <v>3694</v>
      </c>
      <c r="AU108" s="190" t="s">
        <v>3565</v>
      </c>
      <c r="AY108" s="17" t="s">
        <v>3691</v>
      </c>
      <c r="BE108" s="191">
        <f>IF(N108="základní",J108,0)</f>
        <v>0</v>
      </c>
      <c r="BF108" s="191">
        <f>IF(N108="snížená",J108,0)</f>
        <v>0</v>
      </c>
      <c r="BG108" s="191">
        <f>IF(N108="zákl. přenesená",J108,0)</f>
        <v>0</v>
      </c>
      <c r="BH108" s="191">
        <f>IF(N108="sníž. přenesená",J108,0)</f>
        <v>0</v>
      </c>
      <c r="BI108" s="191">
        <f>IF(N108="nulová",J108,0)</f>
        <v>0</v>
      </c>
      <c r="BJ108" s="17" t="s">
        <v>3562</v>
      </c>
      <c r="BK108" s="191">
        <f>ROUND(I108*H108,2)</f>
        <v>0</v>
      </c>
      <c r="BL108" s="17" t="s">
        <v>3699</v>
      </c>
      <c r="BM108" s="190" t="s">
        <v>3701</v>
      </c>
    </row>
    <row r="109" spans="2:51" s="12" customFormat="1" ht="12">
      <c r="B109" s="192"/>
      <c r="C109" s="193"/>
      <c r="D109" s="194" t="s">
        <v>3710</v>
      </c>
      <c r="E109" s="195" t="s">
        <v>3501</v>
      </c>
      <c r="F109" s="196" t="s">
        <v>1881</v>
      </c>
      <c r="G109" s="193"/>
      <c r="H109" s="197">
        <v>27.686</v>
      </c>
      <c r="I109" s="198"/>
      <c r="J109" s="193"/>
      <c r="K109" s="193"/>
      <c r="L109" s="199"/>
      <c r="M109" s="200"/>
      <c r="N109" s="201"/>
      <c r="O109" s="201"/>
      <c r="P109" s="201"/>
      <c r="Q109" s="201"/>
      <c r="R109" s="201"/>
      <c r="S109" s="201"/>
      <c r="T109" s="202"/>
      <c r="AT109" s="203" t="s">
        <v>3710</v>
      </c>
      <c r="AU109" s="203" t="s">
        <v>3565</v>
      </c>
      <c r="AV109" s="12" t="s">
        <v>3565</v>
      </c>
      <c r="AW109" s="12" t="s">
        <v>3515</v>
      </c>
      <c r="AX109" s="12" t="s">
        <v>3554</v>
      </c>
      <c r="AY109" s="203" t="s">
        <v>3691</v>
      </c>
    </row>
    <row r="110" spans="2:51" s="12" customFormat="1" ht="12">
      <c r="B110" s="192"/>
      <c r="C110" s="193"/>
      <c r="D110" s="194" t="s">
        <v>3710</v>
      </c>
      <c r="E110" s="195" t="s">
        <v>3501</v>
      </c>
      <c r="F110" s="196" t="s">
        <v>1882</v>
      </c>
      <c r="G110" s="193"/>
      <c r="H110" s="197">
        <v>0.6</v>
      </c>
      <c r="I110" s="198"/>
      <c r="J110" s="193"/>
      <c r="K110" s="193"/>
      <c r="L110" s="199"/>
      <c r="M110" s="200"/>
      <c r="N110" s="201"/>
      <c r="O110" s="201"/>
      <c r="P110" s="201"/>
      <c r="Q110" s="201"/>
      <c r="R110" s="201"/>
      <c r="S110" s="201"/>
      <c r="T110" s="202"/>
      <c r="AT110" s="203" t="s">
        <v>3710</v>
      </c>
      <c r="AU110" s="203" t="s">
        <v>3565</v>
      </c>
      <c r="AV110" s="12" t="s">
        <v>3565</v>
      </c>
      <c r="AW110" s="12" t="s">
        <v>3515</v>
      </c>
      <c r="AX110" s="12" t="s">
        <v>3554</v>
      </c>
      <c r="AY110" s="203" t="s">
        <v>3691</v>
      </c>
    </row>
    <row r="111" spans="2:51" s="12" customFormat="1" ht="12">
      <c r="B111" s="192"/>
      <c r="C111" s="193"/>
      <c r="D111" s="194" t="s">
        <v>3710</v>
      </c>
      <c r="E111" s="195" t="s">
        <v>3501</v>
      </c>
      <c r="F111" s="196" t="s">
        <v>1883</v>
      </c>
      <c r="G111" s="193"/>
      <c r="H111" s="197">
        <v>53.24</v>
      </c>
      <c r="I111" s="198"/>
      <c r="J111" s="193"/>
      <c r="K111" s="193"/>
      <c r="L111" s="199"/>
      <c r="M111" s="200"/>
      <c r="N111" s="201"/>
      <c r="O111" s="201"/>
      <c r="P111" s="201"/>
      <c r="Q111" s="201"/>
      <c r="R111" s="201"/>
      <c r="S111" s="201"/>
      <c r="T111" s="202"/>
      <c r="AT111" s="203" t="s">
        <v>3710</v>
      </c>
      <c r="AU111" s="203" t="s">
        <v>3565</v>
      </c>
      <c r="AV111" s="12" t="s">
        <v>3565</v>
      </c>
      <c r="AW111" s="12" t="s">
        <v>3515</v>
      </c>
      <c r="AX111" s="12" t="s">
        <v>3554</v>
      </c>
      <c r="AY111" s="203" t="s">
        <v>3691</v>
      </c>
    </row>
    <row r="112" spans="2:51" s="12" customFormat="1" ht="12">
      <c r="B112" s="192"/>
      <c r="C112" s="193"/>
      <c r="D112" s="194" t="s">
        <v>3710</v>
      </c>
      <c r="E112" s="195" t="s">
        <v>3501</v>
      </c>
      <c r="F112" s="196" t="s">
        <v>1884</v>
      </c>
      <c r="G112" s="193"/>
      <c r="H112" s="197">
        <v>8.038</v>
      </c>
      <c r="I112" s="198"/>
      <c r="J112" s="193"/>
      <c r="K112" s="193"/>
      <c r="L112" s="199"/>
      <c r="M112" s="200"/>
      <c r="N112" s="201"/>
      <c r="O112" s="201"/>
      <c r="P112" s="201"/>
      <c r="Q112" s="201"/>
      <c r="R112" s="201"/>
      <c r="S112" s="201"/>
      <c r="T112" s="202"/>
      <c r="AT112" s="203" t="s">
        <v>3710</v>
      </c>
      <c r="AU112" s="203" t="s">
        <v>3565</v>
      </c>
      <c r="AV112" s="12" t="s">
        <v>3565</v>
      </c>
      <c r="AW112" s="12" t="s">
        <v>3515</v>
      </c>
      <c r="AX112" s="12" t="s">
        <v>3554</v>
      </c>
      <c r="AY112" s="203" t="s">
        <v>3691</v>
      </c>
    </row>
    <row r="113" spans="2:51" s="12" customFormat="1" ht="12">
      <c r="B113" s="192"/>
      <c r="C113" s="193"/>
      <c r="D113" s="194" t="s">
        <v>3710</v>
      </c>
      <c r="E113" s="195" t="s">
        <v>3501</v>
      </c>
      <c r="F113" s="196" t="s">
        <v>1885</v>
      </c>
      <c r="G113" s="193"/>
      <c r="H113" s="197">
        <v>11.046</v>
      </c>
      <c r="I113" s="198"/>
      <c r="J113" s="193"/>
      <c r="K113" s="193"/>
      <c r="L113" s="199"/>
      <c r="M113" s="200"/>
      <c r="N113" s="201"/>
      <c r="O113" s="201"/>
      <c r="P113" s="201"/>
      <c r="Q113" s="201"/>
      <c r="R113" s="201"/>
      <c r="S113" s="201"/>
      <c r="T113" s="202"/>
      <c r="AT113" s="203" t="s">
        <v>3710</v>
      </c>
      <c r="AU113" s="203" t="s">
        <v>3565</v>
      </c>
      <c r="AV113" s="12" t="s">
        <v>3565</v>
      </c>
      <c r="AW113" s="12" t="s">
        <v>3515</v>
      </c>
      <c r="AX113" s="12" t="s">
        <v>3554</v>
      </c>
      <c r="AY113" s="203" t="s">
        <v>3691</v>
      </c>
    </row>
    <row r="114" spans="2:51" s="12" customFormat="1" ht="12">
      <c r="B114" s="192"/>
      <c r="C114" s="193"/>
      <c r="D114" s="194" t="s">
        <v>3710</v>
      </c>
      <c r="E114" s="195" t="s">
        <v>3501</v>
      </c>
      <c r="F114" s="196" t="s">
        <v>1886</v>
      </c>
      <c r="G114" s="193"/>
      <c r="H114" s="197">
        <v>17.08</v>
      </c>
      <c r="I114" s="198"/>
      <c r="J114" s="193"/>
      <c r="K114" s="193"/>
      <c r="L114" s="199"/>
      <c r="M114" s="200"/>
      <c r="N114" s="201"/>
      <c r="O114" s="201"/>
      <c r="P114" s="201"/>
      <c r="Q114" s="201"/>
      <c r="R114" s="201"/>
      <c r="S114" s="201"/>
      <c r="T114" s="202"/>
      <c r="AT114" s="203" t="s">
        <v>3710</v>
      </c>
      <c r="AU114" s="203" t="s">
        <v>3565</v>
      </c>
      <c r="AV114" s="12" t="s">
        <v>3565</v>
      </c>
      <c r="AW114" s="12" t="s">
        <v>3515</v>
      </c>
      <c r="AX114" s="12" t="s">
        <v>3554</v>
      </c>
      <c r="AY114" s="203" t="s">
        <v>3691</v>
      </c>
    </row>
    <row r="115" spans="2:51" s="12" customFormat="1" ht="12">
      <c r="B115" s="192"/>
      <c r="C115" s="193"/>
      <c r="D115" s="194" t="s">
        <v>3710</v>
      </c>
      <c r="E115" s="195" t="s">
        <v>3501</v>
      </c>
      <c r="F115" s="196" t="s">
        <v>1887</v>
      </c>
      <c r="G115" s="193"/>
      <c r="H115" s="197">
        <v>69.948</v>
      </c>
      <c r="I115" s="198"/>
      <c r="J115" s="193"/>
      <c r="K115" s="193"/>
      <c r="L115" s="199"/>
      <c r="M115" s="200"/>
      <c r="N115" s="201"/>
      <c r="O115" s="201"/>
      <c r="P115" s="201"/>
      <c r="Q115" s="201"/>
      <c r="R115" s="201"/>
      <c r="S115" s="201"/>
      <c r="T115" s="202"/>
      <c r="AT115" s="203" t="s">
        <v>3710</v>
      </c>
      <c r="AU115" s="203" t="s">
        <v>3565</v>
      </c>
      <c r="AV115" s="12" t="s">
        <v>3565</v>
      </c>
      <c r="AW115" s="12" t="s">
        <v>3515</v>
      </c>
      <c r="AX115" s="12" t="s">
        <v>3554</v>
      </c>
      <c r="AY115" s="203" t="s">
        <v>3691</v>
      </c>
    </row>
    <row r="116" spans="2:51" s="12" customFormat="1" ht="12">
      <c r="B116" s="192"/>
      <c r="C116" s="193"/>
      <c r="D116" s="194" t="s">
        <v>3710</v>
      </c>
      <c r="E116" s="195" t="s">
        <v>3501</v>
      </c>
      <c r="F116" s="196" t="s">
        <v>1888</v>
      </c>
      <c r="G116" s="193"/>
      <c r="H116" s="197">
        <v>4.129</v>
      </c>
      <c r="I116" s="198"/>
      <c r="J116" s="193"/>
      <c r="K116" s="193"/>
      <c r="L116" s="199"/>
      <c r="M116" s="200"/>
      <c r="N116" s="201"/>
      <c r="O116" s="201"/>
      <c r="P116" s="201"/>
      <c r="Q116" s="201"/>
      <c r="R116" s="201"/>
      <c r="S116" s="201"/>
      <c r="T116" s="202"/>
      <c r="AT116" s="203" t="s">
        <v>3710</v>
      </c>
      <c r="AU116" s="203" t="s">
        <v>3565</v>
      </c>
      <c r="AV116" s="12" t="s">
        <v>3565</v>
      </c>
      <c r="AW116" s="12" t="s">
        <v>3515</v>
      </c>
      <c r="AX116" s="12" t="s">
        <v>3554</v>
      </c>
      <c r="AY116" s="203" t="s">
        <v>3691</v>
      </c>
    </row>
    <row r="117" spans="2:51" s="12" customFormat="1" ht="12">
      <c r="B117" s="192"/>
      <c r="C117" s="193"/>
      <c r="D117" s="194" t="s">
        <v>3710</v>
      </c>
      <c r="E117" s="195" t="s">
        <v>3501</v>
      </c>
      <c r="F117" s="196" t="s">
        <v>1889</v>
      </c>
      <c r="G117" s="193"/>
      <c r="H117" s="197">
        <v>20.811</v>
      </c>
      <c r="I117" s="198"/>
      <c r="J117" s="193"/>
      <c r="K117" s="193"/>
      <c r="L117" s="199"/>
      <c r="M117" s="200"/>
      <c r="N117" s="201"/>
      <c r="O117" s="201"/>
      <c r="P117" s="201"/>
      <c r="Q117" s="201"/>
      <c r="R117" s="201"/>
      <c r="S117" s="201"/>
      <c r="T117" s="202"/>
      <c r="AT117" s="203" t="s">
        <v>3710</v>
      </c>
      <c r="AU117" s="203" t="s">
        <v>3565</v>
      </c>
      <c r="AV117" s="12" t="s">
        <v>3565</v>
      </c>
      <c r="AW117" s="12" t="s">
        <v>3515</v>
      </c>
      <c r="AX117" s="12" t="s">
        <v>3554</v>
      </c>
      <c r="AY117" s="203" t="s">
        <v>3691</v>
      </c>
    </row>
    <row r="118" spans="2:51" s="12" customFormat="1" ht="12">
      <c r="B118" s="192"/>
      <c r="C118" s="193"/>
      <c r="D118" s="194" t="s">
        <v>3710</v>
      </c>
      <c r="E118" s="195" t="s">
        <v>3501</v>
      </c>
      <c r="F118" s="196" t="s">
        <v>1890</v>
      </c>
      <c r="G118" s="193"/>
      <c r="H118" s="197">
        <v>7.943</v>
      </c>
      <c r="I118" s="198"/>
      <c r="J118" s="193"/>
      <c r="K118" s="193"/>
      <c r="L118" s="199"/>
      <c r="M118" s="200"/>
      <c r="N118" s="201"/>
      <c r="O118" s="201"/>
      <c r="P118" s="201"/>
      <c r="Q118" s="201"/>
      <c r="R118" s="201"/>
      <c r="S118" s="201"/>
      <c r="T118" s="202"/>
      <c r="AT118" s="203" t="s">
        <v>3710</v>
      </c>
      <c r="AU118" s="203" t="s">
        <v>3565</v>
      </c>
      <c r="AV118" s="12" t="s">
        <v>3565</v>
      </c>
      <c r="AW118" s="12" t="s">
        <v>3515</v>
      </c>
      <c r="AX118" s="12" t="s">
        <v>3554</v>
      </c>
      <c r="AY118" s="203" t="s">
        <v>3691</v>
      </c>
    </row>
    <row r="119" spans="2:51" s="12" customFormat="1" ht="12">
      <c r="B119" s="192"/>
      <c r="C119" s="193"/>
      <c r="D119" s="194" t="s">
        <v>3710</v>
      </c>
      <c r="E119" s="195" t="s">
        <v>3501</v>
      </c>
      <c r="F119" s="196" t="s">
        <v>1891</v>
      </c>
      <c r="G119" s="193"/>
      <c r="H119" s="197">
        <v>36.452</v>
      </c>
      <c r="I119" s="198"/>
      <c r="J119" s="193"/>
      <c r="K119" s="193"/>
      <c r="L119" s="199"/>
      <c r="M119" s="200"/>
      <c r="N119" s="201"/>
      <c r="O119" s="201"/>
      <c r="P119" s="201"/>
      <c r="Q119" s="201"/>
      <c r="R119" s="201"/>
      <c r="S119" s="201"/>
      <c r="T119" s="202"/>
      <c r="AT119" s="203" t="s">
        <v>3710</v>
      </c>
      <c r="AU119" s="203" t="s">
        <v>3565</v>
      </c>
      <c r="AV119" s="12" t="s">
        <v>3565</v>
      </c>
      <c r="AW119" s="12" t="s">
        <v>3515</v>
      </c>
      <c r="AX119" s="12" t="s">
        <v>3554</v>
      </c>
      <c r="AY119" s="203" t="s">
        <v>3691</v>
      </c>
    </row>
    <row r="120" spans="2:51" s="12" customFormat="1" ht="12">
      <c r="B120" s="192"/>
      <c r="C120" s="193"/>
      <c r="D120" s="194" t="s">
        <v>3710</v>
      </c>
      <c r="E120" s="195" t="s">
        <v>3501</v>
      </c>
      <c r="F120" s="196" t="s">
        <v>1892</v>
      </c>
      <c r="G120" s="193"/>
      <c r="H120" s="197">
        <v>1.418</v>
      </c>
      <c r="I120" s="198"/>
      <c r="J120" s="193"/>
      <c r="K120" s="193"/>
      <c r="L120" s="199"/>
      <c r="M120" s="200"/>
      <c r="N120" s="201"/>
      <c r="O120" s="201"/>
      <c r="P120" s="201"/>
      <c r="Q120" s="201"/>
      <c r="R120" s="201"/>
      <c r="S120" s="201"/>
      <c r="T120" s="202"/>
      <c r="AT120" s="203" t="s">
        <v>3710</v>
      </c>
      <c r="AU120" s="203" t="s">
        <v>3565</v>
      </c>
      <c r="AV120" s="12" t="s">
        <v>3565</v>
      </c>
      <c r="AW120" s="12" t="s">
        <v>3515</v>
      </c>
      <c r="AX120" s="12" t="s">
        <v>3554</v>
      </c>
      <c r="AY120" s="203" t="s">
        <v>3691</v>
      </c>
    </row>
    <row r="121" spans="2:51" s="12" customFormat="1" ht="12">
      <c r="B121" s="192"/>
      <c r="C121" s="193"/>
      <c r="D121" s="194" t="s">
        <v>3710</v>
      </c>
      <c r="E121" s="195" t="s">
        <v>3501</v>
      </c>
      <c r="F121" s="196" t="s">
        <v>1893</v>
      </c>
      <c r="G121" s="193"/>
      <c r="H121" s="197">
        <v>37.539</v>
      </c>
      <c r="I121" s="198"/>
      <c r="J121" s="193"/>
      <c r="K121" s="193"/>
      <c r="L121" s="199"/>
      <c r="M121" s="200"/>
      <c r="N121" s="201"/>
      <c r="O121" s="201"/>
      <c r="P121" s="201"/>
      <c r="Q121" s="201"/>
      <c r="R121" s="201"/>
      <c r="S121" s="201"/>
      <c r="T121" s="202"/>
      <c r="AT121" s="203" t="s">
        <v>3710</v>
      </c>
      <c r="AU121" s="203" t="s">
        <v>3565</v>
      </c>
      <c r="AV121" s="12" t="s">
        <v>3565</v>
      </c>
      <c r="AW121" s="12" t="s">
        <v>3515</v>
      </c>
      <c r="AX121" s="12" t="s">
        <v>3554</v>
      </c>
      <c r="AY121" s="203" t="s">
        <v>3691</v>
      </c>
    </row>
    <row r="122" spans="2:51" s="12" customFormat="1" ht="12">
      <c r="B122" s="192"/>
      <c r="C122" s="193"/>
      <c r="D122" s="194" t="s">
        <v>3710</v>
      </c>
      <c r="E122" s="195" t="s">
        <v>3501</v>
      </c>
      <c r="F122" s="196" t="s">
        <v>1894</v>
      </c>
      <c r="G122" s="193"/>
      <c r="H122" s="197">
        <v>30.24</v>
      </c>
      <c r="I122" s="198"/>
      <c r="J122" s="193"/>
      <c r="K122" s="193"/>
      <c r="L122" s="199"/>
      <c r="M122" s="200"/>
      <c r="N122" s="201"/>
      <c r="O122" s="201"/>
      <c r="P122" s="201"/>
      <c r="Q122" s="201"/>
      <c r="R122" s="201"/>
      <c r="S122" s="201"/>
      <c r="T122" s="202"/>
      <c r="AT122" s="203" t="s">
        <v>3710</v>
      </c>
      <c r="AU122" s="203" t="s">
        <v>3565</v>
      </c>
      <c r="AV122" s="12" t="s">
        <v>3565</v>
      </c>
      <c r="AW122" s="12" t="s">
        <v>3515</v>
      </c>
      <c r="AX122" s="12" t="s">
        <v>3554</v>
      </c>
      <c r="AY122" s="203" t="s">
        <v>3691</v>
      </c>
    </row>
    <row r="123" spans="2:51" s="12" customFormat="1" ht="12">
      <c r="B123" s="192"/>
      <c r="C123" s="193"/>
      <c r="D123" s="194" t="s">
        <v>3710</v>
      </c>
      <c r="E123" s="195" t="s">
        <v>3501</v>
      </c>
      <c r="F123" s="196" t="s">
        <v>1895</v>
      </c>
      <c r="G123" s="193"/>
      <c r="H123" s="197">
        <v>8.445</v>
      </c>
      <c r="I123" s="198"/>
      <c r="J123" s="193"/>
      <c r="K123" s="193"/>
      <c r="L123" s="199"/>
      <c r="M123" s="200"/>
      <c r="N123" s="201"/>
      <c r="O123" s="201"/>
      <c r="P123" s="201"/>
      <c r="Q123" s="201"/>
      <c r="R123" s="201"/>
      <c r="S123" s="201"/>
      <c r="T123" s="202"/>
      <c r="AT123" s="203" t="s">
        <v>3710</v>
      </c>
      <c r="AU123" s="203" t="s">
        <v>3565</v>
      </c>
      <c r="AV123" s="12" t="s">
        <v>3565</v>
      </c>
      <c r="AW123" s="12" t="s">
        <v>3515</v>
      </c>
      <c r="AX123" s="12" t="s">
        <v>3554</v>
      </c>
      <c r="AY123" s="203" t="s">
        <v>3691</v>
      </c>
    </row>
    <row r="124" spans="2:51" s="12" customFormat="1" ht="12">
      <c r="B124" s="192"/>
      <c r="C124" s="193"/>
      <c r="D124" s="194" t="s">
        <v>3710</v>
      </c>
      <c r="E124" s="195" t="s">
        <v>3501</v>
      </c>
      <c r="F124" s="196" t="s">
        <v>1896</v>
      </c>
      <c r="G124" s="193"/>
      <c r="H124" s="197">
        <v>4.279</v>
      </c>
      <c r="I124" s="198"/>
      <c r="J124" s="193"/>
      <c r="K124" s="193"/>
      <c r="L124" s="199"/>
      <c r="M124" s="200"/>
      <c r="N124" s="201"/>
      <c r="O124" s="201"/>
      <c r="P124" s="201"/>
      <c r="Q124" s="201"/>
      <c r="R124" s="201"/>
      <c r="S124" s="201"/>
      <c r="T124" s="202"/>
      <c r="AT124" s="203" t="s">
        <v>3710</v>
      </c>
      <c r="AU124" s="203" t="s">
        <v>3565</v>
      </c>
      <c r="AV124" s="12" t="s">
        <v>3565</v>
      </c>
      <c r="AW124" s="12" t="s">
        <v>3515</v>
      </c>
      <c r="AX124" s="12" t="s">
        <v>3554</v>
      </c>
      <c r="AY124" s="203" t="s">
        <v>3691</v>
      </c>
    </row>
    <row r="125" spans="2:51" s="12" customFormat="1" ht="12">
      <c r="B125" s="192"/>
      <c r="C125" s="193"/>
      <c r="D125" s="194" t="s">
        <v>3710</v>
      </c>
      <c r="E125" s="195" t="s">
        <v>3501</v>
      </c>
      <c r="F125" s="196" t="s">
        <v>1897</v>
      </c>
      <c r="G125" s="193"/>
      <c r="H125" s="197">
        <v>0.829</v>
      </c>
      <c r="I125" s="198"/>
      <c r="J125" s="193"/>
      <c r="K125" s="193"/>
      <c r="L125" s="199"/>
      <c r="M125" s="200"/>
      <c r="N125" s="201"/>
      <c r="O125" s="201"/>
      <c r="P125" s="201"/>
      <c r="Q125" s="201"/>
      <c r="R125" s="201"/>
      <c r="S125" s="201"/>
      <c r="T125" s="202"/>
      <c r="AT125" s="203" t="s">
        <v>3710</v>
      </c>
      <c r="AU125" s="203" t="s">
        <v>3565</v>
      </c>
      <c r="AV125" s="12" t="s">
        <v>3565</v>
      </c>
      <c r="AW125" s="12" t="s">
        <v>3515</v>
      </c>
      <c r="AX125" s="12" t="s">
        <v>3554</v>
      </c>
      <c r="AY125" s="203" t="s">
        <v>3691</v>
      </c>
    </row>
    <row r="126" spans="2:51" s="12" customFormat="1" ht="12">
      <c r="B126" s="192"/>
      <c r="C126" s="193"/>
      <c r="D126" s="194" t="s">
        <v>3710</v>
      </c>
      <c r="E126" s="195" t="s">
        <v>3501</v>
      </c>
      <c r="F126" s="196" t="s">
        <v>1898</v>
      </c>
      <c r="G126" s="193"/>
      <c r="H126" s="197">
        <v>21.052</v>
      </c>
      <c r="I126" s="198"/>
      <c r="J126" s="193"/>
      <c r="K126" s="193"/>
      <c r="L126" s="199"/>
      <c r="M126" s="200"/>
      <c r="N126" s="201"/>
      <c r="O126" s="201"/>
      <c r="P126" s="201"/>
      <c r="Q126" s="201"/>
      <c r="R126" s="201"/>
      <c r="S126" s="201"/>
      <c r="T126" s="202"/>
      <c r="AT126" s="203" t="s">
        <v>3710</v>
      </c>
      <c r="AU126" s="203" t="s">
        <v>3565</v>
      </c>
      <c r="AV126" s="12" t="s">
        <v>3565</v>
      </c>
      <c r="AW126" s="12" t="s">
        <v>3515</v>
      </c>
      <c r="AX126" s="12" t="s">
        <v>3554</v>
      </c>
      <c r="AY126" s="203" t="s">
        <v>3691</v>
      </c>
    </row>
    <row r="127" spans="2:51" s="13" customFormat="1" ht="12">
      <c r="B127" s="204"/>
      <c r="C127" s="205"/>
      <c r="D127" s="194" t="s">
        <v>3710</v>
      </c>
      <c r="E127" s="206" t="s">
        <v>3501</v>
      </c>
      <c r="F127" s="207" t="s">
        <v>3712</v>
      </c>
      <c r="G127" s="205"/>
      <c r="H127" s="208">
        <v>360.77500000000003</v>
      </c>
      <c r="I127" s="209"/>
      <c r="J127" s="205"/>
      <c r="K127" s="205"/>
      <c r="L127" s="210"/>
      <c r="M127" s="211"/>
      <c r="N127" s="212"/>
      <c r="O127" s="212"/>
      <c r="P127" s="212"/>
      <c r="Q127" s="212"/>
      <c r="R127" s="212"/>
      <c r="S127" s="212"/>
      <c r="T127" s="213"/>
      <c r="AT127" s="214" t="s">
        <v>3710</v>
      </c>
      <c r="AU127" s="214" t="s">
        <v>3565</v>
      </c>
      <c r="AV127" s="13" t="s">
        <v>3699</v>
      </c>
      <c r="AW127" s="13" t="s">
        <v>3515</v>
      </c>
      <c r="AX127" s="13" t="s">
        <v>3562</v>
      </c>
      <c r="AY127" s="214" t="s">
        <v>3691</v>
      </c>
    </row>
    <row r="128" spans="2:63" s="11" customFormat="1" ht="22.9" customHeight="1">
      <c r="B128" s="163"/>
      <c r="C128" s="164"/>
      <c r="D128" s="165" t="s">
        <v>3553</v>
      </c>
      <c r="E128" s="177" t="s">
        <v>1856</v>
      </c>
      <c r="F128" s="177" t="s">
        <v>1857</v>
      </c>
      <c r="G128" s="164"/>
      <c r="H128" s="164"/>
      <c r="I128" s="167"/>
      <c r="J128" s="178">
        <f>BK128</f>
        <v>0</v>
      </c>
      <c r="K128" s="164"/>
      <c r="L128" s="169"/>
      <c r="M128" s="170"/>
      <c r="N128" s="171"/>
      <c r="O128" s="171"/>
      <c r="P128" s="172">
        <f>SUM(P129:P137)</f>
        <v>0</v>
      </c>
      <c r="Q128" s="171"/>
      <c r="R128" s="172">
        <f>SUM(R129:R137)</f>
        <v>0</v>
      </c>
      <c r="S128" s="171"/>
      <c r="T128" s="173">
        <f>SUM(T129:T137)</f>
        <v>0</v>
      </c>
      <c r="AR128" s="174" t="s">
        <v>3562</v>
      </c>
      <c r="AT128" s="175" t="s">
        <v>3553</v>
      </c>
      <c r="AU128" s="175" t="s">
        <v>3562</v>
      </c>
      <c r="AY128" s="174" t="s">
        <v>3691</v>
      </c>
      <c r="BK128" s="176">
        <f>SUM(BK129:BK137)</f>
        <v>0</v>
      </c>
    </row>
    <row r="129" spans="2:65" s="1" customFormat="1" ht="16.5" customHeight="1">
      <c r="B129" s="34"/>
      <c r="C129" s="179" t="s">
        <v>3725</v>
      </c>
      <c r="D129" s="179" t="s">
        <v>3694</v>
      </c>
      <c r="E129" s="180" t="s">
        <v>1858</v>
      </c>
      <c r="F129" s="181" t="s">
        <v>1859</v>
      </c>
      <c r="G129" s="182" t="s">
        <v>3792</v>
      </c>
      <c r="H129" s="183">
        <v>249.28</v>
      </c>
      <c r="I129" s="184"/>
      <c r="J129" s="185">
        <f>ROUND(I129*H129,2)</f>
        <v>0</v>
      </c>
      <c r="K129" s="181" t="s">
        <v>1790</v>
      </c>
      <c r="L129" s="38"/>
      <c r="M129" s="186" t="s">
        <v>3501</v>
      </c>
      <c r="N129" s="187" t="s">
        <v>3525</v>
      </c>
      <c r="O129" s="63"/>
      <c r="P129" s="188">
        <f>O129*H129</f>
        <v>0</v>
      </c>
      <c r="Q129" s="188">
        <v>0</v>
      </c>
      <c r="R129" s="188">
        <f>Q129*H129</f>
        <v>0</v>
      </c>
      <c r="S129" s="188">
        <v>0</v>
      </c>
      <c r="T129" s="189">
        <f>S129*H129</f>
        <v>0</v>
      </c>
      <c r="AR129" s="190" t="s">
        <v>3699</v>
      </c>
      <c r="AT129" s="190" t="s">
        <v>3694</v>
      </c>
      <c r="AU129" s="190" t="s">
        <v>3565</v>
      </c>
      <c r="AY129" s="17" t="s">
        <v>3691</v>
      </c>
      <c r="BE129" s="191">
        <f>IF(N129="základní",J129,0)</f>
        <v>0</v>
      </c>
      <c r="BF129" s="191">
        <f>IF(N129="snížená",J129,0)</f>
        <v>0</v>
      </c>
      <c r="BG129" s="191">
        <f>IF(N129="zákl. přenesená",J129,0)</f>
        <v>0</v>
      </c>
      <c r="BH129" s="191">
        <f>IF(N129="sníž. přenesená",J129,0)</f>
        <v>0</v>
      </c>
      <c r="BI129" s="191">
        <f>IF(N129="nulová",J129,0)</f>
        <v>0</v>
      </c>
      <c r="BJ129" s="17" t="s">
        <v>3562</v>
      </c>
      <c r="BK129" s="191">
        <f>ROUND(I129*H129,2)</f>
        <v>0</v>
      </c>
      <c r="BL129" s="17" t="s">
        <v>3699</v>
      </c>
      <c r="BM129" s="190" t="s">
        <v>3756</v>
      </c>
    </row>
    <row r="130" spans="2:65" s="1" customFormat="1" ht="24" customHeight="1">
      <c r="B130" s="34"/>
      <c r="C130" s="179" t="s">
        <v>3732</v>
      </c>
      <c r="D130" s="179" t="s">
        <v>3694</v>
      </c>
      <c r="E130" s="180" t="s">
        <v>1861</v>
      </c>
      <c r="F130" s="181" t="s">
        <v>1862</v>
      </c>
      <c r="G130" s="182" t="s">
        <v>3792</v>
      </c>
      <c r="H130" s="183">
        <v>498.56</v>
      </c>
      <c r="I130" s="184"/>
      <c r="J130" s="185">
        <f>ROUND(I130*H130,2)</f>
        <v>0</v>
      </c>
      <c r="K130" s="181" t="s">
        <v>1790</v>
      </c>
      <c r="L130" s="38"/>
      <c r="M130" s="186" t="s">
        <v>3501</v>
      </c>
      <c r="N130" s="187" t="s">
        <v>3525</v>
      </c>
      <c r="O130" s="63"/>
      <c r="P130" s="188">
        <f>O130*H130</f>
        <v>0</v>
      </c>
      <c r="Q130" s="188">
        <v>0</v>
      </c>
      <c r="R130" s="188">
        <f>Q130*H130</f>
        <v>0</v>
      </c>
      <c r="S130" s="188">
        <v>0</v>
      </c>
      <c r="T130" s="189">
        <f>S130*H130</f>
        <v>0</v>
      </c>
      <c r="AR130" s="190" t="s">
        <v>3699</v>
      </c>
      <c r="AT130" s="190" t="s">
        <v>3694</v>
      </c>
      <c r="AU130" s="190" t="s">
        <v>3565</v>
      </c>
      <c r="AY130" s="17" t="s">
        <v>3691</v>
      </c>
      <c r="BE130" s="191">
        <f>IF(N130="základní",J130,0)</f>
        <v>0</v>
      </c>
      <c r="BF130" s="191">
        <f>IF(N130="snížená",J130,0)</f>
        <v>0</v>
      </c>
      <c r="BG130" s="191">
        <f>IF(N130="zákl. přenesená",J130,0)</f>
        <v>0</v>
      </c>
      <c r="BH130" s="191">
        <f>IF(N130="sníž. přenesená",J130,0)</f>
        <v>0</v>
      </c>
      <c r="BI130" s="191">
        <f>IF(N130="nulová",J130,0)</f>
        <v>0</v>
      </c>
      <c r="BJ130" s="17" t="s">
        <v>3562</v>
      </c>
      <c r="BK130" s="191">
        <f>ROUND(I130*H130,2)</f>
        <v>0</v>
      </c>
      <c r="BL130" s="17" t="s">
        <v>3699</v>
      </c>
      <c r="BM130" s="190" t="s">
        <v>3761</v>
      </c>
    </row>
    <row r="131" spans="2:47" s="1" customFormat="1" ht="19.5">
      <c r="B131" s="34"/>
      <c r="C131" s="35"/>
      <c r="D131" s="194" t="s">
        <v>4408</v>
      </c>
      <c r="E131" s="35"/>
      <c r="F131" s="235" t="s">
        <v>1863</v>
      </c>
      <c r="G131" s="35"/>
      <c r="H131" s="35"/>
      <c r="I131" s="106"/>
      <c r="J131" s="35"/>
      <c r="K131" s="35"/>
      <c r="L131" s="38"/>
      <c r="M131" s="236"/>
      <c r="N131" s="63"/>
      <c r="O131" s="63"/>
      <c r="P131" s="63"/>
      <c r="Q131" s="63"/>
      <c r="R131" s="63"/>
      <c r="S131" s="63"/>
      <c r="T131" s="64"/>
      <c r="AT131" s="17" t="s">
        <v>4408</v>
      </c>
      <c r="AU131" s="17" t="s">
        <v>3565</v>
      </c>
    </row>
    <row r="132" spans="2:51" s="12" customFormat="1" ht="12">
      <c r="B132" s="192"/>
      <c r="C132" s="193"/>
      <c r="D132" s="194" t="s">
        <v>3710</v>
      </c>
      <c r="E132" s="195" t="s">
        <v>3501</v>
      </c>
      <c r="F132" s="196" t="s">
        <v>1899</v>
      </c>
      <c r="G132" s="193"/>
      <c r="H132" s="197">
        <v>498.56</v>
      </c>
      <c r="I132" s="198"/>
      <c r="J132" s="193"/>
      <c r="K132" s="193"/>
      <c r="L132" s="199"/>
      <c r="M132" s="200"/>
      <c r="N132" s="201"/>
      <c r="O132" s="201"/>
      <c r="P132" s="201"/>
      <c r="Q132" s="201"/>
      <c r="R132" s="201"/>
      <c r="S132" s="201"/>
      <c r="T132" s="202"/>
      <c r="AT132" s="203" t="s">
        <v>3710</v>
      </c>
      <c r="AU132" s="203" t="s">
        <v>3565</v>
      </c>
      <c r="AV132" s="12" t="s">
        <v>3565</v>
      </c>
      <c r="AW132" s="12" t="s">
        <v>3515</v>
      </c>
      <c r="AX132" s="12" t="s">
        <v>3554</v>
      </c>
      <c r="AY132" s="203" t="s">
        <v>3691</v>
      </c>
    </row>
    <row r="133" spans="2:51" s="13" customFormat="1" ht="12">
      <c r="B133" s="204"/>
      <c r="C133" s="205"/>
      <c r="D133" s="194" t="s">
        <v>3710</v>
      </c>
      <c r="E133" s="206" t="s">
        <v>3501</v>
      </c>
      <c r="F133" s="207" t="s">
        <v>3712</v>
      </c>
      <c r="G133" s="205"/>
      <c r="H133" s="208">
        <v>498.56</v>
      </c>
      <c r="I133" s="209"/>
      <c r="J133" s="205"/>
      <c r="K133" s="205"/>
      <c r="L133" s="210"/>
      <c r="M133" s="211"/>
      <c r="N133" s="212"/>
      <c r="O133" s="212"/>
      <c r="P133" s="212"/>
      <c r="Q133" s="212"/>
      <c r="R133" s="212"/>
      <c r="S133" s="212"/>
      <c r="T133" s="213"/>
      <c r="AT133" s="214" t="s">
        <v>3710</v>
      </c>
      <c r="AU133" s="214" t="s">
        <v>3565</v>
      </c>
      <c r="AV133" s="13" t="s">
        <v>3699</v>
      </c>
      <c r="AW133" s="13" t="s">
        <v>3515</v>
      </c>
      <c r="AX133" s="13" t="s">
        <v>3562</v>
      </c>
      <c r="AY133" s="214" t="s">
        <v>3691</v>
      </c>
    </row>
    <row r="134" spans="2:65" s="1" customFormat="1" ht="16.5" customHeight="1">
      <c r="B134" s="34"/>
      <c r="C134" s="179" t="s">
        <v>3737</v>
      </c>
      <c r="D134" s="179" t="s">
        <v>3694</v>
      </c>
      <c r="E134" s="180" t="s">
        <v>1864</v>
      </c>
      <c r="F134" s="181" t="s">
        <v>1865</v>
      </c>
      <c r="G134" s="182" t="s">
        <v>3792</v>
      </c>
      <c r="H134" s="183">
        <v>245.715</v>
      </c>
      <c r="I134" s="184"/>
      <c r="J134" s="185">
        <f>ROUND(I134*H134,2)</f>
        <v>0</v>
      </c>
      <c r="K134" s="181" t="s">
        <v>3501</v>
      </c>
      <c r="L134" s="38"/>
      <c r="M134" s="186" t="s">
        <v>3501</v>
      </c>
      <c r="N134" s="187" t="s">
        <v>3525</v>
      </c>
      <c r="O134" s="63"/>
      <c r="P134" s="188">
        <f>O134*H134</f>
        <v>0</v>
      </c>
      <c r="Q134" s="188">
        <v>0</v>
      </c>
      <c r="R134" s="188">
        <f>Q134*H134</f>
        <v>0</v>
      </c>
      <c r="S134" s="188">
        <v>0</v>
      </c>
      <c r="T134" s="189">
        <f>S134*H134</f>
        <v>0</v>
      </c>
      <c r="AR134" s="190" t="s">
        <v>3699</v>
      </c>
      <c r="AT134" s="190" t="s">
        <v>3694</v>
      </c>
      <c r="AU134" s="190" t="s">
        <v>3565</v>
      </c>
      <c r="AY134" s="17" t="s">
        <v>3691</v>
      </c>
      <c r="BE134" s="191">
        <f>IF(N134="základní",J134,0)</f>
        <v>0</v>
      </c>
      <c r="BF134" s="191">
        <f>IF(N134="snížená",J134,0)</f>
        <v>0</v>
      </c>
      <c r="BG134" s="191">
        <f>IF(N134="zákl. přenesená",J134,0)</f>
        <v>0</v>
      </c>
      <c r="BH134" s="191">
        <f>IF(N134="sníž. přenesená",J134,0)</f>
        <v>0</v>
      </c>
      <c r="BI134" s="191">
        <f>IF(N134="nulová",J134,0)</f>
        <v>0</v>
      </c>
      <c r="BJ134" s="17" t="s">
        <v>3562</v>
      </c>
      <c r="BK134" s="191">
        <f>ROUND(I134*H134,2)</f>
        <v>0</v>
      </c>
      <c r="BL134" s="17" t="s">
        <v>3699</v>
      </c>
      <c r="BM134" s="190" t="s">
        <v>3772</v>
      </c>
    </row>
    <row r="135" spans="2:51" s="12" customFormat="1" ht="12">
      <c r="B135" s="192"/>
      <c r="C135" s="193"/>
      <c r="D135" s="194" t="s">
        <v>3710</v>
      </c>
      <c r="E135" s="195" t="s">
        <v>3501</v>
      </c>
      <c r="F135" s="196" t="s">
        <v>1900</v>
      </c>
      <c r="G135" s="193"/>
      <c r="H135" s="197">
        <v>245.715</v>
      </c>
      <c r="I135" s="198"/>
      <c r="J135" s="193"/>
      <c r="K135" s="193"/>
      <c r="L135" s="199"/>
      <c r="M135" s="200"/>
      <c r="N135" s="201"/>
      <c r="O135" s="201"/>
      <c r="P135" s="201"/>
      <c r="Q135" s="201"/>
      <c r="R135" s="201"/>
      <c r="S135" s="201"/>
      <c r="T135" s="202"/>
      <c r="AT135" s="203" t="s">
        <v>3710</v>
      </c>
      <c r="AU135" s="203" t="s">
        <v>3565</v>
      </c>
      <c r="AV135" s="12" t="s">
        <v>3565</v>
      </c>
      <c r="AW135" s="12" t="s">
        <v>3515</v>
      </c>
      <c r="AX135" s="12" t="s">
        <v>3554</v>
      </c>
      <c r="AY135" s="203" t="s">
        <v>3691</v>
      </c>
    </row>
    <row r="136" spans="2:51" s="13" customFormat="1" ht="12">
      <c r="B136" s="204"/>
      <c r="C136" s="205"/>
      <c r="D136" s="194" t="s">
        <v>3710</v>
      </c>
      <c r="E136" s="206" t="s">
        <v>3501</v>
      </c>
      <c r="F136" s="207" t="s">
        <v>3712</v>
      </c>
      <c r="G136" s="205"/>
      <c r="H136" s="208">
        <v>245.715</v>
      </c>
      <c r="I136" s="209"/>
      <c r="J136" s="205"/>
      <c r="K136" s="205"/>
      <c r="L136" s="210"/>
      <c r="M136" s="211"/>
      <c r="N136" s="212"/>
      <c r="O136" s="212"/>
      <c r="P136" s="212"/>
      <c r="Q136" s="212"/>
      <c r="R136" s="212"/>
      <c r="S136" s="212"/>
      <c r="T136" s="213"/>
      <c r="AT136" s="214" t="s">
        <v>3710</v>
      </c>
      <c r="AU136" s="214" t="s">
        <v>3565</v>
      </c>
      <c r="AV136" s="13" t="s">
        <v>3699</v>
      </c>
      <c r="AW136" s="13" t="s">
        <v>3515</v>
      </c>
      <c r="AX136" s="13" t="s">
        <v>3562</v>
      </c>
      <c r="AY136" s="214" t="s">
        <v>3691</v>
      </c>
    </row>
    <row r="137" spans="2:65" s="1" customFormat="1" ht="16.5" customHeight="1">
      <c r="B137" s="34"/>
      <c r="C137" s="179" t="s">
        <v>3741</v>
      </c>
      <c r="D137" s="179" t="s">
        <v>3694</v>
      </c>
      <c r="E137" s="180" t="s">
        <v>1869</v>
      </c>
      <c r="F137" s="181" t="s">
        <v>1870</v>
      </c>
      <c r="G137" s="182" t="s">
        <v>3792</v>
      </c>
      <c r="H137" s="183">
        <v>249.28</v>
      </c>
      <c r="I137" s="184"/>
      <c r="J137" s="185">
        <f>ROUND(I137*H137,2)</f>
        <v>0</v>
      </c>
      <c r="K137" s="181" t="s">
        <v>1790</v>
      </c>
      <c r="L137" s="38"/>
      <c r="M137" s="186" t="s">
        <v>3501</v>
      </c>
      <c r="N137" s="187" t="s">
        <v>3525</v>
      </c>
      <c r="O137" s="63"/>
      <c r="P137" s="188">
        <f>O137*H137</f>
        <v>0</v>
      </c>
      <c r="Q137" s="188">
        <v>0</v>
      </c>
      <c r="R137" s="188">
        <f>Q137*H137</f>
        <v>0</v>
      </c>
      <c r="S137" s="188">
        <v>0</v>
      </c>
      <c r="T137" s="189">
        <f>S137*H137</f>
        <v>0</v>
      </c>
      <c r="AR137" s="190" t="s">
        <v>3699</v>
      </c>
      <c r="AT137" s="190" t="s">
        <v>3694</v>
      </c>
      <c r="AU137" s="190" t="s">
        <v>3565</v>
      </c>
      <c r="AY137" s="17" t="s">
        <v>3691</v>
      </c>
      <c r="BE137" s="191">
        <f>IF(N137="základní",J137,0)</f>
        <v>0</v>
      </c>
      <c r="BF137" s="191">
        <f>IF(N137="snížená",J137,0)</f>
        <v>0</v>
      </c>
      <c r="BG137" s="191">
        <f>IF(N137="zákl. přenesená",J137,0)</f>
        <v>0</v>
      </c>
      <c r="BH137" s="191">
        <f>IF(N137="sníž. přenesená",J137,0)</f>
        <v>0</v>
      </c>
      <c r="BI137" s="191">
        <f>IF(N137="nulová",J137,0)</f>
        <v>0</v>
      </c>
      <c r="BJ137" s="17" t="s">
        <v>3562</v>
      </c>
      <c r="BK137" s="191">
        <f>ROUND(I137*H137,2)</f>
        <v>0</v>
      </c>
      <c r="BL137" s="17" t="s">
        <v>3699</v>
      </c>
      <c r="BM137" s="190" t="s">
        <v>3781</v>
      </c>
    </row>
    <row r="138" spans="2:63" s="11" customFormat="1" ht="25.9" customHeight="1">
      <c r="B138" s="163"/>
      <c r="C138" s="164"/>
      <c r="D138" s="165" t="s">
        <v>3553</v>
      </c>
      <c r="E138" s="166" t="s">
        <v>1901</v>
      </c>
      <c r="F138" s="166" t="s">
        <v>1902</v>
      </c>
      <c r="G138" s="164"/>
      <c r="H138" s="164"/>
      <c r="I138" s="167"/>
      <c r="J138" s="168">
        <f>BK138</f>
        <v>0</v>
      </c>
      <c r="K138" s="164"/>
      <c r="L138" s="169"/>
      <c r="M138" s="170"/>
      <c r="N138" s="171"/>
      <c r="O138" s="171"/>
      <c r="P138" s="172">
        <f>P139</f>
        <v>0</v>
      </c>
      <c r="Q138" s="171"/>
      <c r="R138" s="172">
        <f>R139</f>
        <v>0</v>
      </c>
      <c r="S138" s="171"/>
      <c r="T138" s="173">
        <f>T139</f>
        <v>0</v>
      </c>
      <c r="AR138" s="174" t="s">
        <v>3716</v>
      </c>
      <c r="AT138" s="175" t="s">
        <v>3553</v>
      </c>
      <c r="AU138" s="175" t="s">
        <v>3554</v>
      </c>
      <c r="AY138" s="174" t="s">
        <v>3691</v>
      </c>
      <c r="BK138" s="176">
        <f>BK139</f>
        <v>0</v>
      </c>
    </row>
    <row r="139" spans="2:63" s="11" customFormat="1" ht="22.9" customHeight="1">
      <c r="B139" s="163"/>
      <c r="C139" s="164"/>
      <c r="D139" s="165" t="s">
        <v>3553</v>
      </c>
      <c r="E139" s="177" t="s">
        <v>1903</v>
      </c>
      <c r="F139" s="177" t="s">
        <v>1904</v>
      </c>
      <c r="G139" s="164"/>
      <c r="H139" s="164"/>
      <c r="I139" s="167"/>
      <c r="J139" s="178">
        <f>BK139</f>
        <v>0</v>
      </c>
      <c r="K139" s="164"/>
      <c r="L139" s="169"/>
      <c r="M139" s="170"/>
      <c r="N139" s="171"/>
      <c r="O139" s="171"/>
      <c r="P139" s="172">
        <f>P140</f>
        <v>0</v>
      </c>
      <c r="Q139" s="171"/>
      <c r="R139" s="172">
        <f>R140</f>
        <v>0</v>
      </c>
      <c r="S139" s="171"/>
      <c r="T139" s="173">
        <f>T140</f>
        <v>0</v>
      </c>
      <c r="AR139" s="174" t="s">
        <v>3716</v>
      </c>
      <c r="AT139" s="175" t="s">
        <v>3553</v>
      </c>
      <c r="AU139" s="175" t="s">
        <v>3562</v>
      </c>
      <c r="AY139" s="174" t="s">
        <v>3691</v>
      </c>
      <c r="BK139" s="176">
        <f>BK140</f>
        <v>0</v>
      </c>
    </row>
    <row r="140" spans="2:65" s="1" customFormat="1" ht="16.5" customHeight="1">
      <c r="B140" s="34"/>
      <c r="C140" s="179" t="s">
        <v>3692</v>
      </c>
      <c r="D140" s="179" t="s">
        <v>3694</v>
      </c>
      <c r="E140" s="180" t="s">
        <v>1905</v>
      </c>
      <c r="F140" s="181" t="s">
        <v>1906</v>
      </c>
      <c r="G140" s="182" t="s">
        <v>3834</v>
      </c>
      <c r="H140" s="183">
        <v>3</v>
      </c>
      <c r="I140" s="184"/>
      <c r="J140" s="185">
        <f>ROUND(I140*H140,2)</f>
        <v>0</v>
      </c>
      <c r="K140" s="181" t="s">
        <v>1790</v>
      </c>
      <c r="L140" s="38"/>
      <c r="M140" s="237" t="s">
        <v>3501</v>
      </c>
      <c r="N140" s="238" t="s">
        <v>3525</v>
      </c>
      <c r="O140" s="239"/>
      <c r="P140" s="240">
        <f>O140*H140</f>
        <v>0</v>
      </c>
      <c r="Q140" s="240">
        <v>0</v>
      </c>
      <c r="R140" s="240">
        <f>Q140*H140</f>
        <v>0</v>
      </c>
      <c r="S140" s="240">
        <v>0</v>
      </c>
      <c r="T140" s="241">
        <f>S140*H140</f>
        <v>0</v>
      </c>
      <c r="AR140" s="190" t="s">
        <v>3699</v>
      </c>
      <c r="AT140" s="190" t="s">
        <v>3694</v>
      </c>
      <c r="AU140" s="190" t="s">
        <v>3565</v>
      </c>
      <c r="AY140" s="17" t="s">
        <v>3691</v>
      </c>
      <c r="BE140" s="191">
        <f>IF(N140="základní",J140,0)</f>
        <v>0</v>
      </c>
      <c r="BF140" s="191">
        <f>IF(N140="snížená",J140,0)</f>
        <v>0</v>
      </c>
      <c r="BG140" s="191">
        <f>IF(N140="zákl. přenesená",J140,0)</f>
        <v>0</v>
      </c>
      <c r="BH140" s="191">
        <f>IF(N140="sníž. přenesená",J140,0)</f>
        <v>0</v>
      </c>
      <c r="BI140" s="191">
        <f>IF(N140="nulová",J140,0)</f>
        <v>0</v>
      </c>
      <c r="BJ140" s="17" t="s">
        <v>3562</v>
      </c>
      <c r="BK140" s="191">
        <f>ROUND(I140*H140,2)</f>
        <v>0</v>
      </c>
      <c r="BL140" s="17" t="s">
        <v>3699</v>
      </c>
      <c r="BM140" s="190" t="s">
        <v>3789</v>
      </c>
    </row>
    <row r="141" spans="2:12" s="1" customFormat="1" ht="6.95" customHeight="1">
      <c r="B141" s="46"/>
      <c r="C141" s="47"/>
      <c r="D141" s="47"/>
      <c r="E141" s="47"/>
      <c r="F141" s="47"/>
      <c r="G141" s="47"/>
      <c r="H141" s="47"/>
      <c r="I141" s="130"/>
      <c r="J141" s="47"/>
      <c r="K141" s="47"/>
      <c r="L141" s="38"/>
    </row>
  </sheetData>
  <sheetProtection sheet="1" objects="1" scenarios="1" formatColumns="0" formatRows="0" autoFilter="0"/>
  <autoFilter ref="C85:K140"/>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27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3573</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1907</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ROUND(J94,2)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ROUND((SUM(BE94:BE278)),2)</f>
        <v>0</v>
      </c>
      <c r="I33" s="119">
        <v>0.21</v>
      </c>
      <c r="J33" s="118">
        <f>ROUND(((SUM(BE94:BE278))*I33),2)</f>
        <v>0</v>
      </c>
      <c r="L33" s="38"/>
    </row>
    <row r="34" spans="2:12" s="1" customFormat="1" ht="14.45" customHeight="1">
      <c r="B34" s="38"/>
      <c r="E34" s="105" t="s">
        <v>3526</v>
      </c>
      <c r="F34" s="118">
        <f>ROUND((SUM(BF94:BF278)),2)</f>
        <v>0</v>
      </c>
      <c r="I34" s="119">
        <v>0.15</v>
      </c>
      <c r="J34" s="118">
        <f>ROUND(((SUM(BF94:BF278))*I34),2)</f>
        <v>0</v>
      </c>
      <c r="L34" s="38"/>
    </row>
    <row r="35" spans="2:12" s="1" customFormat="1" ht="14.45" customHeight="1" hidden="1">
      <c r="B35" s="38"/>
      <c r="E35" s="105" t="s">
        <v>3527</v>
      </c>
      <c r="F35" s="118">
        <f>ROUND((SUM(BG94:BG278)),2)</f>
        <v>0</v>
      </c>
      <c r="I35" s="119">
        <v>0.21</v>
      </c>
      <c r="J35" s="118">
        <f>0</f>
        <v>0</v>
      </c>
      <c r="L35" s="38"/>
    </row>
    <row r="36" spans="2:12" s="1" customFormat="1" ht="14.45" customHeight="1" hidden="1">
      <c r="B36" s="38"/>
      <c r="E36" s="105" t="s">
        <v>3528</v>
      </c>
      <c r="F36" s="118">
        <f>ROUND((SUM(BH94:BH278)),2)</f>
        <v>0</v>
      </c>
      <c r="I36" s="119">
        <v>0.15</v>
      </c>
      <c r="J36" s="118">
        <f>0</f>
        <v>0</v>
      </c>
      <c r="L36" s="38"/>
    </row>
    <row r="37" spans="2:12" s="1" customFormat="1" ht="14.45" customHeight="1" hidden="1">
      <c r="B37" s="38"/>
      <c r="E37" s="105" t="s">
        <v>3529</v>
      </c>
      <c r="F37" s="118">
        <f>ROUND((SUM(BI94:BI278)),2)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01_D.1.4.1 - Zdravotechnická instalace</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J94</f>
        <v>0</v>
      </c>
      <c r="K59" s="35"/>
      <c r="L59" s="38"/>
      <c r="AU59" s="17" t="s">
        <v>3638</v>
      </c>
    </row>
    <row r="60" spans="2:12" s="8" customFormat="1" ht="24.95" customHeight="1">
      <c r="B60" s="138"/>
      <c r="C60" s="139"/>
      <c r="D60" s="140" t="s">
        <v>1908</v>
      </c>
      <c r="E60" s="141"/>
      <c r="F60" s="141"/>
      <c r="G60" s="141"/>
      <c r="H60" s="141"/>
      <c r="I60" s="142"/>
      <c r="J60" s="143">
        <f>J95</f>
        <v>0</v>
      </c>
      <c r="K60" s="139"/>
      <c r="L60" s="144"/>
    </row>
    <row r="61" spans="2:12" s="8" customFormat="1" ht="24.95" customHeight="1">
      <c r="B61" s="138"/>
      <c r="C61" s="139"/>
      <c r="D61" s="140" t="s">
        <v>1780</v>
      </c>
      <c r="E61" s="141"/>
      <c r="F61" s="141"/>
      <c r="G61" s="141"/>
      <c r="H61" s="141"/>
      <c r="I61" s="142"/>
      <c r="J61" s="143">
        <f>J101</f>
        <v>0</v>
      </c>
      <c r="K61" s="139"/>
      <c r="L61" s="144"/>
    </row>
    <row r="62" spans="2:12" s="9" customFormat="1" ht="19.9" customHeight="1">
      <c r="B62" s="145"/>
      <c r="C62" s="146"/>
      <c r="D62" s="147" t="s">
        <v>1781</v>
      </c>
      <c r="E62" s="148"/>
      <c r="F62" s="148"/>
      <c r="G62" s="148"/>
      <c r="H62" s="148"/>
      <c r="I62" s="149"/>
      <c r="J62" s="150">
        <f>J102</f>
        <v>0</v>
      </c>
      <c r="K62" s="146"/>
      <c r="L62" s="151"/>
    </row>
    <row r="63" spans="2:12" s="9" customFormat="1" ht="19.9" customHeight="1">
      <c r="B63" s="145"/>
      <c r="C63" s="146"/>
      <c r="D63" s="147" t="s">
        <v>1909</v>
      </c>
      <c r="E63" s="148"/>
      <c r="F63" s="148"/>
      <c r="G63" s="148"/>
      <c r="H63" s="148"/>
      <c r="I63" s="149"/>
      <c r="J63" s="150">
        <f>J125</f>
        <v>0</v>
      </c>
      <c r="K63" s="146"/>
      <c r="L63" s="151"/>
    </row>
    <row r="64" spans="2:12" s="9" customFormat="1" ht="19.9" customHeight="1">
      <c r="B64" s="145"/>
      <c r="C64" s="146"/>
      <c r="D64" s="147" t="s">
        <v>1782</v>
      </c>
      <c r="E64" s="148"/>
      <c r="F64" s="148"/>
      <c r="G64" s="148"/>
      <c r="H64" s="148"/>
      <c r="I64" s="149"/>
      <c r="J64" s="150">
        <f>J127</f>
        <v>0</v>
      </c>
      <c r="K64" s="146"/>
      <c r="L64" s="151"/>
    </row>
    <row r="65" spans="2:12" s="9" customFormat="1" ht="19.9" customHeight="1">
      <c r="B65" s="145"/>
      <c r="C65" s="146"/>
      <c r="D65" s="147" t="s">
        <v>1910</v>
      </c>
      <c r="E65" s="148"/>
      <c r="F65" s="148"/>
      <c r="G65" s="148"/>
      <c r="H65" s="148"/>
      <c r="I65" s="149"/>
      <c r="J65" s="150">
        <f>J131</f>
        <v>0</v>
      </c>
      <c r="K65" s="146"/>
      <c r="L65" s="151"/>
    </row>
    <row r="66" spans="2:12" s="8" customFormat="1" ht="24.95" customHeight="1">
      <c r="B66" s="138"/>
      <c r="C66" s="139"/>
      <c r="D66" s="140" t="s">
        <v>1911</v>
      </c>
      <c r="E66" s="141"/>
      <c r="F66" s="141"/>
      <c r="G66" s="141"/>
      <c r="H66" s="141"/>
      <c r="I66" s="142"/>
      <c r="J66" s="143">
        <f>J140</f>
        <v>0</v>
      </c>
      <c r="K66" s="139"/>
      <c r="L66" s="144"/>
    </row>
    <row r="67" spans="2:12" s="9" customFormat="1" ht="19.9" customHeight="1">
      <c r="B67" s="145"/>
      <c r="C67" s="146"/>
      <c r="D67" s="147" t="s">
        <v>3661</v>
      </c>
      <c r="E67" s="148"/>
      <c r="F67" s="148"/>
      <c r="G67" s="148"/>
      <c r="H67" s="148"/>
      <c r="I67" s="149"/>
      <c r="J67" s="150">
        <f>J141</f>
        <v>0</v>
      </c>
      <c r="K67" s="146"/>
      <c r="L67" s="151"/>
    </row>
    <row r="68" spans="2:12" s="9" customFormat="1" ht="19.9" customHeight="1">
      <c r="B68" s="145"/>
      <c r="C68" s="146"/>
      <c r="D68" s="147" t="s">
        <v>1912</v>
      </c>
      <c r="E68" s="148"/>
      <c r="F68" s="148"/>
      <c r="G68" s="148"/>
      <c r="H68" s="148"/>
      <c r="I68" s="149"/>
      <c r="J68" s="150">
        <f>J162</f>
        <v>0</v>
      </c>
      <c r="K68" s="146"/>
      <c r="L68" s="151"/>
    </row>
    <row r="69" spans="2:12" s="9" customFormat="1" ht="19.9" customHeight="1">
      <c r="B69" s="145"/>
      <c r="C69" s="146"/>
      <c r="D69" s="147" t="s">
        <v>1913</v>
      </c>
      <c r="E69" s="148"/>
      <c r="F69" s="148"/>
      <c r="G69" s="148"/>
      <c r="H69" s="148"/>
      <c r="I69" s="149"/>
      <c r="J69" s="150">
        <f>J190</f>
        <v>0</v>
      </c>
      <c r="K69" s="146"/>
      <c r="L69" s="151"/>
    </row>
    <row r="70" spans="2:12" s="9" customFormat="1" ht="19.9" customHeight="1">
      <c r="B70" s="145"/>
      <c r="C70" s="146"/>
      <c r="D70" s="147" t="s">
        <v>1914</v>
      </c>
      <c r="E70" s="148"/>
      <c r="F70" s="148"/>
      <c r="G70" s="148"/>
      <c r="H70" s="148"/>
      <c r="I70" s="149"/>
      <c r="J70" s="150">
        <f>J216</f>
        <v>0</v>
      </c>
      <c r="K70" s="146"/>
      <c r="L70" s="151"/>
    </row>
    <row r="71" spans="2:12" s="9" customFormat="1" ht="19.9" customHeight="1">
      <c r="B71" s="145"/>
      <c r="C71" s="146"/>
      <c r="D71" s="147" t="s">
        <v>1915</v>
      </c>
      <c r="E71" s="148"/>
      <c r="F71" s="148"/>
      <c r="G71" s="148"/>
      <c r="H71" s="148"/>
      <c r="I71" s="149"/>
      <c r="J71" s="150">
        <f>J219</f>
        <v>0</v>
      </c>
      <c r="K71" s="146"/>
      <c r="L71" s="151"/>
    </row>
    <row r="72" spans="2:12" s="9" customFormat="1" ht="19.9" customHeight="1">
      <c r="B72" s="145"/>
      <c r="C72" s="146"/>
      <c r="D72" s="147" t="s">
        <v>1916</v>
      </c>
      <c r="E72" s="148"/>
      <c r="F72" s="148"/>
      <c r="G72" s="148"/>
      <c r="H72" s="148"/>
      <c r="I72" s="149"/>
      <c r="J72" s="150">
        <f>J271</f>
        <v>0</v>
      </c>
      <c r="K72" s="146"/>
      <c r="L72" s="151"/>
    </row>
    <row r="73" spans="2:12" s="9" customFormat="1" ht="19.9" customHeight="1">
      <c r="B73" s="145"/>
      <c r="C73" s="146"/>
      <c r="D73" s="147" t="s">
        <v>1917</v>
      </c>
      <c r="E73" s="148"/>
      <c r="F73" s="148"/>
      <c r="G73" s="148"/>
      <c r="H73" s="148"/>
      <c r="I73" s="149"/>
      <c r="J73" s="150">
        <f>J273</f>
        <v>0</v>
      </c>
      <c r="K73" s="146"/>
      <c r="L73" s="151"/>
    </row>
    <row r="74" spans="2:12" s="9" customFormat="1" ht="19.9" customHeight="1">
      <c r="B74" s="145"/>
      <c r="C74" s="146"/>
      <c r="D74" s="147" t="s">
        <v>3663</v>
      </c>
      <c r="E74" s="148"/>
      <c r="F74" s="148"/>
      <c r="G74" s="148"/>
      <c r="H74" s="148"/>
      <c r="I74" s="149"/>
      <c r="J74" s="150">
        <f>J276</f>
        <v>0</v>
      </c>
      <c r="K74" s="146"/>
      <c r="L74" s="151"/>
    </row>
    <row r="75" spans="2:12" s="1" customFormat="1" ht="21.75" customHeight="1">
      <c r="B75" s="34"/>
      <c r="C75" s="35"/>
      <c r="D75" s="35"/>
      <c r="E75" s="35"/>
      <c r="F75" s="35"/>
      <c r="G75" s="35"/>
      <c r="H75" s="35"/>
      <c r="I75" s="106"/>
      <c r="J75" s="35"/>
      <c r="K75" s="35"/>
      <c r="L75" s="38"/>
    </row>
    <row r="76" spans="2:12" s="1" customFormat="1" ht="6.95" customHeight="1">
      <c r="B76" s="46"/>
      <c r="C76" s="47"/>
      <c r="D76" s="47"/>
      <c r="E76" s="47"/>
      <c r="F76" s="47"/>
      <c r="G76" s="47"/>
      <c r="H76" s="47"/>
      <c r="I76" s="130"/>
      <c r="J76" s="47"/>
      <c r="K76" s="47"/>
      <c r="L76" s="38"/>
    </row>
    <row r="80" spans="2:12" s="1" customFormat="1" ht="6.95" customHeight="1">
      <c r="B80" s="48"/>
      <c r="C80" s="49"/>
      <c r="D80" s="49"/>
      <c r="E80" s="49"/>
      <c r="F80" s="49"/>
      <c r="G80" s="49"/>
      <c r="H80" s="49"/>
      <c r="I80" s="133"/>
      <c r="J80" s="49"/>
      <c r="K80" s="49"/>
      <c r="L80" s="38"/>
    </row>
    <row r="81" spans="2:12" s="1" customFormat="1" ht="24.95" customHeight="1">
      <c r="B81" s="34"/>
      <c r="C81" s="23" t="s">
        <v>3676</v>
      </c>
      <c r="D81" s="35"/>
      <c r="E81" s="35"/>
      <c r="F81" s="35"/>
      <c r="G81" s="35"/>
      <c r="H81" s="35"/>
      <c r="I81" s="106"/>
      <c r="J81" s="35"/>
      <c r="K81" s="35"/>
      <c r="L81" s="38"/>
    </row>
    <row r="82" spans="2:12" s="1" customFormat="1" ht="6.95" customHeight="1">
      <c r="B82" s="34"/>
      <c r="C82" s="35"/>
      <c r="D82" s="35"/>
      <c r="E82" s="35"/>
      <c r="F82" s="35"/>
      <c r="G82" s="35"/>
      <c r="H82" s="35"/>
      <c r="I82" s="106"/>
      <c r="J82" s="35"/>
      <c r="K82" s="35"/>
      <c r="L82" s="38"/>
    </row>
    <row r="83" spans="2:12" s="1" customFormat="1" ht="12" customHeight="1">
      <c r="B83" s="34"/>
      <c r="C83" s="29" t="s">
        <v>3498</v>
      </c>
      <c r="D83" s="35"/>
      <c r="E83" s="35"/>
      <c r="F83" s="35"/>
      <c r="G83" s="35"/>
      <c r="H83" s="35"/>
      <c r="I83" s="106"/>
      <c r="J83" s="35"/>
      <c r="K83" s="35"/>
      <c r="L83" s="38"/>
    </row>
    <row r="84" spans="2:12" s="1" customFormat="1" ht="16.5" customHeight="1">
      <c r="B84" s="34"/>
      <c r="C84" s="35"/>
      <c r="D84" s="35"/>
      <c r="E84" s="553" t="str">
        <f>E7</f>
        <v>Světlá nad Sázavou - Managment</v>
      </c>
      <c r="F84" s="554"/>
      <c r="G84" s="554"/>
      <c r="H84" s="554"/>
      <c r="I84" s="106"/>
      <c r="J84" s="35"/>
      <c r="K84" s="35"/>
      <c r="L84" s="38"/>
    </row>
    <row r="85" spans="2:12" s="1" customFormat="1" ht="12" customHeight="1">
      <c r="B85" s="34"/>
      <c r="C85" s="29" t="s">
        <v>3633</v>
      </c>
      <c r="D85" s="35"/>
      <c r="E85" s="35"/>
      <c r="F85" s="35"/>
      <c r="G85" s="35"/>
      <c r="H85" s="35"/>
      <c r="I85" s="106"/>
      <c r="J85" s="35"/>
      <c r="K85" s="35"/>
      <c r="L85" s="38"/>
    </row>
    <row r="86" spans="2:12" s="1" customFormat="1" ht="16.5" customHeight="1">
      <c r="B86" s="34"/>
      <c r="C86" s="35"/>
      <c r="D86" s="35"/>
      <c r="E86" s="537" t="str">
        <f>E9</f>
        <v>SO 01_D.1.4.1 - Zdravotechnická instalace</v>
      </c>
      <c r="F86" s="552"/>
      <c r="G86" s="552"/>
      <c r="H86" s="552"/>
      <c r="I86" s="106"/>
      <c r="J86" s="35"/>
      <c r="K86" s="35"/>
      <c r="L86" s="38"/>
    </row>
    <row r="87" spans="2:12" s="1" customFormat="1" ht="6.95" customHeight="1">
      <c r="B87" s="34"/>
      <c r="C87" s="35"/>
      <c r="D87" s="35"/>
      <c r="E87" s="35"/>
      <c r="F87" s="35"/>
      <c r="G87" s="35"/>
      <c r="H87" s="35"/>
      <c r="I87" s="106"/>
      <c r="J87" s="35"/>
      <c r="K87" s="35"/>
      <c r="L87" s="38"/>
    </row>
    <row r="88" spans="2:12" s="1" customFormat="1" ht="12" customHeight="1">
      <c r="B88" s="34"/>
      <c r="C88" s="29" t="s">
        <v>3503</v>
      </c>
      <c r="D88" s="35"/>
      <c r="E88" s="35"/>
      <c r="F88" s="27" t="str">
        <f>F12</f>
        <v>Světlá nad Sázavou</v>
      </c>
      <c r="G88" s="35"/>
      <c r="H88" s="35"/>
      <c r="I88" s="108" t="s">
        <v>3505</v>
      </c>
      <c r="J88" s="58" t="str">
        <f>IF(J12="","",J12)</f>
        <v>6. 2. 2019</v>
      </c>
      <c r="K88" s="35"/>
      <c r="L88" s="38"/>
    </row>
    <row r="89" spans="2:12" s="1" customFormat="1" ht="6.95" customHeight="1">
      <c r="B89" s="34"/>
      <c r="C89" s="35"/>
      <c r="D89" s="35"/>
      <c r="E89" s="35"/>
      <c r="F89" s="35"/>
      <c r="G89" s="35"/>
      <c r="H89" s="35"/>
      <c r="I89" s="106"/>
      <c r="J89" s="35"/>
      <c r="K89" s="35"/>
      <c r="L89" s="38"/>
    </row>
    <row r="90" spans="2:12" s="1" customFormat="1" ht="15.2" customHeight="1">
      <c r="B90" s="34"/>
      <c r="C90" s="29" t="s">
        <v>3507</v>
      </c>
      <c r="D90" s="35"/>
      <c r="E90" s="35"/>
      <c r="F90" s="27" t="str">
        <f>E15</f>
        <v>Kraj Vysočina</v>
      </c>
      <c r="G90" s="35"/>
      <c r="H90" s="35"/>
      <c r="I90" s="108" t="s">
        <v>3513</v>
      </c>
      <c r="J90" s="32" t="str">
        <f>E21</f>
        <v xml:space="preserve"> </v>
      </c>
      <c r="K90" s="35"/>
      <c r="L90" s="38"/>
    </row>
    <row r="91" spans="2:12" s="1" customFormat="1" ht="27.95" customHeight="1">
      <c r="B91" s="34"/>
      <c r="C91" s="29" t="s">
        <v>3511</v>
      </c>
      <c r="D91" s="35"/>
      <c r="E91" s="35"/>
      <c r="F91" s="27" t="str">
        <f>IF(E18="","",E18)</f>
        <v>Vyplň údaj</v>
      </c>
      <c r="G91" s="35"/>
      <c r="H91" s="35"/>
      <c r="I91" s="108" t="s">
        <v>3516</v>
      </c>
      <c r="J91" s="32" t="str">
        <f>E24</f>
        <v>Ing. arch. Martin Jirovský</v>
      </c>
      <c r="K91" s="35"/>
      <c r="L91" s="38"/>
    </row>
    <row r="92" spans="2:12" s="1" customFormat="1" ht="10.35" customHeight="1">
      <c r="B92" s="34"/>
      <c r="C92" s="35"/>
      <c r="D92" s="35"/>
      <c r="E92" s="35"/>
      <c r="F92" s="35"/>
      <c r="G92" s="35"/>
      <c r="H92" s="35"/>
      <c r="I92" s="106"/>
      <c r="J92" s="35"/>
      <c r="K92" s="35"/>
      <c r="L92" s="38"/>
    </row>
    <row r="93" spans="2:20" s="10" customFormat="1" ht="29.25" customHeight="1">
      <c r="B93" s="152"/>
      <c r="C93" s="153" t="s">
        <v>3677</v>
      </c>
      <c r="D93" s="154" t="s">
        <v>3539</v>
      </c>
      <c r="E93" s="154" t="s">
        <v>3535</v>
      </c>
      <c r="F93" s="154" t="s">
        <v>3536</v>
      </c>
      <c r="G93" s="154" t="s">
        <v>3678</v>
      </c>
      <c r="H93" s="154" t="s">
        <v>3679</v>
      </c>
      <c r="I93" s="155" t="s">
        <v>3680</v>
      </c>
      <c r="J93" s="154" t="s">
        <v>3637</v>
      </c>
      <c r="K93" s="156" t="s">
        <v>3681</v>
      </c>
      <c r="L93" s="157"/>
      <c r="M93" s="66" t="s">
        <v>3501</v>
      </c>
      <c r="N93" s="67" t="s">
        <v>3524</v>
      </c>
      <c r="O93" s="67" t="s">
        <v>3682</v>
      </c>
      <c r="P93" s="67" t="s">
        <v>3683</v>
      </c>
      <c r="Q93" s="67" t="s">
        <v>3684</v>
      </c>
      <c r="R93" s="67" t="s">
        <v>3685</v>
      </c>
      <c r="S93" s="67" t="s">
        <v>3686</v>
      </c>
      <c r="T93" s="68" t="s">
        <v>3687</v>
      </c>
    </row>
    <row r="94" spans="2:63" s="1" customFormat="1" ht="22.9" customHeight="1">
      <c r="B94" s="34"/>
      <c r="C94" s="73" t="s">
        <v>3688</v>
      </c>
      <c r="D94" s="35"/>
      <c r="E94" s="35"/>
      <c r="F94" s="35"/>
      <c r="G94" s="35"/>
      <c r="H94" s="35"/>
      <c r="I94" s="106"/>
      <c r="J94" s="158">
        <f>BK94</f>
        <v>0</v>
      </c>
      <c r="K94" s="35"/>
      <c r="L94" s="38"/>
      <c r="M94" s="69"/>
      <c r="N94" s="70"/>
      <c r="O94" s="70"/>
      <c r="P94" s="159">
        <f>P95+P101+P140</f>
        <v>0</v>
      </c>
      <c r="Q94" s="70"/>
      <c r="R94" s="159">
        <f>R95+R101+R140</f>
        <v>0</v>
      </c>
      <c r="S94" s="70"/>
      <c r="T94" s="160">
        <f>T95+T101+T140</f>
        <v>0</v>
      </c>
      <c r="AT94" s="17" t="s">
        <v>3553</v>
      </c>
      <c r="AU94" s="17" t="s">
        <v>3638</v>
      </c>
      <c r="BK94" s="162">
        <f>BK95+BK101+BK140</f>
        <v>0</v>
      </c>
    </row>
    <row r="95" spans="2:63" s="11" customFormat="1" ht="25.9" customHeight="1">
      <c r="B95" s="163"/>
      <c r="C95" s="164"/>
      <c r="D95" s="165" t="s">
        <v>3553</v>
      </c>
      <c r="E95" s="166" t="s">
        <v>3737</v>
      </c>
      <c r="F95" s="166" t="s">
        <v>1918</v>
      </c>
      <c r="G95" s="164"/>
      <c r="H95" s="164"/>
      <c r="I95" s="167"/>
      <c r="J95" s="168">
        <f>BK95</f>
        <v>0</v>
      </c>
      <c r="K95" s="164"/>
      <c r="L95" s="169"/>
      <c r="M95" s="170"/>
      <c r="N95" s="171"/>
      <c r="O95" s="171"/>
      <c r="P95" s="172">
        <f>SUM(P96:P100)</f>
        <v>0</v>
      </c>
      <c r="Q95" s="171"/>
      <c r="R95" s="172">
        <f>SUM(R96:R100)</f>
        <v>0</v>
      </c>
      <c r="S95" s="171"/>
      <c r="T95" s="173">
        <f>SUM(T96:T100)</f>
        <v>0</v>
      </c>
      <c r="AR95" s="174" t="s">
        <v>3562</v>
      </c>
      <c r="AT95" s="175" t="s">
        <v>3553</v>
      </c>
      <c r="AU95" s="175" t="s">
        <v>3554</v>
      </c>
      <c r="AY95" s="174" t="s">
        <v>3691</v>
      </c>
      <c r="BK95" s="176">
        <f>SUM(BK96:BK100)</f>
        <v>0</v>
      </c>
    </row>
    <row r="96" spans="2:65" s="1" customFormat="1" ht="24" customHeight="1">
      <c r="B96" s="34"/>
      <c r="C96" s="179" t="s">
        <v>3562</v>
      </c>
      <c r="D96" s="179" t="s">
        <v>3694</v>
      </c>
      <c r="E96" s="180" t="s">
        <v>1919</v>
      </c>
      <c r="F96" s="181" t="s">
        <v>1920</v>
      </c>
      <c r="G96" s="182" t="s">
        <v>3834</v>
      </c>
      <c r="H96" s="183">
        <v>3</v>
      </c>
      <c r="I96" s="184"/>
      <c r="J96" s="185">
        <f>ROUND(I96*H96,2)</f>
        <v>0</v>
      </c>
      <c r="K96" s="181" t="s">
        <v>3501</v>
      </c>
      <c r="L96" s="38"/>
      <c r="M96" s="186" t="s">
        <v>3501</v>
      </c>
      <c r="N96" s="187" t="s">
        <v>3525</v>
      </c>
      <c r="O96" s="63"/>
      <c r="P96" s="188">
        <f>O96*H96</f>
        <v>0</v>
      </c>
      <c r="Q96" s="188">
        <v>0</v>
      </c>
      <c r="R96" s="188">
        <f>Q96*H96</f>
        <v>0</v>
      </c>
      <c r="S96" s="188">
        <v>0</v>
      </c>
      <c r="T96" s="189">
        <f>S96*H96</f>
        <v>0</v>
      </c>
      <c r="AR96" s="190" t="s">
        <v>3699</v>
      </c>
      <c r="AT96" s="190" t="s">
        <v>3694</v>
      </c>
      <c r="AU96" s="190" t="s">
        <v>3562</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1921</v>
      </c>
    </row>
    <row r="97" spans="2:65" s="1" customFormat="1" ht="16.5" customHeight="1">
      <c r="B97" s="34"/>
      <c r="C97" s="179" t="s">
        <v>3565</v>
      </c>
      <c r="D97" s="179" t="s">
        <v>3694</v>
      </c>
      <c r="E97" s="180" t="s">
        <v>1922</v>
      </c>
      <c r="F97" s="181" t="s">
        <v>1923</v>
      </c>
      <c r="G97" s="182" t="s">
        <v>3834</v>
      </c>
      <c r="H97" s="183">
        <v>2</v>
      </c>
      <c r="I97" s="184"/>
      <c r="J97" s="185">
        <f>ROUND(I97*H97,2)</f>
        <v>0</v>
      </c>
      <c r="K97" s="181" t="s">
        <v>3501</v>
      </c>
      <c r="L97" s="38"/>
      <c r="M97" s="186" t="s">
        <v>3501</v>
      </c>
      <c r="N97" s="187" t="s">
        <v>3525</v>
      </c>
      <c r="O97" s="63"/>
      <c r="P97" s="188">
        <f>O97*H97</f>
        <v>0</v>
      </c>
      <c r="Q97" s="188">
        <v>0</v>
      </c>
      <c r="R97" s="188">
        <f>Q97*H97</f>
        <v>0</v>
      </c>
      <c r="S97" s="188">
        <v>0</v>
      </c>
      <c r="T97" s="189">
        <f>S97*H97</f>
        <v>0</v>
      </c>
      <c r="AR97" s="190" t="s">
        <v>3699</v>
      </c>
      <c r="AT97" s="190" t="s">
        <v>3694</v>
      </c>
      <c r="AU97" s="190" t="s">
        <v>3562</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1924</v>
      </c>
    </row>
    <row r="98" spans="2:65" s="1" customFormat="1" ht="16.5" customHeight="1">
      <c r="B98" s="34"/>
      <c r="C98" s="179" t="s">
        <v>3706</v>
      </c>
      <c r="D98" s="179" t="s">
        <v>3694</v>
      </c>
      <c r="E98" s="180" t="s">
        <v>1925</v>
      </c>
      <c r="F98" s="181" t="s">
        <v>1926</v>
      </c>
      <c r="G98" s="182" t="s">
        <v>3834</v>
      </c>
      <c r="H98" s="183">
        <v>1</v>
      </c>
      <c r="I98" s="184"/>
      <c r="J98" s="185">
        <f>ROUND(I98*H98,2)</f>
        <v>0</v>
      </c>
      <c r="K98" s="181" t="s">
        <v>1790</v>
      </c>
      <c r="L98" s="38"/>
      <c r="M98" s="186" t="s">
        <v>3501</v>
      </c>
      <c r="N98" s="187" t="s">
        <v>3525</v>
      </c>
      <c r="O98" s="63"/>
      <c r="P98" s="188">
        <f>O98*H98</f>
        <v>0</v>
      </c>
      <c r="Q98" s="188">
        <v>0</v>
      </c>
      <c r="R98" s="188">
        <f>Q98*H98</f>
        <v>0</v>
      </c>
      <c r="S98" s="188">
        <v>0</v>
      </c>
      <c r="T98" s="189">
        <f>S98*H98</f>
        <v>0</v>
      </c>
      <c r="AR98" s="190" t="s">
        <v>3699</v>
      </c>
      <c r="AT98" s="190" t="s">
        <v>3694</v>
      </c>
      <c r="AU98" s="190" t="s">
        <v>3562</v>
      </c>
      <c r="AY98" s="17" t="s">
        <v>3691</v>
      </c>
      <c r="BE98" s="191">
        <f>IF(N98="základní",J98,0)</f>
        <v>0</v>
      </c>
      <c r="BF98" s="191">
        <f>IF(N98="snížená",J98,0)</f>
        <v>0</v>
      </c>
      <c r="BG98" s="191">
        <f>IF(N98="zákl. přenesená",J98,0)</f>
        <v>0</v>
      </c>
      <c r="BH98" s="191">
        <f>IF(N98="sníž. přenesená",J98,0)</f>
        <v>0</v>
      </c>
      <c r="BI98" s="191">
        <f>IF(N98="nulová",J98,0)</f>
        <v>0</v>
      </c>
      <c r="BJ98" s="17" t="s">
        <v>3562</v>
      </c>
      <c r="BK98" s="191">
        <f>ROUND(I98*H98,2)</f>
        <v>0</v>
      </c>
      <c r="BL98" s="17" t="s">
        <v>3699</v>
      </c>
      <c r="BM98" s="190" t="s">
        <v>1927</v>
      </c>
    </row>
    <row r="99" spans="2:65" s="1" customFormat="1" ht="24" customHeight="1">
      <c r="B99" s="34"/>
      <c r="C99" s="179" t="s">
        <v>3699</v>
      </c>
      <c r="D99" s="179" t="s">
        <v>3694</v>
      </c>
      <c r="E99" s="180" t="s">
        <v>1928</v>
      </c>
      <c r="F99" s="181" t="s">
        <v>1929</v>
      </c>
      <c r="G99" s="182" t="s">
        <v>3834</v>
      </c>
      <c r="H99" s="183">
        <v>2</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3562</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1930</v>
      </c>
    </row>
    <row r="100" spans="2:47" s="1" customFormat="1" ht="19.5">
      <c r="B100" s="34"/>
      <c r="C100" s="35"/>
      <c r="D100" s="194" t="s">
        <v>4408</v>
      </c>
      <c r="E100" s="35"/>
      <c r="F100" s="235" t="s">
        <v>1931</v>
      </c>
      <c r="G100" s="35"/>
      <c r="H100" s="35"/>
      <c r="I100" s="106"/>
      <c r="J100" s="35"/>
      <c r="K100" s="35"/>
      <c r="L100" s="38"/>
      <c r="M100" s="236"/>
      <c r="N100" s="63"/>
      <c r="O100" s="63"/>
      <c r="P100" s="63"/>
      <c r="Q100" s="63"/>
      <c r="R100" s="63"/>
      <c r="S100" s="63"/>
      <c r="T100" s="64"/>
      <c r="AT100" s="17" t="s">
        <v>4408</v>
      </c>
      <c r="AU100" s="17" t="s">
        <v>3562</v>
      </c>
    </row>
    <row r="101" spans="2:63" s="11" customFormat="1" ht="25.9" customHeight="1">
      <c r="B101" s="163"/>
      <c r="C101" s="164"/>
      <c r="D101" s="165" t="s">
        <v>3553</v>
      </c>
      <c r="E101" s="166" t="s">
        <v>1785</v>
      </c>
      <c r="F101" s="166" t="s">
        <v>1786</v>
      </c>
      <c r="G101" s="164"/>
      <c r="H101" s="164"/>
      <c r="I101" s="167"/>
      <c r="J101" s="168">
        <f>BK101</f>
        <v>0</v>
      </c>
      <c r="K101" s="164"/>
      <c r="L101" s="169"/>
      <c r="M101" s="170"/>
      <c r="N101" s="171"/>
      <c r="O101" s="171"/>
      <c r="P101" s="172">
        <f>P102+P125+P127+P131</f>
        <v>0</v>
      </c>
      <c r="Q101" s="171"/>
      <c r="R101" s="172">
        <f>R102+R125+R127+R131</f>
        <v>0</v>
      </c>
      <c r="S101" s="171"/>
      <c r="T101" s="173">
        <f>T102+T125+T127+T131</f>
        <v>0</v>
      </c>
      <c r="AR101" s="174" t="s">
        <v>3562</v>
      </c>
      <c r="AT101" s="175" t="s">
        <v>3553</v>
      </c>
      <c r="AU101" s="175" t="s">
        <v>3554</v>
      </c>
      <c r="AY101" s="174" t="s">
        <v>3691</v>
      </c>
      <c r="BK101" s="176">
        <f>BK102+BK125+BK127+BK131</f>
        <v>0</v>
      </c>
    </row>
    <row r="102" spans="2:63" s="11" customFormat="1" ht="22.9" customHeight="1">
      <c r="B102" s="163"/>
      <c r="C102" s="164"/>
      <c r="D102" s="165" t="s">
        <v>3553</v>
      </c>
      <c r="E102" s="177" t="s">
        <v>3562</v>
      </c>
      <c r="F102" s="177" t="s">
        <v>1787</v>
      </c>
      <c r="G102" s="164"/>
      <c r="H102" s="164"/>
      <c r="I102" s="167"/>
      <c r="J102" s="178">
        <f>BK102</f>
        <v>0</v>
      </c>
      <c r="K102" s="164"/>
      <c r="L102" s="169"/>
      <c r="M102" s="170"/>
      <c r="N102" s="171"/>
      <c r="O102" s="171"/>
      <c r="P102" s="172">
        <f>SUM(P103:P124)</f>
        <v>0</v>
      </c>
      <c r="Q102" s="171"/>
      <c r="R102" s="172">
        <f>SUM(R103:R124)</f>
        <v>0</v>
      </c>
      <c r="S102" s="171"/>
      <c r="T102" s="173">
        <f>SUM(T103:T124)</f>
        <v>0</v>
      </c>
      <c r="AR102" s="174" t="s">
        <v>3562</v>
      </c>
      <c r="AT102" s="175" t="s">
        <v>3553</v>
      </c>
      <c r="AU102" s="175" t="s">
        <v>3562</v>
      </c>
      <c r="AY102" s="174" t="s">
        <v>3691</v>
      </c>
      <c r="BK102" s="176">
        <f>SUM(BK103:BK124)</f>
        <v>0</v>
      </c>
    </row>
    <row r="103" spans="2:65" s="1" customFormat="1" ht="16.5" customHeight="1">
      <c r="B103" s="34"/>
      <c r="C103" s="179" t="s">
        <v>3716</v>
      </c>
      <c r="D103" s="179" t="s">
        <v>3694</v>
      </c>
      <c r="E103" s="180" t="s">
        <v>1932</v>
      </c>
      <c r="F103" s="181" t="s">
        <v>1933</v>
      </c>
      <c r="G103" s="182" t="s">
        <v>1934</v>
      </c>
      <c r="H103" s="183">
        <v>8</v>
      </c>
      <c r="I103" s="184"/>
      <c r="J103" s="185">
        <f>ROUND(I103*H103,2)</f>
        <v>0</v>
      </c>
      <c r="K103" s="181" t="s">
        <v>1790</v>
      </c>
      <c r="L103" s="38"/>
      <c r="M103" s="186" t="s">
        <v>3501</v>
      </c>
      <c r="N103" s="187" t="s">
        <v>3525</v>
      </c>
      <c r="O103" s="63"/>
      <c r="P103" s="188">
        <f>O103*H103</f>
        <v>0</v>
      </c>
      <c r="Q103" s="188">
        <v>0</v>
      </c>
      <c r="R103" s="188">
        <f>Q103*H103</f>
        <v>0</v>
      </c>
      <c r="S103" s="188">
        <v>0</v>
      </c>
      <c r="T103" s="189">
        <f>S103*H103</f>
        <v>0</v>
      </c>
      <c r="AR103" s="190" t="s">
        <v>3699</v>
      </c>
      <c r="AT103" s="190" t="s">
        <v>3694</v>
      </c>
      <c r="AU103" s="190" t="s">
        <v>3565</v>
      </c>
      <c r="AY103" s="17" t="s">
        <v>3691</v>
      </c>
      <c r="BE103" s="191">
        <f>IF(N103="základní",J103,0)</f>
        <v>0</v>
      </c>
      <c r="BF103" s="191">
        <f>IF(N103="snížená",J103,0)</f>
        <v>0</v>
      </c>
      <c r="BG103" s="191">
        <f>IF(N103="zákl. přenesená",J103,0)</f>
        <v>0</v>
      </c>
      <c r="BH103" s="191">
        <f>IF(N103="sníž. přenesená",J103,0)</f>
        <v>0</v>
      </c>
      <c r="BI103" s="191">
        <f>IF(N103="nulová",J103,0)</f>
        <v>0</v>
      </c>
      <c r="BJ103" s="17" t="s">
        <v>3562</v>
      </c>
      <c r="BK103" s="191">
        <f>ROUND(I103*H103,2)</f>
        <v>0</v>
      </c>
      <c r="BL103" s="17" t="s">
        <v>3699</v>
      </c>
      <c r="BM103" s="190" t="s">
        <v>1935</v>
      </c>
    </row>
    <row r="104" spans="2:65" s="1" customFormat="1" ht="24" customHeight="1">
      <c r="B104" s="34"/>
      <c r="C104" s="179" t="s">
        <v>3721</v>
      </c>
      <c r="D104" s="179" t="s">
        <v>3694</v>
      </c>
      <c r="E104" s="180" t="s">
        <v>1936</v>
      </c>
      <c r="F104" s="181" t="s">
        <v>1937</v>
      </c>
      <c r="G104" s="182" t="s">
        <v>1938</v>
      </c>
      <c r="H104" s="183">
        <v>3</v>
      </c>
      <c r="I104" s="184"/>
      <c r="J104" s="185">
        <f>ROUND(I104*H104,2)</f>
        <v>0</v>
      </c>
      <c r="K104" s="181" t="s">
        <v>1790</v>
      </c>
      <c r="L104" s="38"/>
      <c r="M104" s="186" t="s">
        <v>3501</v>
      </c>
      <c r="N104" s="187" t="s">
        <v>3525</v>
      </c>
      <c r="O104" s="63"/>
      <c r="P104" s="188">
        <f>O104*H104</f>
        <v>0</v>
      </c>
      <c r="Q104" s="188">
        <v>0</v>
      </c>
      <c r="R104" s="188">
        <f>Q104*H104</f>
        <v>0</v>
      </c>
      <c r="S104" s="188">
        <v>0</v>
      </c>
      <c r="T104" s="189">
        <f>S104*H104</f>
        <v>0</v>
      </c>
      <c r="AR104" s="190" t="s">
        <v>3699</v>
      </c>
      <c r="AT104" s="190" t="s">
        <v>3694</v>
      </c>
      <c r="AU104" s="190" t="s">
        <v>3565</v>
      </c>
      <c r="AY104" s="17" t="s">
        <v>3691</v>
      </c>
      <c r="BE104" s="191">
        <f>IF(N104="základní",J104,0)</f>
        <v>0</v>
      </c>
      <c r="BF104" s="191">
        <f>IF(N104="snížená",J104,0)</f>
        <v>0</v>
      </c>
      <c r="BG104" s="191">
        <f>IF(N104="zákl. přenesená",J104,0)</f>
        <v>0</v>
      </c>
      <c r="BH104" s="191">
        <f>IF(N104="sníž. přenesená",J104,0)</f>
        <v>0</v>
      </c>
      <c r="BI104" s="191">
        <f>IF(N104="nulová",J104,0)</f>
        <v>0</v>
      </c>
      <c r="BJ104" s="17" t="s">
        <v>3562</v>
      </c>
      <c r="BK104" s="191">
        <f>ROUND(I104*H104,2)</f>
        <v>0</v>
      </c>
      <c r="BL104" s="17" t="s">
        <v>3699</v>
      </c>
      <c r="BM104" s="190" t="s">
        <v>1939</v>
      </c>
    </row>
    <row r="105" spans="2:65" s="1" customFormat="1" ht="24" customHeight="1">
      <c r="B105" s="34"/>
      <c r="C105" s="179" t="s">
        <v>3725</v>
      </c>
      <c r="D105" s="179" t="s">
        <v>3694</v>
      </c>
      <c r="E105" s="180" t="s">
        <v>1940</v>
      </c>
      <c r="F105" s="181" t="s">
        <v>1941</v>
      </c>
      <c r="G105" s="182" t="s">
        <v>3697</v>
      </c>
      <c r="H105" s="183">
        <v>122.7</v>
      </c>
      <c r="I105" s="184"/>
      <c r="J105" s="185">
        <f>ROUND(I105*H105,2)</f>
        <v>0</v>
      </c>
      <c r="K105" s="181" t="s">
        <v>1942</v>
      </c>
      <c r="L105" s="38"/>
      <c r="M105" s="186" t="s">
        <v>3501</v>
      </c>
      <c r="N105" s="187" t="s">
        <v>3525</v>
      </c>
      <c r="O105" s="63"/>
      <c r="P105" s="188">
        <f>O105*H105</f>
        <v>0</v>
      </c>
      <c r="Q105" s="188">
        <v>0</v>
      </c>
      <c r="R105" s="188">
        <f>Q105*H105</f>
        <v>0</v>
      </c>
      <c r="S105" s="188">
        <v>0</v>
      </c>
      <c r="T105" s="189">
        <f>S105*H105</f>
        <v>0</v>
      </c>
      <c r="AR105" s="190" t="s">
        <v>3699</v>
      </c>
      <c r="AT105" s="190" t="s">
        <v>3694</v>
      </c>
      <c r="AU105" s="190" t="s">
        <v>3565</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3699</v>
      </c>
      <c r="BM105" s="190" t="s">
        <v>1943</v>
      </c>
    </row>
    <row r="106" spans="2:51" s="12" customFormat="1" ht="12">
      <c r="B106" s="192"/>
      <c r="C106" s="193"/>
      <c r="D106" s="194" t="s">
        <v>3710</v>
      </c>
      <c r="E106" s="195" t="s">
        <v>3501</v>
      </c>
      <c r="F106" s="196" t="s">
        <v>1944</v>
      </c>
      <c r="G106" s="193"/>
      <c r="H106" s="197">
        <v>122.7</v>
      </c>
      <c r="I106" s="198"/>
      <c r="J106" s="193"/>
      <c r="K106" s="193"/>
      <c r="L106" s="199"/>
      <c r="M106" s="200"/>
      <c r="N106" s="201"/>
      <c r="O106" s="201"/>
      <c r="P106" s="201"/>
      <c r="Q106" s="201"/>
      <c r="R106" s="201"/>
      <c r="S106" s="201"/>
      <c r="T106" s="202"/>
      <c r="AT106" s="203" t="s">
        <v>3710</v>
      </c>
      <c r="AU106" s="203" t="s">
        <v>3565</v>
      </c>
      <c r="AV106" s="12" t="s">
        <v>3565</v>
      </c>
      <c r="AW106" s="12" t="s">
        <v>3515</v>
      </c>
      <c r="AX106" s="12" t="s">
        <v>3554</v>
      </c>
      <c r="AY106" s="203" t="s">
        <v>3691</v>
      </c>
    </row>
    <row r="107" spans="2:51" s="13" customFormat="1" ht="12">
      <c r="B107" s="204"/>
      <c r="C107" s="205"/>
      <c r="D107" s="194" t="s">
        <v>3710</v>
      </c>
      <c r="E107" s="206" t="s">
        <v>3501</v>
      </c>
      <c r="F107" s="207" t="s">
        <v>3712</v>
      </c>
      <c r="G107" s="205"/>
      <c r="H107" s="208">
        <v>122.7</v>
      </c>
      <c r="I107" s="209"/>
      <c r="J107" s="205"/>
      <c r="K107" s="205"/>
      <c r="L107" s="210"/>
      <c r="M107" s="211"/>
      <c r="N107" s="212"/>
      <c r="O107" s="212"/>
      <c r="P107" s="212"/>
      <c r="Q107" s="212"/>
      <c r="R107" s="212"/>
      <c r="S107" s="212"/>
      <c r="T107" s="213"/>
      <c r="AT107" s="214" t="s">
        <v>3710</v>
      </c>
      <c r="AU107" s="214" t="s">
        <v>3565</v>
      </c>
      <c r="AV107" s="13" t="s">
        <v>3699</v>
      </c>
      <c r="AW107" s="13" t="s">
        <v>3515</v>
      </c>
      <c r="AX107" s="13" t="s">
        <v>3562</v>
      </c>
      <c r="AY107" s="214" t="s">
        <v>3691</v>
      </c>
    </row>
    <row r="108" spans="2:65" s="1" customFormat="1" ht="24" customHeight="1">
      <c r="B108" s="34"/>
      <c r="C108" s="179" t="s">
        <v>3732</v>
      </c>
      <c r="D108" s="179" t="s">
        <v>3694</v>
      </c>
      <c r="E108" s="180" t="s">
        <v>3733</v>
      </c>
      <c r="F108" s="181" t="s">
        <v>3734</v>
      </c>
      <c r="G108" s="182" t="s">
        <v>3697</v>
      </c>
      <c r="H108" s="183">
        <v>122.7</v>
      </c>
      <c r="I108" s="184"/>
      <c r="J108" s="185">
        <f aca="true" t="shared" si="0" ref="J108:J113">ROUND(I108*H108,2)</f>
        <v>0</v>
      </c>
      <c r="K108" s="181" t="s">
        <v>1790</v>
      </c>
      <c r="L108" s="38"/>
      <c r="M108" s="186" t="s">
        <v>3501</v>
      </c>
      <c r="N108" s="187" t="s">
        <v>3525</v>
      </c>
      <c r="O108" s="63"/>
      <c r="P108" s="188">
        <f aca="true" t="shared" si="1" ref="P108:P113">O108*H108</f>
        <v>0</v>
      </c>
      <c r="Q108" s="188">
        <v>0</v>
      </c>
      <c r="R108" s="188">
        <f aca="true" t="shared" si="2" ref="R108:R113">Q108*H108</f>
        <v>0</v>
      </c>
      <c r="S108" s="188">
        <v>0</v>
      </c>
      <c r="T108" s="189">
        <f aca="true" t="shared" si="3" ref="T108:T113">S108*H108</f>
        <v>0</v>
      </c>
      <c r="AR108" s="190" t="s">
        <v>3699</v>
      </c>
      <c r="AT108" s="190" t="s">
        <v>3694</v>
      </c>
      <c r="AU108" s="190" t="s">
        <v>3565</v>
      </c>
      <c r="AY108" s="17" t="s">
        <v>3691</v>
      </c>
      <c r="BE108" s="191">
        <f aca="true" t="shared" si="4" ref="BE108:BE113">IF(N108="základní",J108,0)</f>
        <v>0</v>
      </c>
      <c r="BF108" s="191">
        <f aca="true" t="shared" si="5" ref="BF108:BF113">IF(N108="snížená",J108,0)</f>
        <v>0</v>
      </c>
      <c r="BG108" s="191">
        <f aca="true" t="shared" si="6" ref="BG108:BG113">IF(N108="zákl. přenesená",J108,0)</f>
        <v>0</v>
      </c>
      <c r="BH108" s="191">
        <f aca="true" t="shared" si="7" ref="BH108:BH113">IF(N108="sníž. přenesená",J108,0)</f>
        <v>0</v>
      </c>
      <c r="BI108" s="191">
        <f aca="true" t="shared" si="8" ref="BI108:BI113">IF(N108="nulová",J108,0)</f>
        <v>0</v>
      </c>
      <c r="BJ108" s="17" t="s">
        <v>3562</v>
      </c>
      <c r="BK108" s="191">
        <f aca="true" t="shared" si="9" ref="BK108:BK113">ROUND(I108*H108,2)</f>
        <v>0</v>
      </c>
      <c r="BL108" s="17" t="s">
        <v>3699</v>
      </c>
      <c r="BM108" s="190" t="s">
        <v>1945</v>
      </c>
    </row>
    <row r="109" spans="2:65" s="1" customFormat="1" ht="24" customHeight="1">
      <c r="B109" s="34"/>
      <c r="C109" s="179" t="s">
        <v>3737</v>
      </c>
      <c r="D109" s="179" t="s">
        <v>3694</v>
      </c>
      <c r="E109" s="180" t="s">
        <v>3763</v>
      </c>
      <c r="F109" s="181" t="s">
        <v>3764</v>
      </c>
      <c r="G109" s="182" t="s">
        <v>3697</v>
      </c>
      <c r="H109" s="183">
        <v>122.7</v>
      </c>
      <c r="I109" s="184"/>
      <c r="J109" s="185">
        <f t="shared" si="0"/>
        <v>0</v>
      </c>
      <c r="K109" s="181" t="s">
        <v>1790</v>
      </c>
      <c r="L109" s="38"/>
      <c r="M109" s="186" t="s">
        <v>3501</v>
      </c>
      <c r="N109" s="187" t="s">
        <v>3525</v>
      </c>
      <c r="O109" s="63"/>
      <c r="P109" s="188">
        <f t="shared" si="1"/>
        <v>0</v>
      </c>
      <c r="Q109" s="188">
        <v>0</v>
      </c>
      <c r="R109" s="188">
        <f t="shared" si="2"/>
        <v>0</v>
      </c>
      <c r="S109" s="188">
        <v>0</v>
      </c>
      <c r="T109" s="189">
        <f t="shared" si="3"/>
        <v>0</v>
      </c>
      <c r="AR109" s="190" t="s">
        <v>3699</v>
      </c>
      <c r="AT109" s="190" t="s">
        <v>3694</v>
      </c>
      <c r="AU109" s="190" t="s">
        <v>3565</v>
      </c>
      <c r="AY109" s="17" t="s">
        <v>3691</v>
      </c>
      <c r="BE109" s="191">
        <f t="shared" si="4"/>
        <v>0</v>
      </c>
      <c r="BF109" s="191">
        <f t="shared" si="5"/>
        <v>0</v>
      </c>
      <c r="BG109" s="191">
        <f t="shared" si="6"/>
        <v>0</v>
      </c>
      <c r="BH109" s="191">
        <f t="shared" si="7"/>
        <v>0</v>
      </c>
      <c r="BI109" s="191">
        <f t="shared" si="8"/>
        <v>0</v>
      </c>
      <c r="BJ109" s="17" t="s">
        <v>3562</v>
      </c>
      <c r="BK109" s="191">
        <f t="shared" si="9"/>
        <v>0</v>
      </c>
      <c r="BL109" s="17" t="s">
        <v>3699</v>
      </c>
      <c r="BM109" s="190" t="s">
        <v>1946</v>
      </c>
    </row>
    <row r="110" spans="2:65" s="1" customFormat="1" ht="24" customHeight="1">
      <c r="B110" s="34"/>
      <c r="C110" s="179" t="s">
        <v>3741</v>
      </c>
      <c r="D110" s="179" t="s">
        <v>3694</v>
      </c>
      <c r="E110" s="180" t="s">
        <v>1947</v>
      </c>
      <c r="F110" s="181" t="s">
        <v>1948</v>
      </c>
      <c r="G110" s="182" t="s">
        <v>3697</v>
      </c>
      <c r="H110" s="183">
        <v>29.2</v>
      </c>
      <c r="I110" s="184"/>
      <c r="J110" s="185">
        <f t="shared" si="0"/>
        <v>0</v>
      </c>
      <c r="K110" s="181" t="s">
        <v>1790</v>
      </c>
      <c r="L110" s="38"/>
      <c r="M110" s="186" t="s">
        <v>3501</v>
      </c>
      <c r="N110" s="187" t="s">
        <v>3525</v>
      </c>
      <c r="O110" s="63"/>
      <c r="P110" s="188">
        <f t="shared" si="1"/>
        <v>0</v>
      </c>
      <c r="Q110" s="188">
        <v>0</v>
      </c>
      <c r="R110" s="188">
        <f t="shared" si="2"/>
        <v>0</v>
      </c>
      <c r="S110" s="188">
        <v>0</v>
      </c>
      <c r="T110" s="189">
        <f t="shared" si="3"/>
        <v>0</v>
      </c>
      <c r="AR110" s="190" t="s">
        <v>3699</v>
      </c>
      <c r="AT110" s="190" t="s">
        <v>3694</v>
      </c>
      <c r="AU110" s="190" t="s">
        <v>3565</v>
      </c>
      <c r="AY110" s="17" t="s">
        <v>3691</v>
      </c>
      <c r="BE110" s="191">
        <f t="shared" si="4"/>
        <v>0</v>
      </c>
      <c r="BF110" s="191">
        <f t="shared" si="5"/>
        <v>0</v>
      </c>
      <c r="BG110" s="191">
        <f t="shared" si="6"/>
        <v>0</v>
      </c>
      <c r="BH110" s="191">
        <f t="shared" si="7"/>
        <v>0</v>
      </c>
      <c r="BI110" s="191">
        <f t="shared" si="8"/>
        <v>0</v>
      </c>
      <c r="BJ110" s="17" t="s">
        <v>3562</v>
      </c>
      <c r="BK110" s="191">
        <f t="shared" si="9"/>
        <v>0</v>
      </c>
      <c r="BL110" s="17" t="s">
        <v>3699</v>
      </c>
      <c r="BM110" s="190" t="s">
        <v>1949</v>
      </c>
    </row>
    <row r="111" spans="2:65" s="1" customFormat="1" ht="24" customHeight="1">
      <c r="B111" s="34"/>
      <c r="C111" s="179" t="s">
        <v>3692</v>
      </c>
      <c r="D111" s="179" t="s">
        <v>3694</v>
      </c>
      <c r="E111" s="180" t="s">
        <v>1950</v>
      </c>
      <c r="F111" s="181" t="s">
        <v>1951</v>
      </c>
      <c r="G111" s="182" t="s">
        <v>3697</v>
      </c>
      <c r="H111" s="183">
        <v>29.2</v>
      </c>
      <c r="I111" s="184"/>
      <c r="J111" s="185">
        <f t="shared" si="0"/>
        <v>0</v>
      </c>
      <c r="K111" s="181" t="s">
        <v>1790</v>
      </c>
      <c r="L111" s="38"/>
      <c r="M111" s="186" t="s">
        <v>3501</v>
      </c>
      <c r="N111" s="187" t="s">
        <v>3525</v>
      </c>
      <c r="O111" s="63"/>
      <c r="P111" s="188">
        <f t="shared" si="1"/>
        <v>0</v>
      </c>
      <c r="Q111" s="188">
        <v>0</v>
      </c>
      <c r="R111" s="188">
        <f t="shared" si="2"/>
        <v>0</v>
      </c>
      <c r="S111" s="188">
        <v>0</v>
      </c>
      <c r="T111" s="189">
        <f t="shared" si="3"/>
        <v>0</v>
      </c>
      <c r="AR111" s="190" t="s">
        <v>3699</v>
      </c>
      <c r="AT111" s="190" t="s">
        <v>3694</v>
      </c>
      <c r="AU111" s="190" t="s">
        <v>3565</v>
      </c>
      <c r="AY111" s="17" t="s">
        <v>3691</v>
      </c>
      <c r="BE111" s="191">
        <f t="shared" si="4"/>
        <v>0</v>
      </c>
      <c r="BF111" s="191">
        <f t="shared" si="5"/>
        <v>0</v>
      </c>
      <c r="BG111" s="191">
        <f t="shared" si="6"/>
        <v>0</v>
      </c>
      <c r="BH111" s="191">
        <f t="shared" si="7"/>
        <v>0</v>
      </c>
      <c r="BI111" s="191">
        <f t="shared" si="8"/>
        <v>0</v>
      </c>
      <c r="BJ111" s="17" t="s">
        <v>3562</v>
      </c>
      <c r="BK111" s="191">
        <f t="shared" si="9"/>
        <v>0</v>
      </c>
      <c r="BL111" s="17" t="s">
        <v>3699</v>
      </c>
      <c r="BM111" s="190" t="s">
        <v>1952</v>
      </c>
    </row>
    <row r="112" spans="2:65" s="1" customFormat="1" ht="16.5" customHeight="1">
      <c r="B112" s="34"/>
      <c r="C112" s="179" t="s">
        <v>3701</v>
      </c>
      <c r="D112" s="179" t="s">
        <v>3694</v>
      </c>
      <c r="E112" s="180" t="s">
        <v>1953</v>
      </c>
      <c r="F112" s="181" t="s">
        <v>1954</v>
      </c>
      <c r="G112" s="182" t="s">
        <v>3697</v>
      </c>
      <c r="H112" s="183">
        <v>29.2</v>
      </c>
      <c r="I112" s="184"/>
      <c r="J112" s="185">
        <f t="shared" si="0"/>
        <v>0</v>
      </c>
      <c r="K112" s="181" t="s">
        <v>1790</v>
      </c>
      <c r="L112" s="38"/>
      <c r="M112" s="186" t="s">
        <v>3501</v>
      </c>
      <c r="N112" s="187" t="s">
        <v>3525</v>
      </c>
      <c r="O112" s="63"/>
      <c r="P112" s="188">
        <f t="shared" si="1"/>
        <v>0</v>
      </c>
      <c r="Q112" s="188">
        <v>0</v>
      </c>
      <c r="R112" s="188">
        <f t="shared" si="2"/>
        <v>0</v>
      </c>
      <c r="S112" s="188">
        <v>0</v>
      </c>
      <c r="T112" s="189">
        <f t="shared" si="3"/>
        <v>0</v>
      </c>
      <c r="AR112" s="190" t="s">
        <v>3699</v>
      </c>
      <c r="AT112" s="190" t="s">
        <v>3694</v>
      </c>
      <c r="AU112" s="190" t="s">
        <v>3565</v>
      </c>
      <c r="AY112" s="17" t="s">
        <v>3691</v>
      </c>
      <c r="BE112" s="191">
        <f t="shared" si="4"/>
        <v>0</v>
      </c>
      <c r="BF112" s="191">
        <f t="shared" si="5"/>
        <v>0</v>
      </c>
      <c r="BG112" s="191">
        <f t="shared" si="6"/>
        <v>0</v>
      </c>
      <c r="BH112" s="191">
        <f t="shared" si="7"/>
        <v>0</v>
      </c>
      <c r="BI112" s="191">
        <f t="shared" si="8"/>
        <v>0</v>
      </c>
      <c r="BJ112" s="17" t="s">
        <v>3562</v>
      </c>
      <c r="BK112" s="191">
        <f t="shared" si="9"/>
        <v>0</v>
      </c>
      <c r="BL112" s="17" t="s">
        <v>3699</v>
      </c>
      <c r="BM112" s="190" t="s">
        <v>1955</v>
      </c>
    </row>
    <row r="113" spans="2:65" s="1" customFormat="1" ht="16.5" customHeight="1">
      <c r="B113" s="34"/>
      <c r="C113" s="179" t="s">
        <v>3723</v>
      </c>
      <c r="D113" s="179" t="s">
        <v>3694</v>
      </c>
      <c r="E113" s="180" t="s">
        <v>3790</v>
      </c>
      <c r="F113" s="181" t="s">
        <v>1956</v>
      </c>
      <c r="G113" s="182" t="s">
        <v>3792</v>
      </c>
      <c r="H113" s="183">
        <v>49.64</v>
      </c>
      <c r="I113" s="184"/>
      <c r="J113" s="185">
        <f t="shared" si="0"/>
        <v>0</v>
      </c>
      <c r="K113" s="181" t="s">
        <v>1790</v>
      </c>
      <c r="L113" s="38"/>
      <c r="M113" s="186" t="s">
        <v>3501</v>
      </c>
      <c r="N113" s="187" t="s">
        <v>3525</v>
      </c>
      <c r="O113" s="63"/>
      <c r="P113" s="188">
        <f t="shared" si="1"/>
        <v>0</v>
      </c>
      <c r="Q113" s="188">
        <v>0</v>
      </c>
      <c r="R113" s="188">
        <f t="shared" si="2"/>
        <v>0</v>
      </c>
      <c r="S113" s="188">
        <v>0</v>
      </c>
      <c r="T113" s="189">
        <f t="shared" si="3"/>
        <v>0</v>
      </c>
      <c r="AR113" s="190" t="s">
        <v>3699</v>
      </c>
      <c r="AT113" s="190" t="s">
        <v>3694</v>
      </c>
      <c r="AU113" s="190" t="s">
        <v>3565</v>
      </c>
      <c r="AY113" s="17" t="s">
        <v>3691</v>
      </c>
      <c r="BE113" s="191">
        <f t="shared" si="4"/>
        <v>0</v>
      </c>
      <c r="BF113" s="191">
        <f t="shared" si="5"/>
        <v>0</v>
      </c>
      <c r="BG113" s="191">
        <f t="shared" si="6"/>
        <v>0</v>
      </c>
      <c r="BH113" s="191">
        <f t="shared" si="7"/>
        <v>0</v>
      </c>
      <c r="BI113" s="191">
        <f t="shared" si="8"/>
        <v>0</v>
      </c>
      <c r="BJ113" s="17" t="s">
        <v>3562</v>
      </c>
      <c r="BK113" s="191">
        <f t="shared" si="9"/>
        <v>0</v>
      </c>
      <c r="BL113" s="17" t="s">
        <v>3699</v>
      </c>
      <c r="BM113" s="190" t="s">
        <v>1957</v>
      </c>
    </row>
    <row r="114" spans="2:51" s="12" customFormat="1" ht="12">
      <c r="B114" s="192"/>
      <c r="C114" s="193"/>
      <c r="D114" s="194" t="s">
        <v>3710</v>
      </c>
      <c r="E114" s="195" t="s">
        <v>3501</v>
      </c>
      <c r="F114" s="196" t="s">
        <v>1958</v>
      </c>
      <c r="G114" s="193"/>
      <c r="H114" s="197">
        <v>49.64</v>
      </c>
      <c r="I114" s="198"/>
      <c r="J114" s="193"/>
      <c r="K114" s="193"/>
      <c r="L114" s="199"/>
      <c r="M114" s="200"/>
      <c r="N114" s="201"/>
      <c r="O114" s="201"/>
      <c r="P114" s="201"/>
      <c r="Q114" s="201"/>
      <c r="R114" s="201"/>
      <c r="S114" s="201"/>
      <c r="T114" s="202"/>
      <c r="AT114" s="203" t="s">
        <v>3710</v>
      </c>
      <c r="AU114" s="203" t="s">
        <v>3565</v>
      </c>
      <c r="AV114" s="12" t="s">
        <v>3565</v>
      </c>
      <c r="AW114" s="12" t="s">
        <v>3515</v>
      </c>
      <c r="AX114" s="12" t="s">
        <v>3554</v>
      </c>
      <c r="AY114" s="203" t="s">
        <v>3691</v>
      </c>
    </row>
    <row r="115" spans="2:51" s="13" customFormat="1" ht="12">
      <c r="B115" s="204"/>
      <c r="C115" s="205"/>
      <c r="D115" s="194" t="s">
        <v>3710</v>
      </c>
      <c r="E115" s="206" t="s">
        <v>3501</v>
      </c>
      <c r="F115" s="207" t="s">
        <v>3712</v>
      </c>
      <c r="G115" s="205"/>
      <c r="H115" s="208">
        <v>49.64</v>
      </c>
      <c r="I115" s="209"/>
      <c r="J115" s="205"/>
      <c r="K115" s="205"/>
      <c r="L115" s="210"/>
      <c r="M115" s="211"/>
      <c r="N115" s="212"/>
      <c r="O115" s="212"/>
      <c r="P115" s="212"/>
      <c r="Q115" s="212"/>
      <c r="R115" s="212"/>
      <c r="S115" s="212"/>
      <c r="T115" s="213"/>
      <c r="AT115" s="214" t="s">
        <v>3710</v>
      </c>
      <c r="AU115" s="214" t="s">
        <v>3565</v>
      </c>
      <c r="AV115" s="13" t="s">
        <v>3699</v>
      </c>
      <c r="AW115" s="13" t="s">
        <v>3515</v>
      </c>
      <c r="AX115" s="13" t="s">
        <v>3562</v>
      </c>
      <c r="AY115" s="214" t="s">
        <v>3691</v>
      </c>
    </row>
    <row r="116" spans="2:65" s="1" customFormat="1" ht="24" customHeight="1">
      <c r="B116" s="34"/>
      <c r="C116" s="179" t="s">
        <v>3756</v>
      </c>
      <c r="D116" s="179" t="s">
        <v>3694</v>
      </c>
      <c r="E116" s="180" t="s">
        <v>1959</v>
      </c>
      <c r="F116" s="181" t="s">
        <v>1960</v>
      </c>
      <c r="G116" s="182" t="s">
        <v>3697</v>
      </c>
      <c r="H116" s="183">
        <v>40.7</v>
      </c>
      <c r="I116" s="184"/>
      <c r="J116" s="185">
        <f>ROUND(I116*H116,2)</f>
        <v>0</v>
      </c>
      <c r="K116" s="181" t="s">
        <v>1790</v>
      </c>
      <c r="L116" s="38"/>
      <c r="M116" s="186" t="s">
        <v>3501</v>
      </c>
      <c r="N116" s="187" t="s">
        <v>3525</v>
      </c>
      <c r="O116" s="63"/>
      <c r="P116" s="188">
        <f>O116*H116</f>
        <v>0</v>
      </c>
      <c r="Q116" s="188">
        <v>0</v>
      </c>
      <c r="R116" s="188">
        <f>Q116*H116</f>
        <v>0</v>
      </c>
      <c r="S116" s="188">
        <v>0</v>
      </c>
      <c r="T116" s="189">
        <f>S116*H116</f>
        <v>0</v>
      </c>
      <c r="AR116" s="190" t="s">
        <v>3699</v>
      </c>
      <c r="AT116" s="190" t="s">
        <v>3694</v>
      </c>
      <c r="AU116" s="190" t="s">
        <v>3565</v>
      </c>
      <c r="AY116" s="17" t="s">
        <v>3691</v>
      </c>
      <c r="BE116" s="191">
        <f>IF(N116="základní",J116,0)</f>
        <v>0</v>
      </c>
      <c r="BF116" s="191">
        <f>IF(N116="snížená",J116,0)</f>
        <v>0</v>
      </c>
      <c r="BG116" s="191">
        <f>IF(N116="zákl. přenesená",J116,0)</f>
        <v>0</v>
      </c>
      <c r="BH116" s="191">
        <f>IF(N116="sníž. přenesená",J116,0)</f>
        <v>0</v>
      </c>
      <c r="BI116" s="191">
        <f>IF(N116="nulová",J116,0)</f>
        <v>0</v>
      </c>
      <c r="BJ116" s="17" t="s">
        <v>3562</v>
      </c>
      <c r="BK116" s="191">
        <f>ROUND(I116*H116,2)</f>
        <v>0</v>
      </c>
      <c r="BL116" s="17" t="s">
        <v>3699</v>
      </c>
      <c r="BM116" s="190" t="s">
        <v>1961</v>
      </c>
    </row>
    <row r="117" spans="2:51" s="12" customFormat="1" ht="12">
      <c r="B117" s="192"/>
      <c r="C117" s="193"/>
      <c r="D117" s="194" t="s">
        <v>3710</v>
      </c>
      <c r="E117" s="195" t="s">
        <v>3501</v>
      </c>
      <c r="F117" s="196" t="s">
        <v>1962</v>
      </c>
      <c r="G117" s="193"/>
      <c r="H117" s="197">
        <v>40.7</v>
      </c>
      <c r="I117" s="198"/>
      <c r="J117" s="193"/>
      <c r="K117" s="193"/>
      <c r="L117" s="199"/>
      <c r="M117" s="200"/>
      <c r="N117" s="201"/>
      <c r="O117" s="201"/>
      <c r="P117" s="201"/>
      <c r="Q117" s="201"/>
      <c r="R117" s="201"/>
      <c r="S117" s="201"/>
      <c r="T117" s="202"/>
      <c r="AT117" s="203" t="s">
        <v>3710</v>
      </c>
      <c r="AU117" s="203" t="s">
        <v>3565</v>
      </c>
      <c r="AV117" s="12" t="s">
        <v>3565</v>
      </c>
      <c r="AW117" s="12" t="s">
        <v>3515</v>
      </c>
      <c r="AX117" s="12" t="s">
        <v>3554</v>
      </c>
      <c r="AY117" s="203" t="s">
        <v>3691</v>
      </c>
    </row>
    <row r="118" spans="2:51" s="13" customFormat="1" ht="12">
      <c r="B118" s="204"/>
      <c r="C118" s="205"/>
      <c r="D118" s="194" t="s">
        <v>3710</v>
      </c>
      <c r="E118" s="206" t="s">
        <v>3501</v>
      </c>
      <c r="F118" s="207" t="s">
        <v>3712</v>
      </c>
      <c r="G118" s="205"/>
      <c r="H118" s="208">
        <v>40.7</v>
      </c>
      <c r="I118" s="209"/>
      <c r="J118" s="205"/>
      <c r="K118" s="205"/>
      <c r="L118" s="210"/>
      <c r="M118" s="211"/>
      <c r="N118" s="212"/>
      <c r="O118" s="212"/>
      <c r="P118" s="212"/>
      <c r="Q118" s="212"/>
      <c r="R118" s="212"/>
      <c r="S118" s="212"/>
      <c r="T118" s="213"/>
      <c r="AT118" s="214" t="s">
        <v>3710</v>
      </c>
      <c r="AU118" s="214" t="s">
        <v>3565</v>
      </c>
      <c r="AV118" s="13" t="s">
        <v>3699</v>
      </c>
      <c r="AW118" s="13" t="s">
        <v>3515</v>
      </c>
      <c r="AX118" s="13" t="s">
        <v>3562</v>
      </c>
      <c r="AY118" s="214" t="s">
        <v>3691</v>
      </c>
    </row>
    <row r="119" spans="2:65" s="1" customFormat="1" ht="36" customHeight="1">
      <c r="B119" s="34"/>
      <c r="C119" s="179" t="s">
        <v>3490</v>
      </c>
      <c r="D119" s="179" t="s">
        <v>3694</v>
      </c>
      <c r="E119" s="180" t="s">
        <v>1963</v>
      </c>
      <c r="F119" s="181" t="s">
        <v>1964</v>
      </c>
      <c r="G119" s="182" t="s">
        <v>3697</v>
      </c>
      <c r="H119" s="183">
        <v>26.2</v>
      </c>
      <c r="I119" s="184"/>
      <c r="J119" s="185">
        <f>ROUND(I119*H119,2)</f>
        <v>0</v>
      </c>
      <c r="K119" s="181" t="s">
        <v>1790</v>
      </c>
      <c r="L119" s="38"/>
      <c r="M119" s="186" t="s">
        <v>3501</v>
      </c>
      <c r="N119" s="187" t="s">
        <v>3525</v>
      </c>
      <c r="O119" s="63"/>
      <c r="P119" s="188">
        <f>O119*H119</f>
        <v>0</v>
      </c>
      <c r="Q119" s="188">
        <v>0</v>
      </c>
      <c r="R119" s="188">
        <f>Q119*H119</f>
        <v>0</v>
      </c>
      <c r="S119" s="188">
        <v>0</v>
      </c>
      <c r="T119" s="189">
        <f>S119*H119</f>
        <v>0</v>
      </c>
      <c r="AR119" s="190" t="s">
        <v>3699</v>
      </c>
      <c r="AT119" s="190" t="s">
        <v>3694</v>
      </c>
      <c r="AU119" s="190" t="s">
        <v>3565</v>
      </c>
      <c r="AY119" s="17" t="s">
        <v>3691</v>
      </c>
      <c r="BE119" s="191">
        <f>IF(N119="základní",J119,0)</f>
        <v>0</v>
      </c>
      <c r="BF119" s="191">
        <f>IF(N119="snížená",J119,0)</f>
        <v>0</v>
      </c>
      <c r="BG119" s="191">
        <f>IF(N119="zákl. přenesená",J119,0)</f>
        <v>0</v>
      </c>
      <c r="BH119" s="191">
        <f>IF(N119="sníž. přenesená",J119,0)</f>
        <v>0</v>
      </c>
      <c r="BI119" s="191">
        <f>IF(N119="nulová",J119,0)</f>
        <v>0</v>
      </c>
      <c r="BJ119" s="17" t="s">
        <v>3562</v>
      </c>
      <c r="BK119" s="191">
        <f>ROUND(I119*H119,2)</f>
        <v>0</v>
      </c>
      <c r="BL119" s="17" t="s">
        <v>3699</v>
      </c>
      <c r="BM119" s="190" t="s">
        <v>1965</v>
      </c>
    </row>
    <row r="120" spans="2:51" s="12" customFormat="1" ht="12">
      <c r="B120" s="192"/>
      <c r="C120" s="193"/>
      <c r="D120" s="194" t="s">
        <v>3710</v>
      </c>
      <c r="E120" s="195" t="s">
        <v>3501</v>
      </c>
      <c r="F120" s="196" t="s">
        <v>1966</v>
      </c>
      <c r="G120" s="193"/>
      <c r="H120" s="197">
        <v>26.2</v>
      </c>
      <c r="I120" s="198"/>
      <c r="J120" s="193"/>
      <c r="K120" s="193"/>
      <c r="L120" s="199"/>
      <c r="M120" s="200"/>
      <c r="N120" s="201"/>
      <c r="O120" s="201"/>
      <c r="P120" s="201"/>
      <c r="Q120" s="201"/>
      <c r="R120" s="201"/>
      <c r="S120" s="201"/>
      <c r="T120" s="202"/>
      <c r="AT120" s="203" t="s">
        <v>3710</v>
      </c>
      <c r="AU120" s="203" t="s">
        <v>3565</v>
      </c>
      <c r="AV120" s="12" t="s">
        <v>3565</v>
      </c>
      <c r="AW120" s="12" t="s">
        <v>3515</v>
      </c>
      <c r="AX120" s="12" t="s">
        <v>3554</v>
      </c>
      <c r="AY120" s="203" t="s">
        <v>3691</v>
      </c>
    </row>
    <row r="121" spans="2:51" s="13" customFormat="1" ht="12">
      <c r="B121" s="204"/>
      <c r="C121" s="205"/>
      <c r="D121" s="194" t="s">
        <v>3710</v>
      </c>
      <c r="E121" s="206" t="s">
        <v>3501</v>
      </c>
      <c r="F121" s="207" t="s">
        <v>3712</v>
      </c>
      <c r="G121" s="205"/>
      <c r="H121" s="208">
        <v>26.2</v>
      </c>
      <c r="I121" s="209"/>
      <c r="J121" s="205"/>
      <c r="K121" s="205"/>
      <c r="L121" s="210"/>
      <c r="M121" s="211"/>
      <c r="N121" s="212"/>
      <c r="O121" s="212"/>
      <c r="P121" s="212"/>
      <c r="Q121" s="212"/>
      <c r="R121" s="212"/>
      <c r="S121" s="212"/>
      <c r="T121" s="213"/>
      <c r="AT121" s="214" t="s">
        <v>3710</v>
      </c>
      <c r="AU121" s="214" t="s">
        <v>3565</v>
      </c>
      <c r="AV121" s="13" t="s">
        <v>3699</v>
      </c>
      <c r="AW121" s="13" t="s">
        <v>3515</v>
      </c>
      <c r="AX121" s="13" t="s">
        <v>3562</v>
      </c>
      <c r="AY121" s="214" t="s">
        <v>3691</v>
      </c>
    </row>
    <row r="122" spans="2:65" s="1" customFormat="1" ht="16.5" customHeight="1">
      <c r="B122" s="34"/>
      <c r="C122" s="225" t="s">
        <v>3761</v>
      </c>
      <c r="D122" s="225" t="s">
        <v>3806</v>
      </c>
      <c r="E122" s="226" t="s">
        <v>1967</v>
      </c>
      <c r="F122" s="227" t="s">
        <v>1968</v>
      </c>
      <c r="G122" s="228" t="s">
        <v>3792</v>
      </c>
      <c r="H122" s="229">
        <v>29</v>
      </c>
      <c r="I122" s="230"/>
      <c r="J122" s="231">
        <f>ROUND(I122*H122,2)</f>
        <v>0</v>
      </c>
      <c r="K122" s="227" t="s">
        <v>1790</v>
      </c>
      <c r="L122" s="232"/>
      <c r="M122" s="233" t="s">
        <v>3501</v>
      </c>
      <c r="N122" s="234" t="s">
        <v>3525</v>
      </c>
      <c r="O122" s="63"/>
      <c r="P122" s="188">
        <f>O122*H122</f>
        <v>0</v>
      </c>
      <c r="Q122" s="188">
        <v>0</v>
      </c>
      <c r="R122" s="188">
        <f>Q122*H122</f>
        <v>0</v>
      </c>
      <c r="S122" s="188">
        <v>0</v>
      </c>
      <c r="T122" s="189">
        <f>S122*H122</f>
        <v>0</v>
      </c>
      <c r="AR122" s="190" t="s">
        <v>3732</v>
      </c>
      <c r="AT122" s="190" t="s">
        <v>3806</v>
      </c>
      <c r="AU122" s="190" t="s">
        <v>3565</v>
      </c>
      <c r="AY122" s="17" t="s">
        <v>3691</v>
      </c>
      <c r="BE122" s="191">
        <f>IF(N122="základní",J122,0)</f>
        <v>0</v>
      </c>
      <c r="BF122" s="191">
        <f>IF(N122="snížená",J122,0)</f>
        <v>0</v>
      </c>
      <c r="BG122" s="191">
        <f>IF(N122="zákl. přenesená",J122,0)</f>
        <v>0</v>
      </c>
      <c r="BH122" s="191">
        <f>IF(N122="sníž. přenesená",J122,0)</f>
        <v>0</v>
      </c>
      <c r="BI122" s="191">
        <f>IF(N122="nulová",J122,0)</f>
        <v>0</v>
      </c>
      <c r="BJ122" s="17" t="s">
        <v>3562</v>
      </c>
      <c r="BK122" s="191">
        <f>ROUND(I122*H122,2)</f>
        <v>0</v>
      </c>
      <c r="BL122" s="17" t="s">
        <v>3699</v>
      </c>
      <c r="BM122" s="190" t="s">
        <v>1969</v>
      </c>
    </row>
    <row r="123" spans="2:51" s="12" customFormat="1" ht="12">
      <c r="B123" s="192"/>
      <c r="C123" s="193"/>
      <c r="D123" s="194" t="s">
        <v>3710</v>
      </c>
      <c r="E123" s="195" t="s">
        <v>3501</v>
      </c>
      <c r="F123" s="196" t="s">
        <v>1970</v>
      </c>
      <c r="G123" s="193"/>
      <c r="H123" s="197">
        <v>29</v>
      </c>
      <c r="I123" s="198"/>
      <c r="J123" s="193"/>
      <c r="K123" s="193"/>
      <c r="L123" s="199"/>
      <c r="M123" s="200"/>
      <c r="N123" s="201"/>
      <c r="O123" s="201"/>
      <c r="P123" s="201"/>
      <c r="Q123" s="201"/>
      <c r="R123" s="201"/>
      <c r="S123" s="201"/>
      <c r="T123" s="202"/>
      <c r="AT123" s="203" t="s">
        <v>3710</v>
      </c>
      <c r="AU123" s="203" t="s">
        <v>3565</v>
      </c>
      <c r="AV123" s="12" t="s">
        <v>3565</v>
      </c>
      <c r="AW123" s="12" t="s">
        <v>3515</v>
      </c>
      <c r="AX123" s="12" t="s">
        <v>3554</v>
      </c>
      <c r="AY123" s="203" t="s">
        <v>3691</v>
      </c>
    </row>
    <row r="124" spans="2:51" s="13" customFormat="1" ht="12">
      <c r="B124" s="204"/>
      <c r="C124" s="205"/>
      <c r="D124" s="194" t="s">
        <v>3710</v>
      </c>
      <c r="E124" s="206" t="s">
        <v>3501</v>
      </c>
      <c r="F124" s="207" t="s">
        <v>3712</v>
      </c>
      <c r="G124" s="205"/>
      <c r="H124" s="208">
        <v>29</v>
      </c>
      <c r="I124" s="209"/>
      <c r="J124" s="205"/>
      <c r="K124" s="205"/>
      <c r="L124" s="210"/>
      <c r="M124" s="211"/>
      <c r="N124" s="212"/>
      <c r="O124" s="212"/>
      <c r="P124" s="212"/>
      <c r="Q124" s="212"/>
      <c r="R124" s="212"/>
      <c r="S124" s="212"/>
      <c r="T124" s="213"/>
      <c r="AT124" s="214" t="s">
        <v>3710</v>
      </c>
      <c r="AU124" s="214" t="s">
        <v>3565</v>
      </c>
      <c r="AV124" s="13" t="s">
        <v>3699</v>
      </c>
      <c r="AW124" s="13" t="s">
        <v>3515</v>
      </c>
      <c r="AX124" s="13" t="s">
        <v>3562</v>
      </c>
      <c r="AY124" s="214" t="s">
        <v>3691</v>
      </c>
    </row>
    <row r="125" spans="2:63" s="11" customFormat="1" ht="22.9" customHeight="1">
      <c r="B125" s="163"/>
      <c r="C125" s="164"/>
      <c r="D125" s="165" t="s">
        <v>3553</v>
      </c>
      <c r="E125" s="177" t="s">
        <v>3565</v>
      </c>
      <c r="F125" s="177" t="s">
        <v>1971</v>
      </c>
      <c r="G125" s="164"/>
      <c r="H125" s="164"/>
      <c r="I125" s="167"/>
      <c r="J125" s="178">
        <f>BK125</f>
        <v>0</v>
      </c>
      <c r="K125" s="164"/>
      <c r="L125" s="169"/>
      <c r="M125" s="170"/>
      <c r="N125" s="171"/>
      <c r="O125" s="171"/>
      <c r="P125" s="172">
        <f>P126</f>
        <v>0</v>
      </c>
      <c r="Q125" s="171"/>
      <c r="R125" s="172">
        <f>R126</f>
        <v>0</v>
      </c>
      <c r="S125" s="171"/>
      <c r="T125" s="173">
        <f>T126</f>
        <v>0</v>
      </c>
      <c r="AR125" s="174" t="s">
        <v>3562</v>
      </c>
      <c r="AT125" s="175" t="s">
        <v>3553</v>
      </c>
      <c r="AU125" s="175" t="s">
        <v>3562</v>
      </c>
      <c r="AY125" s="174" t="s">
        <v>3691</v>
      </c>
      <c r="BK125" s="176">
        <f>BK126</f>
        <v>0</v>
      </c>
    </row>
    <row r="126" spans="2:65" s="1" customFormat="1" ht="24" customHeight="1">
      <c r="B126" s="34"/>
      <c r="C126" s="179" t="s">
        <v>3767</v>
      </c>
      <c r="D126" s="179" t="s">
        <v>3694</v>
      </c>
      <c r="E126" s="180" t="s">
        <v>1972</v>
      </c>
      <c r="F126" s="181" t="s">
        <v>1973</v>
      </c>
      <c r="G126" s="182" t="s">
        <v>4097</v>
      </c>
      <c r="H126" s="183">
        <v>22</v>
      </c>
      <c r="I126" s="184"/>
      <c r="J126" s="185">
        <f>ROUND(I126*H126,2)</f>
        <v>0</v>
      </c>
      <c r="K126" s="181" t="s">
        <v>1790</v>
      </c>
      <c r="L126" s="38"/>
      <c r="M126" s="186" t="s">
        <v>3501</v>
      </c>
      <c r="N126" s="187" t="s">
        <v>3525</v>
      </c>
      <c r="O126" s="63"/>
      <c r="P126" s="188">
        <f>O126*H126</f>
        <v>0</v>
      </c>
      <c r="Q126" s="188">
        <v>0</v>
      </c>
      <c r="R126" s="188">
        <f>Q126*H126</f>
        <v>0</v>
      </c>
      <c r="S126" s="188">
        <v>0</v>
      </c>
      <c r="T126" s="189">
        <f>S126*H126</f>
        <v>0</v>
      </c>
      <c r="AR126" s="190" t="s">
        <v>3699</v>
      </c>
      <c r="AT126" s="190" t="s">
        <v>3694</v>
      </c>
      <c r="AU126" s="190" t="s">
        <v>3565</v>
      </c>
      <c r="AY126" s="17" t="s">
        <v>3691</v>
      </c>
      <c r="BE126" s="191">
        <f>IF(N126="základní",J126,0)</f>
        <v>0</v>
      </c>
      <c r="BF126" s="191">
        <f>IF(N126="snížená",J126,0)</f>
        <v>0</v>
      </c>
      <c r="BG126" s="191">
        <f>IF(N126="zákl. přenesená",J126,0)</f>
        <v>0</v>
      </c>
      <c r="BH126" s="191">
        <f>IF(N126="sníž. přenesená",J126,0)</f>
        <v>0</v>
      </c>
      <c r="BI126" s="191">
        <f>IF(N126="nulová",J126,0)</f>
        <v>0</v>
      </c>
      <c r="BJ126" s="17" t="s">
        <v>3562</v>
      </c>
      <c r="BK126" s="191">
        <f>ROUND(I126*H126,2)</f>
        <v>0</v>
      </c>
      <c r="BL126" s="17" t="s">
        <v>3699</v>
      </c>
      <c r="BM126" s="190" t="s">
        <v>1974</v>
      </c>
    </row>
    <row r="127" spans="2:63" s="11" customFormat="1" ht="22.9" customHeight="1">
      <c r="B127" s="163"/>
      <c r="C127" s="164"/>
      <c r="D127" s="165" t="s">
        <v>3553</v>
      </c>
      <c r="E127" s="177" t="s">
        <v>3699</v>
      </c>
      <c r="F127" s="177" t="s">
        <v>1813</v>
      </c>
      <c r="G127" s="164"/>
      <c r="H127" s="164"/>
      <c r="I127" s="167"/>
      <c r="J127" s="178">
        <f>BK127</f>
        <v>0</v>
      </c>
      <c r="K127" s="164"/>
      <c r="L127" s="169"/>
      <c r="M127" s="170"/>
      <c r="N127" s="171"/>
      <c r="O127" s="171"/>
      <c r="P127" s="172">
        <f>SUM(P128:P130)</f>
        <v>0</v>
      </c>
      <c r="Q127" s="171"/>
      <c r="R127" s="172">
        <f>SUM(R128:R130)</f>
        <v>0</v>
      </c>
      <c r="S127" s="171"/>
      <c r="T127" s="173">
        <f>SUM(T128:T130)</f>
        <v>0</v>
      </c>
      <c r="AR127" s="174" t="s">
        <v>3562</v>
      </c>
      <c r="AT127" s="175" t="s">
        <v>3553</v>
      </c>
      <c r="AU127" s="175" t="s">
        <v>3562</v>
      </c>
      <c r="AY127" s="174" t="s">
        <v>3691</v>
      </c>
      <c r="BK127" s="176">
        <f>SUM(BK128:BK130)</f>
        <v>0</v>
      </c>
    </row>
    <row r="128" spans="2:65" s="1" customFormat="1" ht="16.5" customHeight="1">
      <c r="B128" s="34"/>
      <c r="C128" s="179" t="s">
        <v>3772</v>
      </c>
      <c r="D128" s="179" t="s">
        <v>3694</v>
      </c>
      <c r="E128" s="180" t="s">
        <v>1975</v>
      </c>
      <c r="F128" s="181" t="s">
        <v>1976</v>
      </c>
      <c r="G128" s="182" t="s">
        <v>3697</v>
      </c>
      <c r="H128" s="183">
        <v>8.4</v>
      </c>
      <c r="I128" s="184"/>
      <c r="J128" s="185">
        <f>ROUND(I128*H128,2)</f>
        <v>0</v>
      </c>
      <c r="K128" s="181" t="s">
        <v>1790</v>
      </c>
      <c r="L128" s="38"/>
      <c r="M128" s="186" t="s">
        <v>3501</v>
      </c>
      <c r="N128" s="187" t="s">
        <v>3525</v>
      </c>
      <c r="O128" s="63"/>
      <c r="P128" s="188">
        <f>O128*H128</f>
        <v>0</v>
      </c>
      <c r="Q128" s="188">
        <v>0</v>
      </c>
      <c r="R128" s="188">
        <f>Q128*H128</f>
        <v>0</v>
      </c>
      <c r="S128" s="188">
        <v>0</v>
      </c>
      <c r="T128" s="189">
        <f>S128*H128</f>
        <v>0</v>
      </c>
      <c r="AR128" s="190" t="s">
        <v>3699</v>
      </c>
      <c r="AT128" s="190" t="s">
        <v>3694</v>
      </c>
      <c r="AU128" s="190" t="s">
        <v>3565</v>
      </c>
      <c r="AY128" s="17" t="s">
        <v>3691</v>
      </c>
      <c r="BE128" s="191">
        <f>IF(N128="základní",J128,0)</f>
        <v>0</v>
      </c>
      <c r="BF128" s="191">
        <f>IF(N128="snížená",J128,0)</f>
        <v>0</v>
      </c>
      <c r="BG128" s="191">
        <f>IF(N128="zákl. přenesená",J128,0)</f>
        <v>0</v>
      </c>
      <c r="BH128" s="191">
        <f>IF(N128="sníž. přenesená",J128,0)</f>
        <v>0</v>
      </c>
      <c r="BI128" s="191">
        <f>IF(N128="nulová",J128,0)</f>
        <v>0</v>
      </c>
      <c r="BJ128" s="17" t="s">
        <v>3562</v>
      </c>
      <c r="BK128" s="191">
        <f>ROUND(I128*H128,2)</f>
        <v>0</v>
      </c>
      <c r="BL128" s="17" t="s">
        <v>3699</v>
      </c>
      <c r="BM128" s="190" t="s">
        <v>1977</v>
      </c>
    </row>
    <row r="129" spans="2:51" s="12" customFormat="1" ht="12">
      <c r="B129" s="192"/>
      <c r="C129" s="193"/>
      <c r="D129" s="194" t="s">
        <v>3710</v>
      </c>
      <c r="E129" s="195" t="s">
        <v>3501</v>
      </c>
      <c r="F129" s="196" t="s">
        <v>1978</v>
      </c>
      <c r="G129" s="193"/>
      <c r="H129" s="197">
        <v>8.4</v>
      </c>
      <c r="I129" s="198"/>
      <c r="J129" s="193"/>
      <c r="K129" s="193"/>
      <c r="L129" s="199"/>
      <c r="M129" s="200"/>
      <c r="N129" s="201"/>
      <c r="O129" s="201"/>
      <c r="P129" s="201"/>
      <c r="Q129" s="201"/>
      <c r="R129" s="201"/>
      <c r="S129" s="201"/>
      <c r="T129" s="202"/>
      <c r="AT129" s="203" t="s">
        <v>3710</v>
      </c>
      <c r="AU129" s="203" t="s">
        <v>3565</v>
      </c>
      <c r="AV129" s="12" t="s">
        <v>3565</v>
      </c>
      <c r="AW129" s="12" t="s">
        <v>3515</v>
      </c>
      <c r="AX129" s="12" t="s">
        <v>3554</v>
      </c>
      <c r="AY129" s="203" t="s">
        <v>3691</v>
      </c>
    </row>
    <row r="130" spans="2:51" s="13" customFormat="1" ht="12">
      <c r="B130" s="204"/>
      <c r="C130" s="205"/>
      <c r="D130" s="194" t="s">
        <v>3710</v>
      </c>
      <c r="E130" s="206" t="s">
        <v>3501</v>
      </c>
      <c r="F130" s="207" t="s">
        <v>3712</v>
      </c>
      <c r="G130" s="205"/>
      <c r="H130" s="208">
        <v>8.4</v>
      </c>
      <c r="I130" s="209"/>
      <c r="J130" s="205"/>
      <c r="K130" s="205"/>
      <c r="L130" s="210"/>
      <c r="M130" s="211"/>
      <c r="N130" s="212"/>
      <c r="O130" s="212"/>
      <c r="P130" s="212"/>
      <c r="Q130" s="212"/>
      <c r="R130" s="212"/>
      <c r="S130" s="212"/>
      <c r="T130" s="213"/>
      <c r="AT130" s="214" t="s">
        <v>3710</v>
      </c>
      <c r="AU130" s="214" t="s">
        <v>3565</v>
      </c>
      <c r="AV130" s="13" t="s">
        <v>3699</v>
      </c>
      <c r="AW130" s="13" t="s">
        <v>3515</v>
      </c>
      <c r="AX130" s="13" t="s">
        <v>3562</v>
      </c>
      <c r="AY130" s="214" t="s">
        <v>3691</v>
      </c>
    </row>
    <row r="131" spans="2:63" s="11" customFormat="1" ht="22.9" customHeight="1">
      <c r="B131" s="163"/>
      <c r="C131" s="164"/>
      <c r="D131" s="165" t="s">
        <v>3553</v>
      </c>
      <c r="E131" s="177" t="s">
        <v>3732</v>
      </c>
      <c r="F131" s="177" t="s">
        <v>1979</v>
      </c>
      <c r="G131" s="164"/>
      <c r="H131" s="164"/>
      <c r="I131" s="167"/>
      <c r="J131" s="178">
        <f>BK131</f>
        <v>0</v>
      </c>
      <c r="K131" s="164"/>
      <c r="L131" s="169"/>
      <c r="M131" s="170"/>
      <c r="N131" s="171"/>
      <c r="O131" s="171"/>
      <c r="P131" s="172">
        <f>SUM(P132:P139)</f>
        <v>0</v>
      </c>
      <c r="Q131" s="171"/>
      <c r="R131" s="172">
        <f>SUM(R132:R139)</f>
        <v>0</v>
      </c>
      <c r="S131" s="171"/>
      <c r="T131" s="173">
        <f>SUM(T132:T139)</f>
        <v>0</v>
      </c>
      <c r="AR131" s="174" t="s">
        <v>3562</v>
      </c>
      <c r="AT131" s="175" t="s">
        <v>3553</v>
      </c>
      <c r="AU131" s="175" t="s">
        <v>3562</v>
      </c>
      <c r="AY131" s="174" t="s">
        <v>3691</v>
      </c>
      <c r="BK131" s="176">
        <f>SUM(BK132:BK139)</f>
        <v>0</v>
      </c>
    </row>
    <row r="132" spans="2:65" s="1" customFormat="1" ht="24" customHeight="1">
      <c r="B132" s="34"/>
      <c r="C132" s="179" t="s">
        <v>3776</v>
      </c>
      <c r="D132" s="179" t="s">
        <v>3694</v>
      </c>
      <c r="E132" s="180" t="s">
        <v>1980</v>
      </c>
      <c r="F132" s="181" t="s">
        <v>1981</v>
      </c>
      <c r="G132" s="182" t="s">
        <v>4097</v>
      </c>
      <c r="H132" s="183">
        <v>13.6</v>
      </c>
      <c r="I132" s="184"/>
      <c r="J132" s="185">
        <f aca="true" t="shared" si="10" ref="J132:J139">ROUND(I132*H132,2)</f>
        <v>0</v>
      </c>
      <c r="K132" s="181" t="s">
        <v>1790</v>
      </c>
      <c r="L132" s="38"/>
      <c r="M132" s="186" t="s">
        <v>3501</v>
      </c>
      <c r="N132" s="187" t="s">
        <v>3525</v>
      </c>
      <c r="O132" s="63"/>
      <c r="P132" s="188">
        <f aca="true" t="shared" si="11" ref="P132:P139">O132*H132</f>
        <v>0</v>
      </c>
      <c r="Q132" s="188">
        <v>0</v>
      </c>
      <c r="R132" s="188">
        <f aca="true" t="shared" si="12" ref="R132:R139">Q132*H132</f>
        <v>0</v>
      </c>
      <c r="S132" s="188">
        <v>0</v>
      </c>
      <c r="T132" s="189">
        <f aca="true" t="shared" si="13" ref="T132:T139">S132*H132</f>
        <v>0</v>
      </c>
      <c r="AR132" s="190" t="s">
        <v>3699</v>
      </c>
      <c r="AT132" s="190" t="s">
        <v>3694</v>
      </c>
      <c r="AU132" s="190" t="s">
        <v>3565</v>
      </c>
      <c r="AY132" s="17" t="s">
        <v>3691</v>
      </c>
      <c r="BE132" s="191">
        <f aca="true" t="shared" si="14" ref="BE132:BE139">IF(N132="základní",J132,0)</f>
        <v>0</v>
      </c>
      <c r="BF132" s="191">
        <f aca="true" t="shared" si="15" ref="BF132:BF139">IF(N132="snížená",J132,0)</f>
        <v>0</v>
      </c>
      <c r="BG132" s="191">
        <f aca="true" t="shared" si="16" ref="BG132:BG139">IF(N132="zákl. přenesená",J132,0)</f>
        <v>0</v>
      </c>
      <c r="BH132" s="191">
        <f aca="true" t="shared" si="17" ref="BH132:BH139">IF(N132="sníž. přenesená",J132,0)</f>
        <v>0</v>
      </c>
      <c r="BI132" s="191">
        <f aca="true" t="shared" si="18" ref="BI132:BI139">IF(N132="nulová",J132,0)</f>
        <v>0</v>
      </c>
      <c r="BJ132" s="17" t="s">
        <v>3562</v>
      </c>
      <c r="BK132" s="191">
        <f aca="true" t="shared" si="19" ref="BK132:BK139">ROUND(I132*H132,2)</f>
        <v>0</v>
      </c>
      <c r="BL132" s="17" t="s">
        <v>3699</v>
      </c>
      <c r="BM132" s="190" t="s">
        <v>1982</v>
      </c>
    </row>
    <row r="133" spans="2:65" s="1" customFormat="1" ht="16.5" customHeight="1">
      <c r="B133" s="34"/>
      <c r="C133" s="225" t="s">
        <v>3781</v>
      </c>
      <c r="D133" s="225" t="s">
        <v>3806</v>
      </c>
      <c r="E133" s="226" t="s">
        <v>1983</v>
      </c>
      <c r="F133" s="227" t="s">
        <v>1984</v>
      </c>
      <c r="G133" s="228" t="s">
        <v>4097</v>
      </c>
      <c r="H133" s="229">
        <v>13.6</v>
      </c>
      <c r="I133" s="230"/>
      <c r="J133" s="231">
        <f t="shared" si="10"/>
        <v>0</v>
      </c>
      <c r="K133" s="227" t="s">
        <v>1790</v>
      </c>
      <c r="L133" s="232"/>
      <c r="M133" s="233" t="s">
        <v>3501</v>
      </c>
      <c r="N133" s="234" t="s">
        <v>3525</v>
      </c>
      <c r="O133" s="63"/>
      <c r="P133" s="188">
        <f t="shared" si="11"/>
        <v>0</v>
      </c>
      <c r="Q133" s="188">
        <v>0</v>
      </c>
      <c r="R133" s="188">
        <f t="shared" si="12"/>
        <v>0</v>
      </c>
      <c r="S133" s="188">
        <v>0</v>
      </c>
      <c r="T133" s="189">
        <f t="shared" si="13"/>
        <v>0</v>
      </c>
      <c r="AR133" s="190" t="s">
        <v>3732</v>
      </c>
      <c r="AT133" s="190" t="s">
        <v>3806</v>
      </c>
      <c r="AU133" s="190" t="s">
        <v>3565</v>
      </c>
      <c r="AY133" s="17" t="s">
        <v>3691</v>
      </c>
      <c r="BE133" s="191">
        <f t="shared" si="14"/>
        <v>0</v>
      </c>
      <c r="BF133" s="191">
        <f t="shared" si="15"/>
        <v>0</v>
      </c>
      <c r="BG133" s="191">
        <f t="shared" si="16"/>
        <v>0</v>
      </c>
      <c r="BH133" s="191">
        <f t="shared" si="17"/>
        <v>0</v>
      </c>
      <c r="BI133" s="191">
        <f t="shared" si="18"/>
        <v>0</v>
      </c>
      <c r="BJ133" s="17" t="s">
        <v>3562</v>
      </c>
      <c r="BK133" s="191">
        <f t="shared" si="19"/>
        <v>0</v>
      </c>
      <c r="BL133" s="17" t="s">
        <v>3699</v>
      </c>
      <c r="BM133" s="190" t="s">
        <v>1985</v>
      </c>
    </row>
    <row r="134" spans="2:65" s="1" customFormat="1" ht="24" customHeight="1">
      <c r="B134" s="34"/>
      <c r="C134" s="179" t="s">
        <v>3489</v>
      </c>
      <c r="D134" s="179" t="s">
        <v>3694</v>
      </c>
      <c r="E134" s="180" t="s">
        <v>1986</v>
      </c>
      <c r="F134" s="181" t="s">
        <v>1987</v>
      </c>
      <c r="G134" s="182" t="s">
        <v>4097</v>
      </c>
      <c r="H134" s="183">
        <v>63.9</v>
      </c>
      <c r="I134" s="184"/>
      <c r="J134" s="185">
        <f t="shared" si="10"/>
        <v>0</v>
      </c>
      <c r="K134" s="181" t="s">
        <v>1790</v>
      </c>
      <c r="L134" s="38"/>
      <c r="M134" s="186" t="s">
        <v>3501</v>
      </c>
      <c r="N134" s="187" t="s">
        <v>3525</v>
      </c>
      <c r="O134" s="63"/>
      <c r="P134" s="188">
        <f t="shared" si="11"/>
        <v>0</v>
      </c>
      <c r="Q134" s="188">
        <v>0</v>
      </c>
      <c r="R134" s="188">
        <f t="shared" si="12"/>
        <v>0</v>
      </c>
      <c r="S134" s="188">
        <v>0</v>
      </c>
      <c r="T134" s="189">
        <f t="shared" si="13"/>
        <v>0</v>
      </c>
      <c r="AR134" s="190" t="s">
        <v>3699</v>
      </c>
      <c r="AT134" s="190" t="s">
        <v>3694</v>
      </c>
      <c r="AU134" s="190" t="s">
        <v>3565</v>
      </c>
      <c r="AY134" s="17" t="s">
        <v>3691</v>
      </c>
      <c r="BE134" s="191">
        <f t="shared" si="14"/>
        <v>0</v>
      </c>
      <c r="BF134" s="191">
        <f t="shared" si="15"/>
        <v>0</v>
      </c>
      <c r="BG134" s="191">
        <f t="shared" si="16"/>
        <v>0</v>
      </c>
      <c r="BH134" s="191">
        <f t="shared" si="17"/>
        <v>0</v>
      </c>
      <c r="BI134" s="191">
        <f t="shared" si="18"/>
        <v>0</v>
      </c>
      <c r="BJ134" s="17" t="s">
        <v>3562</v>
      </c>
      <c r="BK134" s="191">
        <f t="shared" si="19"/>
        <v>0</v>
      </c>
      <c r="BL134" s="17" t="s">
        <v>3699</v>
      </c>
      <c r="BM134" s="190" t="s">
        <v>1988</v>
      </c>
    </row>
    <row r="135" spans="2:65" s="1" customFormat="1" ht="24" customHeight="1">
      <c r="B135" s="34"/>
      <c r="C135" s="179" t="s">
        <v>3789</v>
      </c>
      <c r="D135" s="179" t="s">
        <v>3694</v>
      </c>
      <c r="E135" s="180" t="s">
        <v>1989</v>
      </c>
      <c r="F135" s="181" t="s">
        <v>1990</v>
      </c>
      <c r="G135" s="182" t="s">
        <v>3834</v>
      </c>
      <c r="H135" s="183">
        <v>6</v>
      </c>
      <c r="I135" s="184"/>
      <c r="J135" s="185">
        <f t="shared" si="10"/>
        <v>0</v>
      </c>
      <c r="K135" s="181" t="s">
        <v>1790</v>
      </c>
      <c r="L135" s="38"/>
      <c r="M135" s="186" t="s">
        <v>3501</v>
      </c>
      <c r="N135" s="187" t="s">
        <v>3525</v>
      </c>
      <c r="O135" s="63"/>
      <c r="P135" s="188">
        <f t="shared" si="11"/>
        <v>0</v>
      </c>
      <c r="Q135" s="188">
        <v>0</v>
      </c>
      <c r="R135" s="188">
        <f t="shared" si="12"/>
        <v>0</v>
      </c>
      <c r="S135" s="188">
        <v>0</v>
      </c>
      <c r="T135" s="189">
        <f t="shared" si="13"/>
        <v>0</v>
      </c>
      <c r="AR135" s="190" t="s">
        <v>3699</v>
      </c>
      <c r="AT135" s="190" t="s">
        <v>3694</v>
      </c>
      <c r="AU135" s="190" t="s">
        <v>3565</v>
      </c>
      <c r="AY135" s="17" t="s">
        <v>3691</v>
      </c>
      <c r="BE135" s="191">
        <f t="shared" si="14"/>
        <v>0</v>
      </c>
      <c r="BF135" s="191">
        <f t="shared" si="15"/>
        <v>0</v>
      </c>
      <c r="BG135" s="191">
        <f t="shared" si="16"/>
        <v>0</v>
      </c>
      <c r="BH135" s="191">
        <f t="shared" si="17"/>
        <v>0</v>
      </c>
      <c r="BI135" s="191">
        <f t="shared" si="18"/>
        <v>0</v>
      </c>
      <c r="BJ135" s="17" t="s">
        <v>3562</v>
      </c>
      <c r="BK135" s="191">
        <f t="shared" si="19"/>
        <v>0</v>
      </c>
      <c r="BL135" s="17" t="s">
        <v>3699</v>
      </c>
      <c r="BM135" s="190" t="s">
        <v>1991</v>
      </c>
    </row>
    <row r="136" spans="2:65" s="1" customFormat="1" ht="16.5" customHeight="1">
      <c r="B136" s="34"/>
      <c r="C136" s="225" t="s">
        <v>3797</v>
      </c>
      <c r="D136" s="225" t="s">
        <v>3806</v>
      </c>
      <c r="E136" s="226" t="s">
        <v>1992</v>
      </c>
      <c r="F136" s="227" t="s">
        <v>1993</v>
      </c>
      <c r="G136" s="228" t="s">
        <v>3834</v>
      </c>
      <c r="H136" s="229">
        <v>1</v>
      </c>
      <c r="I136" s="230"/>
      <c r="J136" s="231">
        <f t="shared" si="10"/>
        <v>0</v>
      </c>
      <c r="K136" s="227" t="s">
        <v>1790</v>
      </c>
      <c r="L136" s="232"/>
      <c r="M136" s="233" t="s">
        <v>3501</v>
      </c>
      <c r="N136" s="234" t="s">
        <v>3525</v>
      </c>
      <c r="O136" s="63"/>
      <c r="P136" s="188">
        <f t="shared" si="11"/>
        <v>0</v>
      </c>
      <c r="Q136" s="188">
        <v>0</v>
      </c>
      <c r="R136" s="188">
        <f t="shared" si="12"/>
        <v>0</v>
      </c>
      <c r="S136" s="188">
        <v>0</v>
      </c>
      <c r="T136" s="189">
        <f t="shared" si="13"/>
        <v>0</v>
      </c>
      <c r="AR136" s="190" t="s">
        <v>3732</v>
      </c>
      <c r="AT136" s="190" t="s">
        <v>3806</v>
      </c>
      <c r="AU136" s="190" t="s">
        <v>3565</v>
      </c>
      <c r="AY136" s="17" t="s">
        <v>3691</v>
      </c>
      <c r="BE136" s="191">
        <f t="shared" si="14"/>
        <v>0</v>
      </c>
      <c r="BF136" s="191">
        <f t="shared" si="15"/>
        <v>0</v>
      </c>
      <c r="BG136" s="191">
        <f t="shared" si="16"/>
        <v>0</v>
      </c>
      <c r="BH136" s="191">
        <f t="shared" si="17"/>
        <v>0</v>
      </c>
      <c r="BI136" s="191">
        <f t="shared" si="18"/>
        <v>0</v>
      </c>
      <c r="BJ136" s="17" t="s">
        <v>3562</v>
      </c>
      <c r="BK136" s="191">
        <f t="shared" si="19"/>
        <v>0</v>
      </c>
      <c r="BL136" s="17" t="s">
        <v>3699</v>
      </c>
      <c r="BM136" s="190" t="s">
        <v>1994</v>
      </c>
    </row>
    <row r="137" spans="2:65" s="1" customFormat="1" ht="16.5" customHeight="1">
      <c r="B137" s="34"/>
      <c r="C137" s="225" t="s">
        <v>3805</v>
      </c>
      <c r="D137" s="225" t="s">
        <v>3806</v>
      </c>
      <c r="E137" s="226" t="s">
        <v>1995</v>
      </c>
      <c r="F137" s="227" t="s">
        <v>1996</v>
      </c>
      <c r="G137" s="228" t="s">
        <v>3834</v>
      </c>
      <c r="H137" s="229">
        <v>5</v>
      </c>
      <c r="I137" s="230"/>
      <c r="J137" s="231">
        <f t="shared" si="10"/>
        <v>0</v>
      </c>
      <c r="K137" s="227" t="s">
        <v>1790</v>
      </c>
      <c r="L137" s="232"/>
      <c r="M137" s="233" t="s">
        <v>3501</v>
      </c>
      <c r="N137" s="234" t="s">
        <v>3525</v>
      </c>
      <c r="O137" s="63"/>
      <c r="P137" s="188">
        <f t="shared" si="11"/>
        <v>0</v>
      </c>
      <c r="Q137" s="188">
        <v>0</v>
      </c>
      <c r="R137" s="188">
        <f t="shared" si="12"/>
        <v>0</v>
      </c>
      <c r="S137" s="188">
        <v>0</v>
      </c>
      <c r="T137" s="189">
        <f t="shared" si="13"/>
        <v>0</v>
      </c>
      <c r="AR137" s="190" t="s">
        <v>3732</v>
      </c>
      <c r="AT137" s="190" t="s">
        <v>3806</v>
      </c>
      <c r="AU137" s="190" t="s">
        <v>3565</v>
      </c>
      <c r="AY137" s="17" t="s">
        <v>3691</v>
      </c>
      <c r="BE137" s="191">
        <f t="shared" si="14"/>
        <v>0</v>
      </c>
      <c r="BF137" s="191">
        <f t="shared" si="15"/>
        <v>0</v>
      </c>
      <c r="BG137" s="191">
        <f t="shared" si="16"/>
        <v>0</v>
      </c>
      <c r="BH137" s="191">
        <f t="shared" si="17"/>
        <v>0</v>
      </c>
      <c r="BI137" s="191">
        <f t="shared" si="18"/>
        <v>0</v>
      </c>
      <c r="BJ137" s="17" t="s">
        <v>3562</v>
      </c>
      <c r="BK137" s="191">
        <f t="shared" si="19"/>
        <v>0</v>
      </c>
      <c r="BL137" s="17" t="s">
        <v>3699</v>
      </c>
      <c r="BM137" s="190" t="s">
        <v>1997</v>
      </c>
    </row>
    <row r="138" spans="2:65" s="1" customFormat="1" ht="16.5" customHeight="1">
      <c r="B138" s="34"/>
      <c r="C138" s="179" t="s">
        <v>3811</v>
      </c>
      <c r="D138" s="179" t="s">
        <v>3694</v>
      </c>
      <c r="E138" s="180" t="s">
        <v>1998</v>
      </c>
      <c r="F138" s="181" t="s">
        <v>1999</v>
      </c>
      <c r="G138" s="182" t="s">
        <v>3834</v>
      </c>
      <c r="H138" s="183">
        <v>1</v>
      </c>
      <c r="I138" s="184"/>
      <c r="J138" s="185">
        <f t="shared" si="10"/>
        <v>0</v>
      </c>
      <c r="K138" s="181" t="s">
        <v>3501</v>
      </c>
      <c r="L138" s="38"/>
      <c r="M138" s="186" t="s">
        <v>3501</v>
      </c>
      <c r="N138" s="187" t="s">
        <v>3525</v>
      </c>
      <c r="O138" s="63"/>
      <c r="P138" s="188">
        <f t="shared" si="11"/>
        <v>0</v>
      </c>
      <c r="Q138" s="188">
        <v>0</v>
      </c>
      <c r="R138" s="188">
        <f t="shared" si="12"/>
        <v>0</v>
      </c>
      <c r="S138" s="188">
        <v>0</v>
      </c>
      <c r="T138" s="189">
        <f t="shared" si="13"/>
        <v>0</v>
      </c>
      <c r="AR138" s="190" t="s">
        <v>3699</v>
      </c>
      <c r="AT138" s="190" t="s">
        <v>3694</v>
      </c>
      <c r="AU138" s="190" t="s">
        <v>3565</v>
      </c>
      <c r="AY138" s="17" t="s">
        <v>3691</v>
      </c>
      <c r="BE138" s="191">
        <f t="shared" si="14"/>
        <v>0</v>
      </c>
      <c r="BF138" s="191">
        <f t="shared" si="15"/>
        <v>0</v>
      </c>
      <c r="BG138" s="191">
        <f t="shared" si="16"/>
        <v>0</v>
      </c>
      <c r="BH138" s="191">
        <f t="shared" si="17"/>
        <v>0</v>
      </c>
      <c r="BI138" s="191">
        <f t="shared" si="18"/>
        <v>0</v>
      </c>
      <c r="BJ138" s="17" t="s">
        <v>3562</v>
      </c>
      <c r="BK138" s="191">
        <f t="shared" si="19"/>
        <v>0</v>
      </c>
      <c r="BL138" s="17" t="s">
        <v>3699</v>
      </c>
      <c r="BM138" s="190" t="s">
        <v>2000</v>
      </c>
    </row>
    <row r="139" spans="2:65" s="1" customFormat="1" ht="24" customHeight="1">
      <c r="B139" s="34"/>
      <c r="C139" s="179" t="s">
        <v>3815</v>
      </c>
      <c r="D139" s="179" t="s">
        <v>3694</v>
      </c>
      <c r="E139" s="180" t="s">
        <v>2001</v>
      </c>
      <c r="F139" s="181" t="s">
        <v>2002</v>
      </c>
      <c r="G139" s="182" t="s">
        <v>3834</v>
      </c>
      <c r="H139" s="183">
        <v>1</v>
      </c>
      <c r="I139" s="184"/>
      <c r="J139" s="185">
        <f t="shared" si="10"/>
        <v>0</v>
      </c>
      <c r="K139" s="181" t="s">
        <v>1790</v>
      </c>
      <c r="L139" s="38"/>
      <c r="M139" s="186" t="s">
        <v>3501</v>
      </c>
      <c r="N139" s="187" t="s">
        <v>3525</v>
      </c>
      <c r="O139" s="63"/>
      <c r="P139" s="188">
        <f t="shared" si="11"/>
        <v>0</v>
      </c>
      <c r="Q139" s="188">
        <v>0</v>
      </c>
      <c r="R139" s="188">
        <f t="shared" si="12"/>
        <v>0</v>
      </c>
      <c r="S139" s="188">
        <v>0</v>
      </c>
      <c r="T139" s="189">
        <f t="shared" si="13"/>
        <v>0</v>
      </c>
      <c r="AR139" s="190" t="s">
        <v>3699</v>
      </c>
      <c r="AT139" s="190" t="s">
        <v>3694</v>
      </c>
      <c r="AU139" s="190" t="s">
        <v>3565</v>
      </c>
      <c r="AY139" s="17" t="s">
        <v>3691</v>
      </c>
      <c r="BE139" s="191">
        <f t="shared" si="14"/>
        <v>0</v>
      </c>
      <c r="BF139" s="191">
        <f t="shared" si="15"/>
        <v>0</v>
      </c>
      <c r="BG139" s="191">
        <f t="shared" si="16"/>
        <v>0</v>
      </c>
      <c r="BH139" s="191">
        <f t="shared" si="17"/>
        <v>0</v>
      </c>
      <c r="BI139" s="191">
        <f t="shared" si="18"/>
        <v>0</v>
      </c>
      <c r="BJ139" s="17" t="s">
        <v>3562</v>
      </c>
      <c r="BK139" s="191">
        <f t="shared" si="19"/>
        <v>0</v>
      </c>
      <c r="BL139" s="17" t="s">
        <v>3699</v>
      </c>
      <c r="BM139" s="190" t="s">
        <v>2003</v>
      </c>
    </row>
    <row r="140" spans="2:63" s="11" customFormat="1" ht="25.9" customHeight="1">
      <c r="B140" s="163"/>
      <c r="C140" s="164"/>
      <c r="D140" s="165" t="s">
        <v>3553</v>
      </c>
      <c r="E140" s="166" t="s">
        <v>2004</v>
      </c>
      <c r="F140" s="166" t="s">
        <v>2005</v>
      </c>
      <c r="G140" s="164"/>
      <c r="H140" s="164"/>
      <c r="I140" s="167"/>
      <c r="J140" s="168">
        <f>BK140</f>
        <v>0</v>
      </c>
      <c r="K140" s="164"/>
      <c r="L140" s="169"/>
      <c r="M140" s="170"/>
      <c r="N140" s="171"/>
      <c r="O140" s="171"/>
      <c r="P140" s="172">
        <f>P141+P162+P190+P216+P219+P271+P273+P276</f>
        <v>0</v>
      </c>
      <c r="Q140" s="171"/>
      <c r="R140" s="172">
        <f>R141+R162+R190+R216+R219+R271+R273+R276</f>
        <v>0</v>
      </c>
      <c r="S140" s="171"/>
      <c r="T140" s="173">
        <f>T141+T162+T190+T216+T219+T271+T273+T276</f>
        <v>0</v>
      </c>
      <c r="AR140" s="174" t="s">
        <v>3565</v>
      </c>
      <c r="AT140" s="175" t="s">
        <v>3553</v>
      </c>
      <c r="AU140" s="175" t="s">
        <v>3554</v>
      </c>
      <c r="AY140" s="174" t="s">
        <v>3691</v>
      </c>
      <c r="BK140" s="176">
        <f>BK141+BK162+BK190+BK216+BK219+BK271+BK273+BK276</f>
        <v>0</v>
      </c>
    </row>
    <row r="141" spans="2:63" s="11" customFormat="1" ht="22.9" customHeight="1">
      <c r="B141" s="163"/>
      <c r="C141" s="164"/>
      <c r="D141" s="165" t="s">
        <v>3553</v>
      </c>
      <c r="E141" s="177" t="s">
        <v>2517</v>
      </c>
      <c r="F141" s="177" t="s">
        <v>2518</v>
      </c>
      <c r="G141" s="164"/>
      <c r="H141" s="164"/>
      <c r="I141" s="167"/>
      <c r="J141" s="178">
        <f>BK141</f>
        <v>0</v>
      </c>
      <c r="K141" s="164"/>
      <c r="L141" s="169"/>
      <c r="M141" s="170"/>
      <c r="N141" s="171"/>
      <c r="O141" s="171"/>
      <c r="P141" s="172">
        <f>SUM(P142:P161)</f>
        <v>0</v>
      </c>
      <c r="Q141" s="171"/>
      <c r="R141" s="172">
        <f>SUM(R142:R161)</f>
        <v>0</v>
      </c>
      <c r="S141" s="171"/>
      <c r="T141" s="173">
        <f>SUM(T142:T161)</f>
        <v>0</v>
      </c>
      <c r="AR141" s="174" t="s">
        <v>3565</v>
      </c>
      <c r="AT141" s="175" t="s">
        <v>3553</v>
      </c>
      <c r="AU141" s="175" t="s">
        <v>3562</v>
      </c>
      <c r="AY141" s="174" t="s">
        <v>3691</v>
      </c>
      <c r="BK141" s="176">
        <f>SUM(BK142:BK161)</f>
        <v>0</v>
      </c>
    </row>
    <row r="142" spans="2:65" s="1" customFormat="1" ht="24" customHeight="1">
      <c r="B142" s="34"/>
      <c r="C142" s="179" t="s">
        <v>3817</v>
      </c>
      <c r="D142" s="179" t="s">
        <v>3694</v>
      </c>
      <c r="E142" s="180" t="s">
        <v>2006</v>
      </c>
      <c r="F142" s="181" t="s">
        <v>2007</v>
      </c>
      <c r="G142" s="182" t="s">
        <v>4097</v>
      </c>
      <c r="H142" s="183">
        <v>99.1</v>
      </c>
      <c r="I142" s="184"/>
      <c r="J142" s="185">
        <f>ROUND(I142*H142,2)</f>
        <v>0</v>
      </c>
      <c r="K142" s="181" t="s">
        <v>1790</v>
      </c>
      <c r="L142" s="38"/>
      <c r="M142" s="186" t="s">
        <v>3501</v>
      </c>
      <c r="N142" s="187" t="s">
        <v>3525</v>
      </c>
      <c r="O142" s="63"/>
      <c r="P142" s="188">
        <f>O142*H142</f>
        <v>0</v>
      </c>
      <c r="Q142" s="188">
        <v>0</v>
      </c>
      <c r="R142" s="188">
        <f>Q142*H142</f>
        <v>0</v>
      </c>
      <c r="S142" s="188">
        <v>0</v>
      </c>
      <c r="T142" s="189">
        <f>S142*H142</f>
        <v>0</v>
      </c>
      <c r="AR142" s="190" t="s">
        <v>3761</v>
      </c>
      <c r="AT142" s="190" t="s">
        <v>3694</v>
      </c>
      <c r="AU142" s="190" t="s">
        <v>3565</v>
      </c>
      <c r="AY142" s="17" t="s">
        <v>3691</v>
      </c>
      <c r="BE142" s="191">
        <f>IF(N142="základní",J142,0)</f>
        <v>0</v>
      </c>
      <c r="BF142" s="191">
        <f>IF(N142="snížená",J142,0)</f>
        <v>0</v>
      </c>
      <c r="BG142" s="191">
        <f>IF(N142="zákl. přenesená",J142,0)</f>
        <v>0</v>
      </c>
      <c r="BH142" s="191">
        <f>IF(N142="sníž. přenesená",J142,0)</f>
        <v>0</v>
      </c>
      <c r="BI142" s="191">
        <f>IF(N142="nulová",J142,0)</f>
        <v>0</v>
      </c>
      <c r="BJ142" s="17" t="s">
        <v>3562</v>
      </c>
      <c r="BK142" s="191">
        <f>ROUND(I142*H142,2)</f>
        <v>0</v>
      </c>
      <c r="BL142" s="17" t="s">
        <v>3761</v>
      </c>
      <c r="BM142" s="190" t="s">
        <v>2008</v>
      </c>
    </row>
    <row r="143" spans="2:51" s="12" customFormat="1" ht="12">
      <c r="B143" s="192"/>
      <c r="C143" s="193"/>
      <c r="D143" s="194" t="s">
        <v>3710</v>
      </c>
      <c r="E143" s="195" t="s">
        <v>3501</v>
      </c>
      <c r="F143" s="196" t="s">
        <v>2009</v>
      </c>
      <c r="G143" s="193"/>
      <c r="H143" s="197">
        <v>99.1</v>
      </c>
      <c r="I143" s="198"/>
      <c r="J143" s="193"/>
      <c r="K143" s="193"/>
      <c r="L143" s="199"/>
      <c r="M143" s="200"/>
      <c r="N143" s="201"/>
      <c r="O143" s="201"/>
      <c r="P143" s="201"/>
      <c r="Q143" s="201"/>
      <c r="R143" s="201"/>
      <c r="S143" s="201"/>
      <c r="T143" s="202"/>
      <c r="AT143" s="203" t="s">
        <v>3710</v>
      </c>
      <c r="AU143" s="203" t="s">
        <v>3565</v>
      </c>
      <c r="AV143" s="12" t="s">
        <v>3565</v>
      </c>
      <c r="AW143" s="12" t="s">
        <v>3515</v>
      </c>
      <c r="AX143" s="12" t="s">
        <v>3554</v>
      </c>
      <c r="AY143" s="203" t="s">
        <v>3691</v>
      </c>
    </row>
    <row r="144" spans="2:51" s="13" customFormat="1" ht="12">
      <c r="B144" s="204"/>
      <c r="C144" s="205"/>
      <c r="D144" s="194" t="s">
        <v>3710</v>
      </c>
      <c r="E144" s="206" t="s">
        <v>3501</v>
      </c>
      <c r="F144" s="207" t="s">
        <v>3712</v>
      </c>
      <c r="G144" s="205"/>
      <c r="H144" s="208">
        <v>99.1</v>
      </c>
      <c r="I144" s="209"/>
      <c r="J144" s="205"/>
      <c r="K144" s="205"/>
      <c r="L144" s="210"/>
      <c r="M144" s="211"/>
      <c r="N144" s="212"/>
      <c r="O144" s="212"/>
      <c r="P144" s="212"/>
      <c r="Q144" s="212"/>
      <c r="R144" s="212"/>
      <c r="S144" s="212"/>
      <c r="T144" s="213"/>
      <c r="AT144" s="214" t="s">
        <v>3710</v>
      </c>
      <c r="AU144" s="214" t="s">
        <v>3565</v>
      </c>
      <c r="AV144" s="13" t="s">
        <v>3699</v>
      </c>
      <c r="AW144" s="13" t="s">
        <v>3515</v>
      </c>
      <c r="AX144" s="13" t="s">
        <v>3562</v>
      </c>
      <c r="AY144" s="214" t="s">
        <v>3691</v>
      </c>
    </row>
    <row r="145" spans="2:65" s="1" customFormat="1" ht="16.5" customHeight="1">
      <c r="B145" s="34"/>
      <c r="C145" s="225" t="s">
        <v>3822</v>
      </c>
      <c r="D145" s="225" t="s">
        <v>3806</v>
      </c>
      <c r="E145" s="226" t="s">
        <v>2010</v>
      </c>
      <c r="F145" s="227" t="s">
        <v>2011</v>
      </c>
      <c r="G145" s="228" t="s">
        <v>4097</v>
      </c>
      <c r="H145" s="229">
        <v>16</v>
      </c>
      <c r="I145" s="230"/>
      <c r="J145" s="231">
        <f>ROUND(I145*H145,2)</f>
        <v>0</v>
      </c>
      <c r="K145" s="227" t="s">
        <v>3501</v>
      </c>
      <c r="L145" s="232"/>
      <c r="M145" s="233" t="s">
        <v>3501</v>
      </c>
      <c r="N145" s="234" t="s">
        <v>3525</v>
      </c>
      <c r="O145" s="63"/>
      <c r="P145" s="188">
        <f>O145*H145</f>
        <v>0</v>
      </c>
      <c r="Q145" s="188">
        <v>0</v>
      </c>
      <c r="R145" s="188">
        <f>Q145*H145</f>
        <v>0</v>
      </c>
      <c r="S145" s="188">
        <v>0</v>
      </c>
      <c r="T145" s="189">
        <f>S145*H145</f>
        <v>0</v>
      </c>
      <c r="AR145" s="190" t="s">
        <v>3842</v>
      </c>
      <c r="AT145" s="190" t="s">
        <v>3806</v>
      </c>
      <c r="AU145" s="190" t="s">
        <v>3565</v>
      </c>
      <c r="AY145" s="17" t="s">
        <v>3691</v>
      </c>
      <c r="BE145" s="191">
        <f>IF(N145="základní",J145,0)</f>
        <v>0</v>
      </c>
      <c r="BF145" s="191">
        <f>IF(N145="snížená",J145,0)</f>
        <v>0</v>
      </c>
      <c r="BG145" s="191">
        <f>IF(N145="zákl. přenesená",J145,0)</f>
        <v>0</v>
      </c>
      <c r="BH145" s="191">
        <f>IF(N145="sníž. přenesená",J145,0)</f>
        <v>0</v>
      </c>
      <c r="BI145" s="191">
        <f>IF(N145="nulová",J145,0)</f>
        <v>0</v>
      </c>
      <c r="BJ145" s="17" t="s">
        <v>3562</v>
      </c>
      <c r="BK145" s="191">
        <f>ROUND(I145*H145,2)</f>
        <v>0</v>
      </c>
      <c r="BL145" s="17" t="s">
        <v>3761</v>
      </c>
      <c r="BM145" s="190" t="s">
        <v>2012</v>
      </c>
    </row>
    <row r="146" spans="2:65" s="1" customFormat="1" ht="16.5" customHeight="1">
      <c r="B146" s="34"/>
      <c r="C146" s="225" t="s">
        <v>3826</v>
      </c>
      <c r="D146" s="225" t="s">
        <v>3806</v>
      </c>
      <c r="E146" s="226" t="s">
        <v>2013</v>
      </c>
      <c r="F146" s="227" t="s">
        <v>2014</v>
      </c>
      <c r="G146" s="228" t="s">
        <v>4097</v>
      </c>
      <c r="H146" s="229">
        <v>12.5</v>
      </c>
      <c r="I146" s="230"/>
      <c r="J146" s="231">
        <f>ROUND(I146*H146,2)</f>
        <v>0</v>
      </c>
      <c r="K146" s="227" t="s">
        <v>3501</v>
      </c>
      <c r="L146" s="232"/>
      <c r="M146" s="233" t="s">
        <v>3501</v>
      </c>
      <c r="N146" s="234" t="s">
        <v>3525</v>
      </c>
      <c r="O146" s="63"/>
      <c r="P146" s="188">
        <f>O146*H146</f>
        <v>0</v>
      </c>
      <c r="Q146" s="188">
        <v>0</v>
      </c>
      <c r="R146" s="188">
        <f>Q146*H146</f>
        <v>0</v>
      </c>
      <c r="S146" s="188">
        <v>0</v>
      </c>
      <c r="T146" s="189">
        <f>S146*H146</f>
        <v>0</v>
      </c>
      <c r="AR146" s="190" t="s">
        <v>3842</v>
      </c>
      <c r="AT146" s="190" t="s">
        <v>3806</v>
      </c>
      <c r="AU146" s="190" t="s">
        <v>3565</v>
      </c>
      <c r="AY146" s="17" t="s">
        <v>3691</v>
      </c>
      <c r="BE146" s="191">
        <f>IF(N146="základní",J146,0)</f>
        <v>0</v>
      </c>
      <c r="BF146" s="191">
        <f>IF(N146="snížená",J146,0)</f>
        <v>0</v>
      </c>
      <c r="BG146" s="191">
        <f>IF(N146="zákl. přenesená",J146,0)</f>
        <v>0</v>
      </c>
      <c r="BH146" s="191">
        <f>IF(N146="sníž. přenesená",J146,0)</f>
        <v>0</v>
      </c>
      <c r="BI146" s="191">
        <f>IF(N146="nulová",J146,0)</f>
        <v>0</v>
      </c>
      <c r="BJ146" s="17" t="s">
        <v>3562</v>
      </c>
      <c r="BK146" s="191">
        <f>ROUND(I146*H146,2)</f>
        <v>0</v>
      </c>
      <c r="BL146" s="17" t="s">
        <v>3761</v>
      </c>
      <c r="BM146" s="190" t="s">
        <v>2015</v>
      </c>
    </row>
    <row r="147" spans="2:65" s="1" customFormat="1" ht="16.5" customHeight="1">
      <c r="B147" s="34"/>
      <c r="C147" s="225" t="s">
        <v>3831</v>
      </c>
      <c r="D147" s="225" t="s">
        <v>3806</v>
      </c>
      <c r="E147" s="226" t="s">
        <v>2016</v>
      </c>
      <c r="F147" s="227" t="s">
        <v>2017</v>
      </c>
      <c r="G147" s="228" t="s">
        <v>4097</v>
      </c>
      <c r="H147" s="229">
        <v>26.5</v>
      </c>
      <c r="I147" s="230"/>
      <c r="J147" s="231">
        <f>ROUND(I147*H147,2)</f>
        <v>0</v>
      </c>
      <c r="K147" s="227" t="s">
        <v>3501</v>
      </c>
      <c r="L147" s="232"/>
      <c r="M147" s="233" t="s">
        <v>3501</v>
      </c>
      <c r="N147" s="234" t="s">
        <v>3525</v>
      </c>
      <c r="O147" s="63"/>
      <c r="P147" s="188">
        <f>O147*H147</f>
        <v>0</v>
      </c>
      <c r="Q147" s="188">
        <v>0</v>
      </c>
      <c r="R147" s="188">
        <f>Q147*H147</f>
        <v>0</v>
      </c>
      <c r="S147" s="188">
        <v>0</v>
      </c>
      <c r="T147" s="189">
        <f>S147*H147</f>
        <v>0</v>
      </c>
      <c r="AR147" s="190" t="s">
        <v>3842</v>
      </c>
      <c r="AT147" s="190" t="s">
        <v>3806</v>
      </c>
      <c r="AU147" s="190" t="s">
        <v>3565</v>
      </c>
      <c r="AY147" s="17" t="s">
        <v>3691</v>
      </c>
      <c r="BE147" s="191">
        <f>IF(N147="základní",J147,0)</f>
        <v>0</v>
      </c>
      <c r="BF147" s="191">
        <f>IF(N147="snížená",J147,0)</f>
        <v>0</v>
      </c>
      <c r="BG147" s="191">
        <f>IF(N147="zákl. přenesená",J147,0)</f>
        <v>0</v>
      </c>
      <c r="BH147" s="191">
        <f>IF(N147="sníž. přenesená",J147,0)</f>
        <v>0</v>
      </c>
      <c r="BI147" s="191">
        <f>IF(N147="nulová",J147,0)</f>
        <v>0</v>
      </c>
      <c r="BJ147" s="17" t="s">
        <v>3562</v>
      </c>
      <c r="BK147" s="191">
        <f>ROUND(I147*H147,2)</f>
        <v>0</v>
      </c>
      <c r="BL147" s="17" t="s">
        <v>3761</v>
      </c>
      <c r="BM147" s="190" t="s">
        <v>2018</v>
      </c>
    </row>
    <row r="148" spans="2:65" s="1" customFormat="1" ht="16.5" customHeight="1">
      <c r="B148" s="34"/>
      <c r="C148" s="225" t="s">
        <v>3837</v>
      </c>
      <c r="D148" s="225" t="s">
        <v>3806</v>
      </c>
      <c r="E148" s="226" t="s">
        <v>2019</v>
      </c>
      <c r="F148" s="227" t="s">
        <v>2020</v>
      </c>
      <c r="G148" s="228" t="s">
        <v>4097</v>
      </c>
      <c r="H148" s="229">
        <v>44.1</v>
      </c>
      <c r="I148" s="230"/>
      <c r="J148" s="231">
        <f>ROUND(I148*H148,2)</f>
        <v>0</v>
      </c>
      <c r="K148" s="227" t="s">
        <v>3501</v>
      </c>
      <c r="L148" s="232"/>
      <c r="M148" s="233" t="s">
        <v>3501</v>
      </c>
      <c r="N148" s="234" t="s">
        <v>3525</v>
      </c>
      <c r="O148" s="63"/>
      <c r="P148" s="188">
        <f>O148*H148</f>
        <v>0</v>
      </c>
      <c r="Q148" s="188">
        <v>0</v>
      </c>
      <c r="R148" s="188">
        <f>Q148*H148</f>
        <v>0</v>
      </c>
      <c r="S148" s="188">
        <v>0</v>
      </c>
      <c r="T148" s="189">
        <f>S148*H148</f>
        <v>0</v>
      </c>
      <c r="AR148" s="190" t="s">
        <v>3842</v>
      </c>
      <c r="AT148" s="190" t="s">
        <v>3806</v>
      </c>
      <c r="AU148" s="190" t="s">
        <v>3565</v>
      </c>
      <c r="AY148" s="17" t="s">
        <v>3691</v>
      </c>
      <c r="BE148" s="191">
        <f>IF(N148="základní",J148,0)</f>
        <v>0</v>
      </c>
      <c r="BF148" s="191">
        <f>IF(N148="snížená",J148,0)</f>
        <v>0</v>
      </c>
      <c r="BG148" s="191">
        <f>IF(N148="zákl. přenesená",J148,0)</f>
        <v>0</v>
      </c>
      <c r="BH148" s="191">
        <f>IF(N148="sníž. přenesená",J148,0)</f>
        <v>0</v>
      </c>
      <c r="BI148" s="191">
        <f>IF(N148="nulová",J148,0)</f>
        <v>0</v>
      </c>
      <c r="BJ148" s="17" t="s">
        <v>3562</v>
      </c>
      <c r="BK148" s="191">
        <f>ROUND(I148*H148,2)</f>
        <v>0</v>
      </c>
      <c r="BL148" s="17" t="s">
        <v>3761</v>
      </c>
      <c r="BM148" s="190" t="s">
        <v>2021</v>
      </c>
    </row>
    <row r="149" spans="2:65" s="1" customFormat="1" ht="24" customHeight="1">
      <c r="B149" s="34"/>
      <c r="C149" s="179" t="s">
        <v>3842</v>
      </c>
      <c r="D149" s="179" t="s">
        <v>3694</v>
      </c>
      <c r="E149" s="180" t="s">
        <v>2006</v>
      </c>
      <c r="F149" s="181" t="s">
        <v>2007</v>
      </c>
      <c r="G149" s="182" t="s">
        <v>4097</v>
      </c>
      <c r="H149" s="183">
        <v>261.2</v>
      </c>
      <c r="I149" s="184"/>
      <c r="J149" s="185">
        <f>ROUND(I149*H149,2)</f>
        <v>0</v>
      </c>
      <c r="K149" s="181" t="s">
        <v>1790</v>
      </c>
      <c r="L149" s="38"/>
      <c r="M149" s="186" t="s">
        <v>3501</v>
      </c>
      <c r="N149" s="187" t="s">
        <v>3525</v>
      </c>
      <c r="O149" s="63"/>
      <c r="P149" s="188">
        <f>O149*H149</f>
        <v>0</v>
      </c>
      <c r="Q149" s="188">
        <v>0</v>
      </c>
      <c r="R149" s="188">
        <f>Q149*H149</f>
        <v>0</v>
      </c>
      <c r="S149" s="188">
        <v>0</v>
      </c>
      <c r="T149" s="189">
        <f>S149*H149</f>
        <v>0</v>
      </c>
      <c r="AR149" s="190" t="s">
        <v>3761</v>
      </c>
      <c r="AT149" s="190" t="s">
        <v>3694</v>
      </c>
      <c r="AU149" s="190" t="s">
        <v>3565</v>
      </c>
      <c r="AY149" s="17" t="s">
        <v>3691</v>
      </c>
      <c r="BE149" s="191">
        <f>IF(N149="základní",J149,0)</f>
        <v>0</v>
      </c>
      <c r="BF149" s="191">
        <f>IF(N149="snížená",J149,0)</f>
        <v>0</v>
      </c>
      <c r="BG149" s="191">
        <f>IF(N149="zákl. přenesená",J149,0)</f>
        <v>0</v>
      </c>
      <c r="BH149" s="191">
        <f>IF(N149="sníž. přenesená",J149,0)</f>
        <v>0</v>
      </c>
      <c r="BI149" s="191">
        <f>IF(N149="nulová",J149,0)</f>
        <v>0</v>
      </c>
      <c r="BJ149" s="17" t="s">
        <v>3562</v>
      </c>
      <c r="BK149" s="191">
        <f>ROUND(I149*H149,2)</f>
        <v>0</v>
      </c>
      <c r="BL149" s="17" t="s">
        <v>3761</v>
      </c>
      <c r="BM149" s="190" t="s">
        <v>2022</v>
      </c>
    </row>
    <row r="150" spans="2:51" s="12" customFormat="1" ht="12">
      <c r="B150" s="192"/>
      <c r="C150" s="193"/>
      <c r="D150" s="194" t="s">
        <v>3710</v>
      </c>
      <c r="E150" s="195" t="s">
        <v>3501</v>
      </c>
      <c r="F150" s="196" t="s">
        <v>2023</v>
      </c>
      <c r="G150" s="193"/>
      <c r="H150" s="197">
        <v>261.2</v>
      </c>
      <c r="I150" s="198"/>
      <c r="J150" s="193"/>
      <c r="K150" s="193"/>
      <c r="L150" s="199"/>
      <c r="M150" s="200"/>
      <c r="N150" s="201"/>
      <c r="O150" s="201"/>
      <c r="P150" s="201"/>
      <c r="Q150" s="201"/>
      <c r="R150" s="201"/>
      <c r="S150" s="201"/>
      <c r="T150" s="202"/>
      <c r="AT150" s="203" t="s">
        <v>3710</v>
      </c>
      <c r="AU150" s="203" t="s">
        <v>3565</v>
      </c>
      <c r="AV150" s="12" t="s">
        <v>3565</v>
      </c>
      <c r="AW150" s="12" t="s">
        <v>3515</v>
      </c>
      <c r="AX150" s="12" t="s">
        <v>3554</v>
      </c>
      <c r="AY150" s="203" t="s">
        <v>3691</v>
      </c>
    </row>
    <row r="151" spans="2:51" s="13" customFormat="1" ht="12">
      <c r="B151" s="204"/>
      <c r="C151" s="205"/>
      <c r="D151" s="194" t="s">
        <v>3710</v>
      </c>
      <c r="E151" s="206" t="s">
        <v>3501</v>
      </c>
      <c r="F151" s="207" t="s">
        <v>3712</v>
      </c>
      <c r="G151" s="205"/>
      <c r="H151" s="208">
        <v>261.2</v>
      </c>
      <c r="I151" s="209"/>
      <c r="J151" s="205"/>
      <c r="K151" s="205"/>
      <c r="L151" s="210"/>
      <c r="M151" s="211"/>
      <c r="N151" s="212"/>
      <c r="O151" s="212"/>
      <c r="P151" s="212"/>
      <c r="Q151" s="212"/>
      <c r="R151" s="212"/>
      <c r="S151" s="212"/>
      <c r="T151" s="213"/>
      <c r="AT151" s="214" t="s">
        <v>3710</v>
      </c>
      <c r="AU151" s="214" t="s">
        <v>3565</v>
      </c>
      <c r="AV151" s="13" t="s">
        <v>3699</v>
      </c>
      <c r="AW151" s="13" t="s">
        <v>3515</v>
      </c>
      <c r="AX151" s="13" t="s">
        <v>3562</v>
      </c>
      <c r="AY151" s="214" t="s">
        <v>3691</v>
      </c>
    </row>
    <row r="152" spans="2:65" s="1" customFormat="1" ht="16.5" customHeight="1">
      <c r="B152" s="34"/>
      <c r="C152" s="225" t="s">
        <v>3847</v>
      </c>
      <c r="D152" s="225" t="s">
        <v>3806</v>
      </c>
      <c r="E152" s="226" t="s">
        <v>2024</v>
      </c>
      <c r="F152" s="227" t="s">
        <v>2025</v>
      </c>
      <c r="G152" s="228" t="s">
        <v>4097</v>
      </c>
      <c r="H152" s="229">
        <v>31.3</v>
      </c>
      <c r="I152" s="230"/>
      <c r="J152" s="231">
        <f aca="true" t="shared" si="20" ref="J152:J161">ROUND(I152*H152,2)</f>
        <v>0</v>
      </c>
      <c r="K152" s="227" t="s">
        <v>1790</v>
      </c>
      <c r="L152" s="232"/>
      <c r="M152" s="233" t="s">
        <v>3501</v>
      </c>
      <c r="N152" s="234" t="s">
        <v>3525</v>
      </c>
      <c r="O152" s="63"/>
      <c r="P152" s="188">
        <f aca="true" t="shared" si="21" ref="P152:P161">O152*H152</f>
        <v>0</v>
      </c>
      <c r="Q152" s="188">
        <v>0</v>
      </c>
      <c r="R152" s="188">
        <f aca="true" t="shared" si="22" ref="R152:R161">Q152*H152</f>
        <v>0</v>
      </c>
      <c r="S152" s="188">
        <v>0</v>
      </c>
      <c r="T152" s="189">
        <f aca="true" t="shared" si="23" ref="T152:T161">S152*H152</f>
        <v>0</v>
      </c>
      <c r="AR152" s="190" t="s">
        <v>3842</v>
      </c>
      <c r="AT152" s="190" t="s">
        <v>3806</v>
      </c>
      <c r="AU152" s="190" t="s">
        <v>3565</v>
      </c>
      <c r="AY152" s="17" t="s">
        <v>3691</v>
      </c>
      <c r="BE152" s="191">
        <f aca="true" t="shared" si="24" ref="BE152:BE161">IF(N152="základní",J152,0)</f>
        <v>0</v>
      </c>
      <c r="BF152" s="191">
        <f aca="true" t="shared" si="25" ref="BF152:BF161">IF(N152="snížená",J152,0)</f>
        <v>0</v>
      </c>
      <c r="BG152" s="191">
        <f aca="true" t="shared" si="26" ref="BG152:BG161">IF(N152="zákl. přenesená",J152,0)</f>
        <v>0</v>
      </c>
      <c r="BH152" s="191">
        <f aca="true" t="shared" si="27" ref="BH152:BH161">IF(N152="sníž. přenesená",J152,0)</f>
        <v>0</v>
      </c>
      <c r="BI152" s="191">
        <f aca="true" t="shared" si="28" ref="BI152:BI161">IF(N152="nulová",J152,0)</f>
        <v>0</v>
      </c>
      <c r="BJ152" s="17" t="s">
        <v>3562</v>
      </c>
      <c r="BK152" s="191">
        <f aca="true" t="shared" si="29" ref="BK152:BK161">ROUND(I152*H152,2)</f>
        <v>0</v>
      </c>
      <c r="BL152" s="17" t="s">
        <v>3761</v>
      </c>
      <c r="BM152" s="190" t="s">
        <v>2026</v>
      </c>
    </row>
    <row r="153" spans="2:65" s="1" customFormat="1" ht="16.5" customHeight="1">
      <c r="B153" s="34"/>
      <c r="C153" s="225" t="s">
        <v>3851</v>
      </c>
      <c r="D153" s="225" t="s">
        <v>3806</v>
      </c>
      <c r="E153" s="226" t="s">
        <v>2027</v>
      </c>
      <c r="F153" s="227" t="s">
        <v>2028</v>
      </c>
      <c r="G153" s="228" t="s">
        <v>4097</v>
      </c>
      <c r="H153" s="229">
        <v>28.3</v>
      </c>
      <c r="I153" s="230"/>
      <c r="J153" s="231">
        <f t="shared" si="20"/>
        <v>0</v>
      </c>
      <c r="K153" s="227" t="s">
        <v>1790</v>
      </c>
      <c r="L153" s="232"/>
      <c r="M153" s="233" t="s">
        <v>3501</v>
      </c>
      <c r="N153" s="234" t="s">
        <v>3525</v>
      </c>
      <c r="O153" s="63"/>
      <c r="P153" s="188">
        <f t="shared" si="21"/>
        <v>0</v>
      </c>
      <c r="Q153" s="188">
        <v>0</v>
      </c>
      <c r="R153" s="188">
        <f t="shared" si="22"/>
        <v>0</v>
      </c>
      <c r="S153" s="188">
        <v>0</v>
      </c>
      <c r="T153" s="189">
        <f t="shared" si="23"/>
        <v>0</v>
      </c>
      <c r="AR153" s="190" t="s">
        <v>3842</v>
      </c>
      <c r="AT153" s="190" t="s">
        <v>3806</v>
      </c>
      <c r="AU153" s="190" t="s">
        <v>3565</v>
      </c>
      <c r="AY153" s="17" t="s">
        <v>3691</v>
      </c>
      <c r="BE153" s="191">
        <f t="shared" si="24"/>
        <v>0</v>
      </c>
      <c r="BF153" s="191">
        <f t="shared" si="25"/>
        <v>0</v>
      </c>
      <c r="BG153" s="191">
        <f t="shared" si="26"/>
        <v>0</v>
      </c>
      <c r="BH153" s="191">
        <f t="shared" si="27"/>
        <v>0</v>
      </c>
      <c r="BI153" s="191">
        <f t="shared" si="28"/>
        <v>0</v>
      </c>
      <c r="BJ153" s="17" t="s">
        <v>3562</v>
      </c>
      <c r="BK153" s="191">
        <f t="shared" si="29"/>
        <v>0</v>
      </c>
      <c r="BL153" s="17" t="s">
        <v>3761</v>
      </c>
      <c r="BM153" s="190" t="s">
        <v>2029</v>
      </c>
    </row>
    <row r="154" spans="2:65" s="1" customFormat="1" ht="16.5" customHeight="1">
      <c r="B154" s="34"/>
      <c r="C154" s="225" t="s">
        <v>3855</v>
      </c>
      <c r="D154" s="225" t="s">
        <v>3806</v>
      </c>
      <c r="E154" s="226" t="s">
        <v>2030</v>
      </c>
      <c r="F154" s="227" t="s">
        <v>2031</v>
      </c>
      <c r="G154" s="228" t="s">
        <v>4097</v>
      </c>
      <c r="H154" s="229">
        <v>14.3</v>
      </c>
      <c r="I154" s="230"/>
      <c r="J154" s="231">
        <f t="shared" si="20"/>
        <v>0</v>
      </c>
      <c r="K154" s="227" t="s">
        <v>1790</v>
      </c>
      <c r="L154" s="232"/>
      <c r="M154" s="233" t="s">
        <v>3501</v>
      </c>
      <c r="N154" s="234" t="s">
        <v>3525</v>
      </c>
      <c r="O154" s="63"/>
      <c r="P154" s="188">
        <f t="shared" si="21"/>
        <v>0</v>
      </c>
      <c r="Q154" s="188">
        <v>0</v>
      </c>
      <c r="R154" s="188">
        <f t="shared" si="22"/>
        <v>0</v>
      </c>
      <c r="S154" s="188">
        <v>0</v>
      </c>
      <c r="T154" s="189">
        <f t="shared" si="23"/>
        <v>0</v>
      </c>
      <c r="AR154" s="190" t="s">
        <v>3842</v>
      </c>
      <c r="AT154" s="190" t="s">
        <v>3806</v>
      </c>
      <c r="AU154" s="190" t="s">
        <v>3565</v>
      </c>
      <c r="AY154" s="17" t="s">
        <v>3691</v>
      </c>
      <c r="BE154" s="191">
        <f t="shared" si="24"/>
        <v>0</v>
      </c>
      <c r="BF154" s="191">
        <f t="shared" si="25"/>
        <v>0</v>
      </c>
      <c r="BG154" s="191">
        <f t="shared" si="26"/>
        <v>0</v>
      </c>
      <c r="BH154" s="191">
        <f t="shared" si="27"/>
        <v>0</v>
      </c>
      <c r="BI154" s="191">
        <f t="shared" si="28"/>
        <v>0</v>
      </c>
      <c r="BJ154" s="17" t="s">
        <v>3562</v>
      </c>
      <c r="BK154" s="191">
        <f t="shared" si="29"/>
        <v>0</v>
      </c>
      <c r="BL154" s="17" t="s">
        <v>3761</v>
      </c>
      <c r="BM154" s="190" t="s">
        <v>2032</v>
      </c>
    </row>
    <row r="155" spans="2:65" s="1" customFormat="1" ht="16.5" customHeight="1">
      <c r="B155" s="34"/>
      <c r="C155" s="225" t="s">
        <v>3859</v>
      </c>
      <c r="D155" s="225" t="s">
        <v>3806</v>
      </c>
      <c r="E155" s="226" t="s">
        <v>2033</v>
      </c>
      <c r="F155" s="227" t="s">
        <v>2034</v>
      </c>
      <c r="G155" s="228" t="s">
        <v>4097</v>
      </c>
      <c r="H155" s="229">
        <v>25.4</v>
      </c>
      <c r="I155" s="230"/>
      <c r="J155" s="231">
        <f t="shared" si="20"/>
        <v>0</v>
      </c>
      <c r="K155" s="227" t="s">
        <v>1790</v>
      </c>
      <c r="L155" s="232"/>
      <c r="M155" s="233" t="s">
        <v>3501</v>
      </c>
      <c r="N155" s="234" t="s">
        <v>3525</v>
      </c>
      <c r="O155" s="63"/>
      <c r="P155" s="188">
        <f t="shared" si="21"/>
        <v>0</v>
      </c>
      <c r="Q155" s="188">
        <v>0</v>
      </c>
      <c r="R155" s="188">
        <f t="shared" si="22"/>
        <v>0</v>
      </c>
      <c r="S155" s="188">
        <v>0</v>
      </c>
      <c r="T155" s="189">
        <f t="shared" si="23"/>
        <v>0</v>
      </c>
      <c r="AR155" s="190" t="s">
        <v>3842</v>
      </c>
      <c r="AT155" s="190" t="s">
        <v>3806</v>
      </c>
      <c r="AU155" s="190" t="s">
        <v>3565</v>
      </c>
      <c r="AY155" s="17" t="s">
        <v>3691</v>
      </c>
      <c r="BE155" s="191">
        <f t="shared" si="24"/>
        <v>0</v>
      </c>
      <c r="BF155" s="191">
        <f t="shared" si="25"/>
        <v>0</v>
      </c>
      <c r="BG155" s="191">
        <f t="shared" si="26"/>
        <v>0</v>
      </c>
      <c r="BH155" s="191">
        <f t="shared" si="27"/>
        <v>0</v>
      </c>
      <c r="BI155" s="191">
        <f t="shared" si="28"/>
        <v>0</v>
      </c>
      <c r="BJ155" s="17" t="s">
        <v>3562</v>
      </c>
      <c r="BK155" s="191">
        <f t="shared" si="29"/>
        <v>0</v>
      </c>
      <c r="BL155" s="17" t="s">
        <v>3761</v>
      </c>
      <c r="BM155" s="190" t="s">
        <v>2035</v>
      </c>
    </row>
    <row r="156" spans="2:65" s="1" customFormat="1" ht="16.5" customHeight="1">
      <c r="B156" s="34"/>
      <c r="C156" s="225" t="s">
        <v>3863</v>
      </c>
      <c r="D156" s="225" t="s">
        <v>3806</v>
      </c>
      <c r="E156" s="226" t="s">
        <v>2036</v>
      </c>
      <c r="F156" s="227" t="s">
        <v>2037</v>
      </c>
      <c r="G156" s="228" t="s">
        <v>4097</v>
      </c>
      <c r="H156" s="229">
        <v>84.4</v>
      </c>
      <c r="I156" s="230"/>
      <c r="J156" s="231">
        <f t="shared" si="20"/>
        <v>0</v>
      </c>
      <c r="K156" s="227" t="s">
        <v>1790</v>
      </c>
      <c r="L156" s="232"/>
      <c r="M156" s="233" t="s">
        <v>3501</v>
      </c>
      <c r="N156" s="234" t="s">
        <v>3525</v>
      </c>
      <c r="O156" s="63"/>
      <c r="P156" s="188">
        <f t="shared" si="21"/>
        <v>0</v>
      </c>
      <c r="Q156" s="188">
        <v>0</v>
      </c>
      <c r="R156" s="188">
        <f t="shared" si="22"/>
        <v>0</v>
      </c>
      <c r="S156" s="188">
        <v>0</v>
      </c>
      <c r="T156" s="189">
        <f t="shared" si="23"/>
        <v>0</v>
      </c>
      <c r="AR156" s="190" t="s">
        <v>3842</v>
      </c>
      <c r="AT156" s="190" t="s">
        <v>3806</v>
      </c>
      <c r="AU156" s="190" t="s">
        <v>3565</v>
      </c>
      <c r="AY156" s="17" t="s">
        <v>3691</v>
      </c>
      <c r="BE156" s="191">
        <f t="shared" si="24"/>
        <v>0</v>
      </c>
      <c r="BF156" s="191">
        <f t="shared" si="25"/>
        <v>0</v>
      </c>
      <c r="BG156" s="191">
        <f t="shared" si="26"/>
        <v>0</v>
      </c>
      <c r="BH156" s="191">
        <f t="shared" si="27"/>
        <v>0</v>
      </c>
      <c r="BI156" s="191">
        <f t="shared" si="28"/>
        <v>0</v>
      </c>
      <c r="BJ156" s="17" t="s">
        <v>3562</v>
      </c>
      <c r="BK156" s="191">
        <f t="shared" si="29"/>
        <v>0</v>
      </c>
      <c r="BL156" s="17" t="s">
        <v>3761</v>
      </c>
      <c r="BM156" s="190" t="s">
        <v>2038</v>
      </c>
    </row>
    <row r="157" spans="2:65" s="1" customFormat="1" ht="16.5" customHeight="1">
      <c r="B157" s="34"/>
      <c r="C157" s="225" t="s">
        <v>3867</v>
      </c>
      <c r="D157" s="225" t="s">
        <v>3806</v>
      </c>
      <c r="E157" s="226" t="s">
        <v>2039</v>
      </c>
      <c r="F157" s="227" t="s">
        <v>2040</v>
      </c>
      <c r="G157" s="228" t="s">
        <v>4097</v>
      </c>
      <c r="H157" s="229">
        <v>24.3</v>
      </c>
      <c r="I157" s="230"/>
      <c r="J157" s="231">
        <f t="shared" si="20"/>
        <v>0</v>
      </c>
      <c r="K157" s="227" t="s">
        <v>3501</v>
      </c>
      <c r="L157" s="232"/>
      <c r="M157" s="233" t="s">
        <v>3501</v>
      </c>
      <c r="N157" s="234" t="s">
        <v>3525</v>
      </c>
      <c r="O157" s="63"/>
      <c r="P157" s="188">
        <f t="shared" si="21"/>
        <v>0</v>
      </c>
      <c r="Q157" s="188">
        <v>0</v>
      </c>
      <c r="R157" s="188">
        <f t="shared" si="22"/>
        <v>0</v>
      </c>
      <c r="S157" s="188">
        <v>0</v>
      </c>
      <c r="T157" s="189">
        <f t="shared" si="23"/>
        <v>0</v>
      </c>
      <c r="AR157" s="190" t="s">
        <v>3842</v>
      </c>
      <c r="AT157" s="190" t="s">
        <v>3806</v>
      </c>
      <c r="AU157" s="190" t="s">
        <v>3565</v>
      </c>
      <c r="AY157" s="17" t="s">
        <v>3691</v>
      </c>
      <c r="BE157" s="191">
        <f t="shared" si="24"/>
        <v>0</v>
      </c>
      <c r="BF157" s="191">
        <f t="shared" si="25"/>
        <v>0</v>
      </c>
      <c r="BG157" s="191">
        <f t="shared" si="26"/>
        <v>0</v>
      </c>
      <c r="BH157" s="191">
        <f t="shared" si="27"/>
        <v>0</v>
      </c>
      <c r="BI157" s="191">
        <f t="shared" si="28"/>
        <v>0</v>
      </c>
      <c r="BJ157" s="17" t="s">
        <v>3562</v>
      </c>
      <c r="BK157" s="191">
        <f t="shared" si="29"/>
        <v>0</v>
      </c>
      <c r="BL157" s="17" t="s">
        <v>3761</v>
      </c>
      <c r="BM157" s="190" t="s">
        <v>2041</v>
      </c>
    </row>
    <row r="158" spans="2:65" s="1" customFormat="1" ht="16.5" customHeight="1">
      <c r="B158" s="34"/>
      <c r="C158" s="225" t="s">
        <v>3871</v>
      </c>
      <c r="D158" s="225" t="s">
        <v>3806</v>
      </c>
      <c r="E158" s="226" t="s">
        <v>2042</v>
      </c>
      <c r="F158" s="227" t="s">
        <v>2043</v>
      </c>
      <c r="G158" s="228" t="s">
        <v>4097</v>
      </c>
      <c r="H158" s="229">
        <v>12.5</v>
      </c>
      <c r="I158" s="230"/>
      <c r="J158" s="231">
        <f t="shared" si="20"/>
        <v>0</v>
      </c>
      <c r="K158" s="227" t="s">
        <v>3501</v>
      </c>
      <c r="L158" s="232"/>
      <c r="M158" s="233" t="s">
        <v>3501</v>
      </c>
      <c r="N158" s="234" t="s">
        <v>3525</v>
      </c>
      <c r="O158" s="63"/>
      <c r="P158" s="188">
        <f t="shared" si="21"/>
        <v>0</v>
      </c>
      <c r="Q158" s="188">
        <v>0</v>
      </c>
      <c r="R158" s="188">
        <f t="shared" si="22"/>
        <v>0</v>
      </c>
      <c r="S158" s="188">
        <v>0</v>
      </c>
      <c r="T158" s="189">
        <f t="shared" si="23"/>
        <v>0</v>
      </c>
      <c r="AR158" s="190" t="s">
        <v>3842</v>
      </c>
      <c r="AT158" s="190" t="s">
        <v>3806</v>
      </c>
      <c r="AU158" s="190" t="s">
        <v>3565</v>
      </c>
      <c r="AY158" s="17" t="s">
        <v>3691</v>
      </c>
      <c r="BE158" s="191">
        <f t="shared" si="24"/>
        <v>0</v>
      </c>
      <c r="BF158" s="191">
        <f t="shared" si="25"/>
        <v>0</v>
      </c>
      <c r="BG158" s="191">
        <f t="shared" si="26"/>
        <v>0</v>
      </c>
      <c r="BH158" s="191">
        <f t="shared" si="27"/>
        <v>0</v>
      </c>
      <c r="BI158" s="191">
        <f t="shared" si="28"/>
        <v>0</v>
      </c>
      <c r="BJ158" s="17" t="s">
        <v>3562</v>
      </c>
      <c r="BK158" s="191">
        <f t="shared" si="29"/>
        <v>0</v>
      </c>
      <c r="BL158" s="17" t="s">
        <v>3761</v>
      </c>
      <c r="BM158" s="190" t="s">
        <v>2044</v>
      </c>
    </row>
    <row r="159" spans="2:65" s="1" customFormat="1" ht="16.5" customHeight="1">
      <c r="B159" s="34"/>
      <c r="C159" s="225" t="s">
        <v>3876</v>
      </c>
      <c r="D159" s="225" t="s">
        <v>3806</v>
      </c>
      <c r="E159" s="226" t="s">
        <v>2045</v>
      </c>
      <c r="F159" s="227" t="s">
        <v>2046</v>
      </c>
      <c r="G159" s="228" t="s">
        <v>4097</v>
      </c>
      <c r="H159" s="229">
        <v>32.7</v>
      </c>
      <c r="I159" s="230"/>
      <c r="J159" s="231">
        <f t="shared" si="20"/>
        <v>0</v>
      </c>
      <c r="K159" s="227" t="s">
        <v>3501</v>
      </c>
      <c r="L159" s="232"/>
      <c r="M159" s="233" t="s">
        <v>3501</v>
      </c>
      <c r="N159" s="234" t="s">
        <v>3525</v>
      </c>
      <c r="O159" s="63"/>
      <c r="P159" s="188">
        <f t="shared" si="21"/>
        <v>0</v>
      </c>
      <c r="Q159" s="188">
        <v>0</v>
      </c>
      <c r="R159" s="188">
        <f t="shared" si="22"/>
        <v>0</v>
      </c>
      <c r="S159" s="188">
        <v>0</v>
      </c>
      <c r="T159" s="189">
        <f t="shared" si="23"/>
        <v>0</v>
      </c>
      <c r="AR159" s="190" t="s">
        <v>3842</v>
      </c>
      <c r="AT159" s="190" t="s">
        <v>3806</v>
      </c>
      <c r="AU159" s="190" t="s">
        <v>3565</v>
      </c>
      <c r="AY159" s="17" t="s">
        <v>3691</v>
      </c>
      <c r="BE159" s="191">
        <f t="shared" si="24"/>
        <v>0</v>
      </c>
      <c r="BF159" s="191">
        <f t="shared" si="25"/>
        <v>0</v>
      </c>
      <c r="BG159" s="191">
        <f t="shared" si="26"/>
        <v>0</v>
      </c>
      <c r="BH159" s="191">
        <f t="shared" si="27"/>
        <v>0</v>
      </c>
      <c r="BI159" s="191">
        <f t="shared" si="28"/>
        <v>0</v>
      </c>
      <c r="BJ159" s="17" t="s">
        <v>3562</v>
      </c>
      <c r="BK159" s="191">
        <f t="shared" si="29"/>
        <v>0</v>
      </c>
      <c r="BL159" s="17" t="s">
        <v>3761</v>
      </c>
      <c r="BM159" s="190" t="s">
        <v>2047</v>
      </c>
    </row>
    <row r="160" spans="2:65" s="1" customFormat="1" ht="16.5" customHeight="1">
      <c r="B160" s="34"/>
      <c r="C160" s="225" t="s">
        <v>3880</v>
      </c>
      <c r="D160" s="225" t="s">
        <v>3806</v>
      </c>
      <c r="E160" s="226" t="s">
        <v>2048</v>
      </c>
      <c r="F160" s="227" t="s">
        <v>2049</v>
      </c>
      <c r="G160" s="228" t="s">
        <v>4097</v>
      </c>
      <c r="H160" s="229">
        <v>8</v>
      </c>
      <c r="I160" s="230"/>
      <c r="J160" s="231">
        <f t="shared" si="20"/>
        <v>0</v>
      </c>
      <c r="K160" s="227" t="s">
        <v>1790</v>
      </c>
      <c r="L160" s="232"/>
      <c r="M160" s="233" t="s">
        <v>3501</v>
      </c>
      <c r="N160" s="234" t="s">
        <v>3525</v>
      </c>
      <c r="O160" s="63"/>
      <c r="P160" s="188">
        <f t="shared" si="21"/>
        <v>0</v>
      </c>
      <c r="Q160" s="188">
        <v>0</v>
      </c>
      <c r="R160" s="188">
        <f t="shared" si="22"/>
        <v>0</v>
      </c>
      <c r="S160" s="188">
        <v>0</v>
      </c>
      <c r="T160" s="189">
        <f t="shared" si="23"/>
        <v>0</v>
      </c>
      <c r="AR160" s="190" t="s">
        <v>3842</v>
      </c>
      <c r="AT160" s="190" t="s">
        <v>3806</v>
      </c>
      <c r="AU160" s="190" t="s">
        <v>3565</v>
      </c>
      <c r="AY160" s="17" t="s">
        <v>3691</v>
      </c>
      <c r="BE160" s="191">
        <f t="shared" si="24"/>
        <v>0</v>
      </c>
      <c r="BF160" s="191">
        <f t="shared" si="25"/>
        <v>0</v>
      </c>
      <c r="BG160" s="191">
        <f t="shared" si="26"/>
        <v>0</v>
      </c>
      <c r="BH160" s="191">
        <f t="shared" si="27"/>
        <v>0</v>
      </c>
      <c r="BI160" s="191">
        <f t="shared" si="28"/>
        <v>0</v>
      </c>
      <c r="BJ160" s="17" t="s">
        <v>3562</v>
      </c>
      <c r="BK160" s="191">
        <f t="shared" si="29"/>
        <v>0</v>
      </c>
      <c r="BL160" s="17" t="s">
        <v>3761</v>
      </c>
      <c r="BM160" s="190" t="s">
        <v>2050</v>
      </c>
    </row>
    <row r="161" spans="2:65" s="1" customFormat="1" ht="24" customHeight="1">
      <c r="B161" s="34"/>
      <c r="C161" s="179" t="s">
        <v>3884</v>
      </c>
      <c r="D161" s="179" t="s">
        <v>3694</v>
      </c>
      <c r="E161" s="180" t="s">
        <v>2555</v>
      </c>
      <c r="F161" s="181" t="s">
        <v>2556</v>
      </c>
      <c r="G161" s="182" t="s">
        <v>3792</v>
      </c>
      <c r="H161" s="183">
        <v>0.125</v>
      </c>
      <c r="I161" s="184"/>
      <c r="J161" s="185">
        <f t="shared" si="20"/>
        <v>0</v>
      </c>
      <c r="K161" s="181" t="s">
        <v>1790</v>
      </c>
      <c r="L161" s="38"/>
      <c r="M161" s="186" t="s">
        <v>3501</v>
      </c>
      <c r="N161" s="187" t="s">
        <v>3525</v>
      </c>
      <c r="O161" s="63"/>
      <c r="P161" s="188">
        <f t="shared" si="21"/>
        <v>0</v>
      </c>
      <c r="Q161" s="188">
        <v>0</v>
      </c>
      <c r="R161" s="188">
        <f t="shared" si="22"/>
        <v>0</v>
      </c>
      <c r="S161" s="188">
        <v>0</v>
      </c>
      <c r="T161" s="189">
        <f t="shared" si="23"/>
        <v>0</v>
      </c>
      <c r="AR161" s="190" t="s">
        <v>3761</v>
      </c>
      <c r="AT161" s="190" t="s">
        <v>3694</v>
      </c>
      <c r="AU161" s="190" t="s">
        <v>3565</v>
      </c>
      <c r="AY161" s="17" t="s">
        <v>3691</v>
      </c>
      <c r="BE161" s="191">
        <f t="shared" si="24"/>
        <v>0</v>
      </c>
      <c r="BF161" s="191">
        <f t="shared" si="25"/>
        <v>0</v>
      </c>
      <c r="BG161" s="191">
        <f t="shared" si="26"/>
        <v>0</v>
      </c>
      <c r="BH161" s="191">
        <f t="shared" si="27"/>
        <v>0</v>
      </c>
      <c r="BI161" s="191">
        <f t="shared" si="28"/>
        <v>0</v>
      </c>
      <c r="BJ161" s="17" t="s">
        <v>3562</v>
      </c>
      <c r="BK161" s="191">
        <f t="shared" si="29"/>
        <v>0</v>
      </c>
      <c r="BL161" s="17" t="s">
        <v>3761</v>
      </c>
      <c r="BM161" s="190" t="s">
        <v>2051</v>
      </c>
    </row>
    <row r="162" spans="2:63" s="11" customFormat="1" ht="22.9" customHeight="1">
      <c r="B162" s="163"/>
      <c r="C162" s="164"/>
      <c r="D162" s="165" t="s">
        <v>3553</v>
      </c>
      <c r="E162" s="177" t="s">
        <v>2052</v>
      </c>
      <c r="F162" s="177" t="s">
        <v>2053</v>
      </c>
      <c r="G162" s="164"/>
      <c r="H162" s="164"/>
      <c r="I162" s="167"/>
      <c r="J162" s="178">
        <f>BK162</f>
        <v>0</v>
      </c>
      <c r="K162" s="164"/>
      <c r="L162" s="169"/>
      <c r="M162" s="170"/>
      <c r="N162" s="171"/>
      <c r="O162" s="171"/>
      <c r="P162" s="172">
        <f>SUM(P163:P189)</f>
        <v>0</v>
      </c>
      <c r="Q162" s="171"/>
      <c r="R162" s="172">
        <f>SUM(R163:R189)</f>
        <v>0</v>
      </c>
      <c r="S162" s="171"/>
      <c r="T162" s="173">
        <f>SUM(T163:T189)</f>
        <v>0</v>
      </c>
      <c r="AR162" s="174" t="s">
        <v>3565</v>
      </c>
      <c r="AT162" s="175" t="s">
        <v>3553</v>
      </c>
      <c r="AU162" s="175" t="s">
        <v>3562</v>
      </c>
      <c r="AY162" s="174" t="s">
        <v>3691</v>
      </c>
      <c r="BK162" s="176">
        <f>SUM(BK163:BK189)</f>
        <v>0</v>
      </c>
    </row>
    <row r="163" spans="2:65" s="1" customFormat="1" ht="16.5" customHeight="1">
      <c r="B163" s="34"/>
      <c r="C163" s="179" t="s">
        <v>3886</v>
      </c>
      <c r="D163" s="179" t="s">
        <v>3694</v>
      </c>
      <c r="E163" s="180" t="s">
        <v>2054</v>
      </c>
      <c r="F163" s="181" t="s">
        <v>2055</v>
      </c>
      <c r="G163" s="182" t="s">
        <v>4097</v>
      </c>
      <c r="H163" s="183">
        <v>32.8</v>
      </c>
      <c r="I163" s="184"/>
      <c r="J163" s="185">
        <f>ROUND(I163*H163,2)</f>
        <v>0</v>
      </c>
      <c r="K163" s="181" t="s">
        <v>1790</v>
      </c>
      <c r="L163" s="38"/>
      <c r="M163" s="186" t="s">
        <v>3501</v>
      </c>
      <c r="N163" s="187" t="s">
        <v>3525</v>
      </c>
      <c r="O163" s="63"/>
      <c r="P163" s="188">
        <f>O163*H163</f>
        <v>0</v>
      </c>
      <c r="Q163" s="188">
        <v>0</v>
      </c>
      <c r="R163" s="188">
        <f>Q163*H163</f>
        <v>0</v>
      </c>
      <c r="S163" s="188">
        <v>0</v>
      </c>
      <c r="T163" s="189">
        <f>S163*H163</f>
        <v>0</v>
      </c>
      <c r="AR163" s="190" t="s">
        <v>3761</v>
      </c>
      <c r="AT163" s="190" t="s">
        <v>3694</v>
      </c>
      <c r="AU163" s="190" t="s">
        <v>3565</v>
      </c>
      <c r="AY163" s="17" t="s">
        <v>3691</v>
      </c>
      <c r="BE163" s="191">
        <f>IF(N163="základní",J163,0)</f>
        <v>0</v>
      </c>
      <c r="BF163" s="191">
        <f>IF(N163="snížená",J163,0)</f>
        <v>0</v>
      </c>
      <c r="BG163" s="191">
        <f>IF(N163="zákl. přenesená",J163,0)</f>
        <v>0</v>
      </c>
      <c r="BH163" s="191">
        <f>IF(N163="sníž. přenesená",J163,0)</f>
        <v>0</v>
      </c>
      <c r="BI163" s="191">
        <f>IF(N163="nulová",J163,0)</f>
        <v>0</v>
      </c>
      <c r="BJ163" s="17" t="s">
        <v>3562</v>
      </c>
      <c r="BK163" s="191">
        <f>ROUND(I163*H163,2)</f>
        <v>0</v>
      </c>
      <c r="BL163" s="17" t="s">
        <v>3761</v>
      </c>
      <c r="BM163" s="190" t="s">
        <v>2056</v>
      </c>
    </row>
    <row r="164" spans="2:65" s="1" customFormat="1" ht="16.5" customHeight="1">
      <c r="B164" s="34"/>
      <c r="C164" s="179" t="s">
        <v>3889</v>
      </c>
      <c r="D164" s="179" t="s">
        <v>3694</v>
      </c>
      <c r="E164" s="180" t="s">
        <v>2057</v>
      </c>
      <c r="F164" s="181" t="s">
        <v>2058</v>
      </c>
      <c r="G164" s="182" t="s">
        <v>4097</v>
      </c>
      <c r="H164" s="183">
        <v>5</v>
      </c>
      <c r="I164" s="184"/>
      <c r="J164" s="185">
        <f>ROUND(I164*H164,2)</f>
        <v>0</v>
      </c>
      <c r="K164" s="181" t="s">
        <v>1790</v>
      </c>
      <c r="L164" s="38"/>
      <c r="M164" s="186" t="s">
        <v>3501</v>
      </c>
      <c r="N164" s="187" t="s">
        <v>3525</v>
      </c>
      <c r="O164" s="63"/>
      <c r="P164" s="188">
        <f>O164*H164</f>
        <v>0</v>
      </c>
      <c r="Q164" s="188">
        <v>0</v>
      </c>
      <c r="R164" s="188">
        <f>Q164*H164</f>
        <v>0</v>
      </c>
      <c r="S164" s="188">
        <v>0</v>
      </c>
      <c r="T164" s="189">
        <f>S164*H164</f>
        <v>0</v>
      </c>
      <c r="AR164" s="190" t="s">
        <v>3761</v>
      </c>
      <c r="AT164" s="190" t="s">
        <v>3694</v>
      </c>
      <c r="AU164" s="190" t="s">
        <v>3565</v>
      </c>
      <c r="AY164" s="17" t="s">
        <v>3691</v>
      </c>
      <c r="BE164" s="191">
        <f>IF(N164="základní",J164,0)</f>
        <v>0</v>
      </c>
      <c r="BF164" s="191">
        <f>IF(N164="snížená",J164,0)</f>
        <v>0</v>
      </c>
      <c r="BG164" s="191">
        <f>IF(N164="zákl. přenesená",J164,0)</f>
        <v>0</v>
      </c>
      <c r="BH164" s="191">
        <f>IF(N164="sníž. přenesená",J164,0)</f>
        <v>0</v>
      </c>
      <c r="BI164" s="191">
        <f>IF(N164="nulová",J164,0)</f>
        <v>0</v>
      </c>
      <c r="BJ164" s="17" t="s">
        <v>3562</v>
      </c>
      <c r="BK164" s="191">
        <f>ROUND(I164*H164,2)</f>
        <v>0</v>
      </c>
      <c r="BL164" s="17" t="s">
        <v>3761</v>
      </c>
      <c r="BM164" s="190" t="s">
        <v>2059</v>
      </c>
    </row>
    <row r="165" spans="2:65" s="1" customFormat="1" ht="16.5" customHeight="1">
      <c r="B165" s="34"/>
      <c r="C165" s="179" t="s">
        <v>3893</v>
      </c>
      <c r="D165" s="179" t="s">
        <v>3694</v>
      </c>
      <c r="E165" s="180" t="s">
        <v>2060</v>
      </c>
      <c r="F165" s="181" t="s">
        <v>2061</v>
      </c>
      <c r="G165" s="182" t="s">
        <v>4097</v>
      </c>
      <c r="H165" s="183">
        <v>26.5</v>
      </c>
      <c r="I165" s="184"/>
      <c r="J165" s="185">
        <f>ROUND(I165*H165,2)</f>
        <v>0</v>
      </c>
      <c r="K165" s="181" t="s">
        <v>1790</v>
      </c>
      <c r="L165" s="38"/>
      <c r="M165" s="186" t="s">
        <v>3501</v>
      </c>
      <c r="N165" s="187" t="s">
        <v>3525</v>
      </c>
      <c r="O165" s="63"/>
      <c r="P165" s="188">
        <f>O165*H165</f>
        <v>0</v>
      </c>
      <c r="Q165" s="188">
        <v>0</v>
      </c>
      <c r="R165" s="188">
        <f>Q165*H165</f>
        <v>0</v>
      </c>
      <c r="S165" s="188">
        <v>0</v>
      </c>
      <c r="T165" s="189">
        <f>S165*H165</f>
        <v>0</v>
      </c>
      <c r="AR165" s="190" t="s">
        <v>3761</v>
      </c>
      <c r="AT165" s="190" t="s">
        <v>3694</v>
      </c>
      <c r="AU165" s="190" t="s">
        <v>3565</v>
      </c>
      <c r="AY165" s="17" t="s">
        <v>3691</v>
      </c>
      <c r="BE165" s="191">
        <f>IF(N165="základní",J165,0)</f>
        <v>0</v>
      </c>
      <c r="BF165" s="191">
        <f>IF(N165="snížená",J165,0)</f>
        <v>0</v>
      </c>
      <c r="BG165" s="191">
        <f>IF(N165="zákl. přenesená",J165,0)</f>
        <v>0</v>
      </c>
      <c r="BH165" s="191">
        <f>IF(N165="sníž. přenesená",J165,0)</f>
        <v>0</v>
      </c>
      <c r="BI165" s="191">
        <f>IF(N165="nulová",J165,0)</f>
        <v>0</v>
      </c>
      <c r="BJ165" s="17" t="s">
        <v>3562</v>
      </c>
      <c r="BK165" s="191">
        <f>ROUND(I165*H165,2)</f>
        <v>0</v>
      </c>
      <c r="BL165" s="17" t="s">
        <v>3761</v>
      </c>
      <c r="BM165" s="190" t="s">
        <v>2062</v>
      </c>
    </row>
    <row r="166" spans="2:65" s="1" customFormat="1" ht="16.5" customHeight="1">
      <c r="B166" s="34"/>
      <c r="C166" s="179" t="s">
        <v>3896</v>
      </c>
      <c r="D166" s="179" t="s">
        <v>3694</v>
      </c>
      <c r="E166" s="180" t="s">
        <v>2063</v>
      </c>
      <c r="F166" s="181" t="s">
        <v>2064</v>
      </c>
      <c r="G166" s="182" t="s">
        <v>4097</v>
      </c>
      <c r="H166" s="183">
        <v>35.1</v>
      </c>
      <c r="I166" s="184"/>
      <c r="J166" s="185">
        <f>ROUND(I166*H166,2)</f>
        <v>0</v>
      </c>
      <c r="K166" s="181" t="s">
        <v>1790</v>
      </c>
      <c r="L166" s="38"/>
      <c r="M166" s="186" t="s">
        <v>3501</v>
      </c>
      <c r="N166" s="187" t="s">
        <v>3525</v>
      </c>
      <c r="O166" s="63"/>
      <c r="P166" s="188">
        <f>O166*H166</f>
        <v>0</v>
      </c>
      <c r="Q166" s="188">
        <v>0</v>
      </c>
      <c r="R166" s="188">
        <f>Q166*H166</f>
        <v>0</v>
      </c>
      <c r="S166" s="188">
        <v>0</v>
      </c>
      <c r="T166" s="189">
        <f>S166*H166</f>
        <v>0</v>
      </c>
      <c r="AR166" s="190" t="s">
        <v>3761</v>
      </c>
      <c r="AT166" s="190" t="s">
        <v>3694</v>
      </c>
      <c r="AU166" s="190" t="s">
        <v>3565</v>
      </c>
      <c r="AY166" s="17" t="s">
        <v>3691</v>
      </c>
      <c r="BE166" s="191">
        <f>IF(N166="základní",J166,0)</f>
        <v>0</v>
      </c>
      <c r="BF166" s="191">
        <f>IF(N166="snížená",J166,0)</f>
        <v>0</v>
      </c>
      <c r="BG166" s="191">
        <f>IF(N166="zákl. přenesená",J166,0)</f>
        <v>0</v>
      </c>
      <c r="BH166" s="191">
        <f>IF(N166="sníž. přenesená",J166,0)</f>
        <v>0</v>
      </c>
      <c r="BI166" s="191">
        <f>IF(N166="nulová",J166,0)</f>
        <v>0</v>
      </c>
      <c r="BJ166" s="17" t="s">
        <v>3562</v>
      </c>
      <c r="BK166" s="191">
        <f>ROUND(I166*H166,2)</f>
        <v>0</v>
      </c>
      <c r="BL166" s="17" t="s">
        <v>3761</v>
      </c>
      <c r="BM166" s="190" t="s">
        <v>2065</v>
      </c>
    </row>
    <row r="167" spans="2:51" s="12" customFormat="1" ht="12">
      <c r="B167" s="192"/>
      <c r="C167" s="193"/>
      <c r="D167" s="194" t="s">
        <v>3710</v>
      </c>
      <c r="E167" s="195" t="s">
        <v>3501</v>
      </c>
      <c r="F167" s="196" t="s">
        <v>2066</v>
      </c>
      <c r="G167" s="193"/>
      <c r="H167" s="197">
        <v>35.1</v>
      </c>
      <c r="I167" s="198"/>
      <c r="J167" s="193"/>
      <c r="K167" s="193"/>
      <c r="L167" s="199"/>
      <c r="M167" s="200"/>
      <c r="N167" s="201"/>
      <c r="O167" s="201"/>
      <c r="P167" s="201"/>
      <c r="Q167" s="201"/>
      <c r="R167" s="201"/>
      <c r="S167" s="201"/>
      <c r="T167" s="202"/>
      <c r="AT167" s="203" t="s">
        <v>3710</v>
      </c>
      <c r="AU167" s="203" t="s">
        <v>3565</v>
      </c>
      <c r="AV167" s="12" t="s">
        <v>3565</v>
      </c>
      <c r="AW167" s="12" t="s">
        <v>3515</v>
      </c>
      <c r="AX167" s="12" t="s">
        <v>3554</v>
      </c>
      <c r="AY167" s="203" t="s">
        <v>3691</v>
      </c>
    </row>
    <row r="168" spans="2:51" s="13" customFormat="1" ht="12">
      <c r="B168" s="204"/>
      <c r="C168" s="205"/>
      <c r="D168" s="194" t="s">
        <v>3710</v>
      </c>
      <c r="E168" s="206" t="s">
        <v>3501</v>
      </c>
      <c r="F168" s="207" t="s">
        <v>3712</v>
      </c>
      <c r="G168" s="205"/>
      <c r="H168" s="208">
        <v>35.1</v>
      </c>
      <c r="I168" s="209"/>
      <c r="J168" s="205"/>
      <c r="K168" s="205"/>
      <c r="L168" s="210"/>
      <c r="M168" s="211"/>
      <c r="N168" s="212"/>
      <c r="O168" s="212"/>
      <c r="P168" s="212"/>
      <c r="Q168" s="212"/>
      <c r="R168" s="212"/>
      <c r="S168" s="212"/>
      <c r="T168" s="213"/>
      <c r="AT168" s="214" t="s">
        <v>3710</v>
      </c>
      <c r="AU168" s="214" t="s">
        <v>3565</v>
      </c>
      <c r="AV168" s="13" t="s">
        <v>3699</v>
      </c>
      <c r="AW168" s="13" t="s">
        <v>3515</v>
      </c>
      <c r="AX168" s="13" t="s">
        <v>3562</v>
      </c>
      <c r="AY168" s="214" t="s">
        <v>3691</v>
      </c>
    </row>
    <row r="169" spans="2:65" s="1" customFormat="1" ht="16.5" customHeight="1">
      <c r="B169" s="34"/>
      <c r="C169" s="179" t="s">
        <v>3899</v>
      </c>
      <c r="D169" s="179" t="s">
        <v>3694</v>
      </c>
      <c r="E169" s="180" t="s">
        <v>2067</v>
      </c>
      <c r="F169" s="181" t="s">
        <v>2068</v>
      </c>
      <c r="G169" s="182" t="s">
        <v>4097</v>
      </c>
      <c r="H169" s="183">
        <v>16</v>
      </c>
      <c r="I169" s="184"/>
      <c r="J169" s="185">
        <f aca="true" t="shared" si="30" ref="J169:J175">ROUND(I169*H169,2)</f>
        <v>0</v>
      </c>
      <c r="K169" s="181" t="s">
        <v>1790</v>
      </c>
      <c r="L169" s="38"/>
      <c r="M169" s="186" t="s">
        <v>3501</v>
      </c>
      <c r="N169" s="187" t="s">
        <v>3525</v>
      </c>
      <c r="O169" s="63"/>
      <c r="P169" s="188">
        <f aca="true" t="shared" si="31" ref="P169:P175">O169*H169</f>
        <v>0</v>
      </c>
      <c r="Q169" s="188">
        <v>0</v>
      </c>
      <c r="R169" s="188">
        <f aca="true" t="shared" si="32" ref="R169:R175">Q169*H169</f>
        <v>0</v>
      </c>
      <c r="S169" s="188">
        <v>0</v>
      </c>
      <c r="T169" s="189">
        <f aca="true" t="shared" si="33" ref="T169:T175">S169*H169</f>
        <v>0</v>
      </c>
      <c r="AR169" s="190" t="s">
        <v>3761</v>
      </c>
      <c r="AT169" s="190" t="s">
        <v>3694</v>
      </c>
      <c r="AU169" s="190" t="s">
        <v>3565</v>
      </c>
      <c r="AY169" s="17" t="s">
        <v>3691</v>
      </c>
      <c r="BE169" s="191">
        <f aca="true" t="shared" si="34" ref="BE169:BE175">IF(N169="základní",J169,0)</f>
        <v>0</v>
      </c>
      <c r="BF169" s="191">
        <f aca="true" t="shared" si="35" ref="BF169:BF175">IF(N169="snížená",J169,0)</f>
        <v>0</v>
      </c>
      <c r="BG169" s="191">
        <f aca="true" t="shared" si="36" ref="BG169:BG175">IF(N169="zákl. přenesená",J169,0)</f>
        <v>0</v>
      </c>
      <c r="BH169" s="191">
        <f aca="true" t="shared" si="37" ref="BH169:BH175">IF(N169="sníž. přenesená",J169,0)</f>
        <v>0</v>
      </c>
      <c r="BI169" s="191">
        <f aca="true" t="shared" si="38" ref="BI169:BI175">IF(N169="nulová",J169,0)</f>
        <v>0</v>
      </c>
      <c r="BJ169" s="17" t="s">
        <v>3562</v>
      </c>
      <c r="BK169" s="191">
        <f aca="true" t="shared" si="39" ref="BK169:BK175">ROUND(I169*H169,2)</f>
        <v>0</v>
      </c>
      <c r="BL169" s="17" t="s">
        <v>3761</v>
      </c>
      <c r="BM169" s="190" t="s">
        <v>2069</v>
      </c>
    </row>
    <row r="170" spans="2:65" s="1" customFormat="1" ht="16.5" customHeight="1">
      <c r="B170" s="34"/>
      <c r="C170" s="179" t="s">
        <v>3903</v>
      </c>
      <c r="D170" s="179" t="s">
        <v>3694</v>
      </c>
      <c r="E170" s="180" t="s">
        <v>2070</v>
      </c>
      <c r="F170" s="181" t="s">
        <v>2071</v>
      </c>
      <c r="G170" s="182" t="s">
        <v>4097</v>
      </c>
      <c r="H170" s="183">
        <v>12.5</v>
      </c>
      <c r="I170" s="184"/>
      <c r="J170" s="185">
        <f t="shared" si="30"/>
        <v>0</v>
      </c>
      <c r="K170" s="181" t="s">
        <v>1790</v>
      </c>
      <c r="L170" s="38"/>
      <c r="M170" s="186" t="s">
        <v>3501</v>
      </c>
      <c r="N170" s="187" t="s">
        <v>3525</v>
      </c>
      <c r="O170" s="63"/>
      <c r="P170" s="188">
        <f t="shared" si="31"/>
        <v>0</v>
      </c>
      <c r="Q170" s="188">
        <v>0</v>
      </c>
      <c r="R170" s="188">
        <f t="shared" si="32"/>
        <v>0</v>
      </c>
      <c r="S170" s="188">
        <v>0</v>
      </c>
      <c r="T170" s="189">
        <f t="shared" si="33"/>
        <v>0</v>
      </c>
      <c r="AR170" s="190" t="s">
        <v>3761</v>
      </c>
      <c r="AT170" s="190" t="s">
        <v>3694</v>
      </c>
      <c r="AU170" s="190" t="s">
        <v>3565</v>
      </c>
      <c r="AY170" s="17" t="s">
        <v>3691</v>
      </c>
      <c r="BE170" s="191">
        <f t="shared" si="34"/>
        <v>0</v>
      </c>
      <c r="BF170" s="191">
        <f t="shared" si="35"/>
        <v>0</v>
      </c>
      <c r="BG170" s="191">
        <f t="shared" si="36"/>
        <v>0</v>
      </c>
      <c r="BH170" s="191">
        <f t="shared" si="37"/>
        <v>0</v>
      </c>
      <c r="BI170" s="191">
        <f t="shared" si="38"/>
        <v>0</v>
      </c>
      <c r="BJ170" s="17" t="s">
        <v>3562</v>
      </c>
      <c r="BK170" s="191">
        <f t="shared" si="39"/>
        <v>0</v>
      </c>
      <c r="BL170" s="17" t="s">
        <v>3761</v>
      </c>
      <c r="BM170" s="190" t="s">
        <v>2072</v>
      </c>
    </row>
    <row r="171" spans="2:65" s="1" customFormat="1" ht="16.5" customHeight="1">
      <c r="B171" s="34"/>
      <c r="C171" s="179" t="s">
        <v>3905</v>
      </c>
      <c r="D171" s="179" t="s">
        <v>3694</v>
      </c>
      <c r="E171" s="180" t="s">
        <v>2073</v>
      </c>
      <c r="F171" s="181" t="s">
        <v>2074</v>
      </c>
      <c r="G171" s="182" t="s">
        <v>4097</v>
      </c>
      <c r="H171" s="183">
        <v>13</v>
      </c>
      <c r="I171" s="184"/>
      <c r="J171" s="185">
        <f t="shared" si="30"/>
        <v>0</v>
      </c>
      <c r="K171" s="181" t="s">
        <v>1790</v>
      </c>
      <c r="L171" s="38"/>
      <c r="M171" s="186" t="s">
        <v>3501</v>
      </c>
      <c r="N171" s="187" t="s">
        <v>3525</v>
      </c>
      <c r="O171" s="63"/>
      <c r="P171" s="188">
        <f t="shared" si="31"/>
        <v>0</v>
      </c>
      <c r="Q171" s="188">
        <v>0</v>
      </c>
      <c r="R171" s="188">
        <f t="shared" si="32"/>
        <v>0</v>
      </c>
      <c r="S171" s="188">
        <v>0</v>
      </c>
      <c r="T171" s="189">
        <f t="shared" si="33"/>
        <v>0</v>
      </c>
      <c r="AR171" s="190" t="s">
        <v>3761</v>
      </c>
      <c r="AT171" s="190" t="s">
        <v>3694</v>
      </c>
      <c r="AU171" s="190" t="s">
        <v>3565</v>
      </c>
      <c r="AY171" s="17" t="s">
        <v>3691</v>
      </c>
      <c r="BE171" s="191">
        <f t="shared" si="34"/>
        <v>0</v>
      </c>
      <c r="BF171" s="191">
        <f t="shared" si="35"/>
        <v>0</v>
      </c>
      <c r="BG171" s="191">
        <f t="shared" si="36"/>
        <v>0</v>
      </c>
      <c r="BH171" s="191">
        <f t="shared" si="37"/>
        <v>0</v>
      </c>
      <c r="BI171" s="191">
        <f t="shared" si="38"/>
        <v>0</v>
      </c>
      <c r="BJ171" s="17" t="s">
        <v>3562</v>
      </c>
      <c r="BK171" s="191">
        <f t="shared" si="39"/>
        <v>0</v>
      </c>
      <c r="BL171" s="17" t="s">
        <v>3761</v>
      </c>
      <c r="BM171" s="190" t="s">
        <v>2075</v>
      </c>
    </row>
    <row r="172" spans="2:65" s="1" customFormat="1" ht="16.5" customHeight="1">
      <c r="B172" s="34"/>
      <c r="C172" s="179" t="s">
        <v>3909</v>
      </c>
      <c r="D172" s="179" t="s">
        <v>3694</v>
      </c>
      <c r="E172" s="180" t="s">
        <v>2076</v>
      </c>
      <c r="F172" s="181" t="s">
        <v>2077</v>
      </c>
      <c r="G172" s="182" t="s">
        <v>3834</v>
      </c>
      <c r="H172" s="183">
        <v>22</v>
      </c>
      <c r="I172" s="184"/>
      <c r="J172" s="185">
        <f t="shared" si="30"/>
        <v>0</v>
      </c>
      <c r="K172" s="181" t="s">
        <v>1790</v>
      </c>
      <c r="L172" s="38"/>
      <c r="M172" s="186" t="s">
        <v>3501</v>
      </c>
      <c r="N172" s="187" t="s">
        <v>3525</v>
      </c>
      <c r="O172" s="63"/>
      <c r="P172" s="188">
        <f t="shared" si="31"/>
        <v>0</v>
      </c>
      <c r="Q172" s="188">
        <v>0</v>
      </c>
      <c r="R172" s="188">
        <f t="shared" si="32"/>
        <v>0</v>
      </c>
      <c r="S172" s="188">
        <v>0</v>
      </c>
      <c r="T172" s="189">
        <f t="shared" si="33"/>
        <v>0</v>
      </c>
      <c r="AR172" s="190" t="s">
        <v>3761</v>
      </c>
      <c r="AT172" s="190" t="s">
        <v>3694</v>
      </c>
      <c r="AU172" s="190" t="s">
        <v>3565</v>
      </c>
      <c r="AY172" s="17" t="s">
        <v>3691</v>
      </c>
      <c r="BE172" s="191">
        <f t="shared" si="34"/>
        <v>0</v>
      </c>
      <c r="BF172" s="191">
        <f t="shared" si="35"/>
        <v>0</v>
      </c>
      <c r="BG172" s="191">
        <f t="shared" si="36"/>
        <v>0</v>
      </c>
      <c r="BH172" s="191">
        <f t="shared" si="37"/>
        <v>0</v>
      </c>
      <c r="BI172" s="191">
        <f t="shared" si="38"/>
        <v>0</v>
      </c>
      <c r="BJ172" s="17" t="s">
        <v>3562</v>
      </c>
      <c r="BK172" s="191">
        <f t="shared" si="39"/>
        <v>0</v>
      </c>
      <c r="BL172" s="17" t="s">
        <v>3761</v>
      </c>
      <c r="BM172" s="190" t="s">
        <v>2078</v>
      </c>
    </row>
    <row r="173" spans="2:65" s="1" customFormat="1" ht="16.5" customHeight="1">
      <c r="B173" s="34"/>
      <c r="C173" s="179" t="s">
        <v>3913</v>
      </c>
      <c r="D173" s="179" t="s">
        <v>3694</v>
      </c>
      <c r="E173" s="180" t="s">
        <v>2079</v>
      </c>
      <c r="F173" s="181" t="s">
        <v>2080</v>
      </c>
      <c r="G173" s="182" t="s">
        <v>3834</v>
      </c>
      <c r="H173" s="183">
        <v>2</v>
      </c>
      <c r="I173" s="184"/>
      <c r="J173" s="185">
        <f t="shared" si="30"/>
        <v>0</v>
      </c>
      <c r="K173" s="181" t="s">
        <v>1790</v>
      </c>
      <c r="L173" s="38"/>
      <c r="M173" s="186" t="s">
        <v>3501</v>
      </c>
      <c r="N173" s="187" t="s">
        <v>3525</v>
      </c>
      <c r="O173" s="63"/>
      <c r="P173" s="188">
        <f t="shared" si="31"/>
        <v>0</v>
      </c>
      <c r="Q173" s="188">
        <v>0</v>
      </c>
      <c r="R173" s="188">
        <f t="shared" si="32"/>
        <v>0</v>
      </c>
      <c r="S173" s="188">
        <v>0</v>
      </c>
      <c r="T173" s="189">
        <f t="shared" si="33"/>
        <v>0</v>
      </c>
      <c r="AR173" s="190" t="s">
        <v>3761</v>
      </c>
      <c r="AT173" s="190" t="s">
        <v>3694</v>
      </c>
      <c r="AU173" s="190" t="s">
        <v>3565</v>
      </c>
      <c r="AY173" s="17" t="s">
        <v>3691</v>
      </c>
      <c r="BE173" s="191">
        <f t="shared" si="34"/>
        <v>0</v>
      </c>
      <c r="BF173" s="191">
        <f t="shared" si="35"/>
        <v>0</v>
      </c>
      <c r="BG173" s="191">
        <f t="shared" si="36"/>
        <v>0</v>
      </c>
      <c r="BH173" s="191">
        <f t="shared" si="37"/>
        <v>0</v>
      </c>
      <c r="BI173" s="191">
        <f t="shared" si="38"/>
        <v>0</v>
      </c>
      <c r="BJ173" s="17" t="s">
        <v>3562</v>
      </c>
      <c r="BK173" s="191">
        <f t="shared" si="39"/>
        <v>0</v>
      </c>
      <c r="BL173" s="17" t="s">
        <v>3761</v>
      </c>
      <c r="BM173" s="190" t="s">
        <v>2081</v>
      </c>
    </row>
    <row r="174" spans="2:65" s="1" customFormat="1" ht="16.5" customHeight="1">
      <c r="B174" s="34"/>
      <c r="C174" s="179" t="s">
        <v>3917</v>
      </c>
      <c r="D174" s="179" t="s">
        <v>3694</v>
      </c>
      <c r="E174" s="180" t="s">
        <v>2082</v>
      </c>
      <c r="F174" s="181" t="s">
        <v>2083</v>
      </c>
      <c r="G174" s="182" t="s">
        <v>3834</v>
      </c>
      <c r="H174" s="183">
        <v>16</v>
      </c>
      <c r="I174" s="184"/>
      <c r="J174" s="185">
        <f t="shared" si="30"/>
        <v>0</v>
      </c>
      <c r="K174" s="181" t="s">
        <v>1790</v>
      </c>
      <c r="L174" s="38"/>
      <c r="M174" s="186" t="s">
        <v>3501</v>
      </c>
      <c r="N174" s="187" t="s">
        <v>3525</v>
      </c>
      <c r="O174" s="63"/>
      <c r="P174" s="188">
        <f t="shared" si="31"/>
        <v>0</v>
      </c>
      <c r="Q174" s="188">
        <v>0</v>
      </c>
      <c r="R174" s="188">
        <f t="shared" si="32"/>
        <v>0</v>
      </c>
      <c r="S174" s="188">
        <v>0</v>
      </c>
      <c r="T174" s="189">
        <f t="shared" si="33"/>
        <v>0</v>
      </c>
      <c r="AR174" s="190" t="s">
        <v>3761</v>
      </c>
      <c r="AT174" s="190" t="s">
        <v>3694</v>
      </c>
      <c r="AU174" s="190" t="s">
        <v>3565</v>
      </c>
      <c r="AY174" s="17" t="s">
        <v>3691</v>
      </c>
      <c r="BE174" s="191">
        <f t="shared" si="34"/>
        <v>0</v>
      </c>
      <c r="BF174" s="191">
        <f t="shared" si="35"/>
        <v>0</v>
      </c>
      <c r="BG174" s="191">
        <f t="shared" si="36"/>
        <v>0</v>
      </c>
      <c r="BH174" s="191">
        <f t="shared" si="37"/>
        <v>0</v>
      </c>
      <c r="BI174" s="191">
        <f t="shared" si="38"/>
        <v>0</v>
      </c>
      <c r="BJ174" s="17" t="s">
        <v>3562</v>
      </c>
      <c r="BK174" s="191">
        <f t="shared" si="39"/>
        <v>0</v>
      </c>
      <c r="BL174" s="17" t="s">
        <v>3761</v>
      </c>
      <c r="BM174" s="190" t="s">
        <v>2084</v>
      </c>
    </row>
    <row r="175" spans="2:65" s="1" customFormat="1" ht="24" customHeight="1">
      <c r="B175" s="34"/>
      <c r="C175" s="179" t="s">
        <v>3921</v>
      </c>
      <c r="D175" s="179" t="s">
        <v>3694</v>
      </c>
      <c r="E175" s="180" t="s">
        <v>2085</v>
      </c>
      <c r="F175" s="181" t="s">
        <v>2086</v>
      </c>
      <c r="G175" s="182" t="s">
        <v>3834</v>
      </c>
      <c r="H175" s="183">
        <v>1</v>
      </c>
      <c r="I175" s="184"/>
      <c r="J175" s="185">
        <f t="shared" si="30"/>
        <v>0</v>
      </c>
      <c r="K175" s="181" t="s">
        <v>1790</v>
      </c>
      <c r="L175" s="38"/>
      <c r="M175" s="186" t="s">
        <v>3501</v>
      </c>
      <c r="N175" s="187" t="s">
        <v>3525</v>
      </c>
      <c r="O175" s="63"/>
      <c r="P175" s="188">
        <f t="shared" si="31"/>
        <v>0</v>
      </c>
      <c r="Q175" s="188">
        <v>0</v>
      </c>
      <c r="R175" s="188">
        <f t="shared" si="32"/>
        <v>0</v>
      </c>
      <c r="S175" s="188">
        <v>0</v>
      </c>
      <c r="T175" s="189">
        <f t="shared" si="33"/>
        <v>0</v>
      </c>
      <c r="AR175" s="190" t="s">
        <v>3761</v>
      </c>
      <c r="AT175" s="190" t="s">
        <v>3694</v>
      </c>
      <c r="AU175" s="190" t="s">
        <v>3565</v>
      </c>
      <c r="AY175" s="17" t="s">
        <v>3691</v>
      </c>
      <c r="BE175" s="191">
        <f t="shared" si="34"/>
        <v>0</v>
      </c>
      <c r="BF175" s="191">
        <f t="shared" si="35"/>
        <v>0</v>
      </c>
      <c r="BG175" s="191">
        <f t="shared" si="36"/>
        <v>0</v>
      </c>
      <c r="BH175" s="191">
        <f t="shared" si="37"/>
        <v>0</v>
      </c>
      <c r="BI175" s="191">
        <f t="shared" si="38"/>
        <v>0</v>
      </c>
      <c r="BJ175" s="17" t="s">
        <v>3562</v>
      </c>
      <c r="BK175" s="191">
        <f t="shared" si="39"/>
        <v>0</v>
      </c>
      <c r="BL175" s="17" t="s">
        <v>3761</v>
      </c>
      <c r="BM175" s="190" t="s">
        <v>2087</v>
      </c>
    </row>
    <row r="176" spans="2:47" s="1" customFormat="1" ht="19.5">
      <c r="B176" s="34"/>
      <c r="C176" s="35"/>
      <c r="D176" s="194" t="s">
        <v>4408</v>
      </c>
      <c r="E176" s="35"/>
      <c r="F176" s="235" t="s">
        <v>2088</v>
      </c>
      <c r="G176" s="35"/>
      <c r="H176" s="35"/>
      <c r="I176" s="106"/>
      <c r="J176" s="35"/>
      <c r="K176" s="35"/>
      <c r="L176" s="38"/>
      <c r="M176" s="236"/>
      <c r="N176" s="63"/>
      <c r="O176" s="63"/>
      <c r="P176" s="63"/>
      <c r="Q176" s="63"/>
      <c r="R176" s="63"/>
      <c r="S176" s="63"/>
      <c r="T176" s="64"/>
      <c r="AT176" s="17" t="s">
        <v>4408</v>
      </c>
      <c r="AU176" s="17" t="s">
        <v>3565</v>
      </c>
    </row>
    <row r="177" spans="2:65" s="1" customFormat="1" ht="16.5" customHeight="1">
      <c r="B177" s="34"/>
      <c r="C177" s="179" t="s">
        <v>3925</v>
      </c>
      <c r="D177" s="179" t="s">
        <v>3694</v>
      </c>
      <c r="E177" s="180" t="s">
        <v>2089</v>
      </c>
      <c r="F177" s="181" t="s">
        <v>2090</v>
      </c>
      <c r="G177" s="182" t="s">
        <v>3834</v>
      </c>
      <c r="H177" s="183">
        <v>4</v>
      </c>
      <c r="I177" s="184"/>
      <c r="J177" s="185">
        <f>ROUND(I177*H177,2)</f>
        <v>0</v>
      </c>
      <c r="K177" s="181" t="s">
        <v>3501</v>
      </c>
      <c r="L177" s="38"/>
      <c r="M177" s="186" t="s">
        <v>3501</v>
      </c>
      <c r="N177" s="187" t="s">
        <v>3525</v>
      </c>
      <c r="O177" s="63"/>
      <c r="P177" s="188">
        <f>O177*H177</f>
        <v>0</v>
      </c>
      <c r="Q177" s="188">
        <v>0</v>
      </c>
      <c r="R177" s="188">
        <f>Q177*H177</f>
        <v>0</v>
      </c>
      <c r="S177" s="188">
        <v>0</v>
      </c>
      <c r="T177" s="189">
        <f>S177*H177</f>
        <v>0</v>
      </c>
      <c r="AR177" s="190" t="s">
        <v>3761</v>
      </c>
      <c r="AT177" s="190" t="s">
        <v>3694</v>
      </c>
      <c r="AU177" s="190" t="s">
        <v>3565</v>
      </c>
      <c r="AY177" s="17" t="s">
        <v>3691</v>
      </c>
      <c r="BE177" s="191">
        <f>IF(N177="základní",J177,0)</f>
        <v>0</v>
      </c>
      <c r="BF177" s="191">
        <f>IF(N177="snížená",J177,0)</f>
        <v>0</v>
      </c>
      <c r="BG177" s="191">
        <f>IF(N177="zákl. přenesená",J177,0)</f>
        <v>0</v>
      </c>
      <c r="BH177" s="191">
        <f>IF(N177="sníž. přenesená",J177,0)</f>
        <v>0</v>
      </c>
      <c r="BI177" s="191">
        <f>IF(N177="nulová",J177,0)</f>
        <v>0</v>
      </c>
      <c r="BJ177" s="17" t="s">
        <v>3562</v>
      </c>
      <c r="BK177" s="191">
        <f>ROUND(I177*H177,2)</f>
        <v>0</v>
      </c>
      <c r="BL177" s="17" t="s">
        <v>3761</v>
      </c>
      <c r="BM177" s="190" t="s">
        <v>2091</v>
      </c>
    </row>
    <row r="178" spans="2:65" s="1" customFormat="1" ht="16.5" customHeight="1">
      <c r="B178" s="34"/>
      <c r="C178" s="179" t="s">
        <v>3929</v>
      </c>
      <c r="D178" s="179" t="s">
        <v>3694</v>
      </c>
      <c r="E178" s="180" t="s">
        <v>2092</v>
      </c>
      <c r="F178" s="181" t="s">
        <v>2093</v>
      </c>
      <c r="G178" s="182" t="s">
        <v>3834</v>
      </c>
      <c r="H178" s="183">
        <v>1</v>
      </c>
      <c r="I178" s="184"/>
      <c r="J178" s="185">
        <f>ROUND(I178*H178,2)</f>
        <v>0</v>
      </c>
      <c r="K178" s="181" t="s">
        <v>3501</v>
      </c>
      <c r="L178" s="38"/>
      <c r="M178" s="186" t="s">
        <v>3501</v>
      </c>
      <c r="N178" s="187" t="s">
        <v>3525</v>
      </c>
      <c r="O178" s="63"/>
      <c r="P178" s="188">
        <f>O178*H178</f>
        <v>0</v>
      </c>
      <c r="Q178" s="188">
        <v>0</v>
      </c>
      <c r="R178" s="188">
        <f>Q178*H178</f>
        <v>0</v>
      </c>
      <c r="S178" s="188">
        <v>0</v>
      </c>
      <c r="T178" s="189">
        <f>S178*H178</f>
        <v>0</v>
      </c>
      <c r="AR178" s="190" t="s">
        <v>3761</v>
      </c>
      <c r="AT178" s="190" t="s">
        <v>3694</v>
      </c>
      <c r="AU178" s="190" t="s">
        <v>3565</v>
      </c>
      <c r="AY178" s="17" t="s">
        <v>3691</v>
      </c>
      <c r="BE178" s="191">
        <f>IF(N178="základní",J178,0)</f>
        <v>0</v>
      </c>
      <c r="BF178" s="191">
        <f>IF(N178="snížená",J178,0)</f>
        <v>0</v>
      </c>
      <c r="BG178" s="191">
        <f>IF(N178="zákl. přenesená",J178,0)</f>
        <v>0</v>
      </c>
      <c r="BH178" s="191">
        <f>IF(N178="sníž. přenesená",J178,0)</f>
        <v>0</v>
      </c>
      <c r="BI178" s="191">
        <f>IF(N178="nulová",J178,0)</f>
        <v>0</v>
      </c>
      <c r="BJ178" s="17" t="s">
        <v>3562</v>
      </c>
      <c r="BK178" s="191">
        <f>ROUND(I178*H178,2)</f>
        <v>0</v>
      </c>
      <c r="BL178" s="17" t="s">
        <v>3761</v>
      </c>
      <c r="BM178" s="190" t="s">
        <v>2094</v>
      </c>
    </row>
    <row r="179" spans="2:47" s="1" customFormat="1" ht="19.5">
      <c r="B179" s="34"/>
      <c r="C179" s="35"/>
      <c r="D179" s="194" t="s">
        <v>4408</v>
      </c>
      <c r="E179" s="35"/>
      <c r="F179" s="235" t="s">
        <v>2095</v>
      </c>
      <c r="G179" s="35"/>
      <c r="H179" s="35"/>
      <c r="I179" s="106"/>
      <c r="J179" s="35"/>
      <c r="K179" s="35"/>
      <c r="L179" s="38"/>
      <c r="M179" s="236"/>
      <c r="N179" s="63"/>
      <c r="O179" s="63"/>
      <c r="P179" s="63"/>
      <c r="Q179" s="63"/>
      <c r="R179" s="63"/>
      <c r="S179" s="63"/>
      <c r="T179" s="64"/>
      <c r="AT179" s="17" t="s">
        <v>4408</v>
      </c>
      <c r="AU179" s="17" t="s">
        <v>3565</v>
      </c>
    </row>
    <row r="180" spans="2:65" s="1" customFormat="1" ht="16.5" customHeight="1">
      <c r="B180" s="34"/>
      <c r="C180" s="225" t="s">
        <v>3933</v>
      </c>
      <c r="D180" s="225" t="s">
        <v>3806</v>
      </c>
      <c r="E180" s="226" t="s">
        <v>2096</v>
      </c>
      <c r="F180" s="227" t="s">
        <v>2097</v>
      </c>
      <c r="G180" s="228" t="s">
        <v>3834</v>
      </c>
      <c r="H180" s="229">
        <v>1</v>
      </c>
      <c r="I180" s="230"/>
      <c r="J180" s="231">
        <f>ROUND(I180*H180,2)</f>
        <v>0</v>
      </c>
      <c r="K180" s="227" t="s">
        <v>1790</v>
      </c>
      <c r="L180" s="232"/>
      <c r="M180" s="233" t="s">
        <v>3501</v>
      </c>
      <c r="N180" s="234" t="s">
        <v>3525</v>
      </c>
      <c r="O180" s="63"/>
      <c r="P180" s="188">
        <f>O180*H180</f>
        <v>0</v>
      </c>
      <c r="Q180" s="188">
        <v>0</v>
      </c>
      <c r="R180" s="188">
        <f>Q180*H180</f>
        <v>0</v>
      </c>
      <c r="S180" s="188">
        <v>0</v>
      </c>
      <c r="T180" s="189">
        <f>S180*H180</f>
        <v>0</v>
      </c>
      <c r="AR180" s="190" t="s">
        <v>3842</v>
      </c>
      <c r="AT180" s="190" t="s">
        <v>3806</v>
      </c>
      <c r="AU180" s="190" t="s">
        <v>3565</v>
      </c>
      <c r="AY180" s="17" t="s">
        <v>3691</v>
      </c>
      <c r="BE180" s="191">
        <f>IF(N180="základní",J180,0)</f>
        <v>0</v>
      </c>
      <c r="BF180" s="191">
        <f>IF(N180="snížená",J180,0)</f>
        <v>0</v>
      </c>
      <c r="BG180" s="191">
        <f>IF(N180="zákl. přenesená",J180,0)</f>
        <v>0</v>
      </c>
      <c r="BH180" s="191">
        <f>IF(N180="sníž. přenesená",J180,0)</f>
        <v>0</v>
      </c>
      <c r="BI180" s="191">
        <f>IF(N180="nulová",J180,0)</f>
        <v>0</v>
      </c>
      <c r="BJ180" s="17" t="s">
        <v>3562</v>
      </c>
      <c r="BK180" s="191">
        <f>ROUND(I180*H180,2)</f>
        <v>0</v>
      </c>
      <c r="BL180" s="17" t="s">
        <v>3761</v>
      </c>
      <c r="BM180" s="190" t="s">
        <v>2098</v>
      </c>
    </row>
    <row r="181" spans="2:65" s="1" customFormat="1" ht="16.5" customHeight="1">
      <c r="B181" s="34"/>
      <c r="C181" s="179" t="s">
        <v>3937</v>
      </c>
      <c r="D181" s="179" t="s">
        <v>3694</v>
      </c>
      <c r="E181" s="180" t="s">
        <v>2099</v>
      </c>
      <c r="F181" s="181" t="s">
        <v>2100</v>
      </c>
      <c r="G181" s="182" t="s">
        <v>3834</v>
      </c>
      <c r="H181" s="183">
        <v>9</v>
      </c>
      <c r="I181" s="184"/>
      <c r="J181" s="185">
        <f>ROUND(I181*H181,2)</f>
        <v>0</v>
      </c>
      <c r="K181" s="181" t="s">
        <v>1790</v>
      </c>
      <c r="L181" s="38"/>
      <c r="M181" s="186" t="s">
        <v>3501</v>
      </c>
      <c r="N181" s="187" t="s">
        <v>3525</v>
      </c>
      <c r="O181" s="63"/>
      <c r="P181" s="188">
        <f>O181*H181</f>
        <v>0</v>
      </c>
      <c r="Q181" s="188">
        <v>0</v>
      </c>
      <c r="R181" s="188">
        <f>Q181*H181</f>
        <v>0</v>
      </c>
      <c r="S181" s="188">
        <v>0</v>
      </c>
      <c r="T181" s="189">
        <f>S181*H181</f>
        <v>0</v>
      </c>
      <c r="AR181" s="190" t="s">
        <v>3761</v>
      </c>
      <c r="AT181" s="190" t="s">
        <v>3694</v>
      </c>
      <c r="AU181" s="190" t="s">
        <v>3565</v>
      </c>
      <c r="AY181" s="17" t="s">
        <v>3691</v>
      </c>
      <c r="BE181" s="191">
        <f>IF(N181="základní",J181,0)</f>
        <v>0</v>
      </c>
      <c r="BF181" s="191">
        <f>IF(N181="snížená",J181,0)</f>
        <v>0</v>
      </c>
      <c r="BG181" s="191">
        <f>IF(N181="zákl. přenesená",J181,0)</f>
        <v>0</v>
      </c>
      <c r="BH181" s="191">
        <f>IF(N181="sníž. přenesená",J181,0)</f>
        <v>0</v>
      </c>
      <c r="BI181" s="191">
        <f>IF(N181="nulová",J181,0)</f>
        <v>0</v>
      </c>
      <c r="BJ181" s="17" t="s">
        <v>3562</v>
      </c>
      <c r="BK181" s="191">
        <f>ROUND(I181*H181,2)</f>
        <v>0</v>
      </c>
      <c r="BL181" s="17" t="s">
        <v>3761</v>
      </c>
      <c r="BM181" s="190" t="s">
        <v>2101</v>
      </c>
    </row>
    <row r="182" spans="2:65" s="1" customFormat="1" ht="16.5" customHeight="1">
      <c r="B182" s="34"/>
      <c r="C182" s="179" t="s">
        <v>3941</v>
      </c>
      <c r="D182" s="179" t="s">
        <v>3694</v>
      </c>
      <c r="E182" s="180" t="s">
        <v>2102</v>
      </c>
      <c r="F182" s="181" t="s">
        <v>2103</v>
      </c>
      <c r="G182" s="182" t="s">
        <v>3834</v>
      </c>
      <c r="H182" s="183">
        <v>5</v>
      </c>
      <c r="I182" s="184"/>
      <c r="J182" s="185">
        <f>ROUND(I182*H182,2)</f>
        <v>0</v>
      </c>
      <c r="K182" s="181" t="s">
        <v>1790</v>
      </c>
      <c r="L182" s="38"/>
      <c r="M182" s="186" t="s">
        <v>3501</v>
      </c>
      <c r="N182" s="187" t="s">
        <v>3525</v>
      </c>
      <c r="O182" s="63"/>
      <c r="P182" s="188">
        <f>O182*H182</f>
        <v>0</v>
      </c>
      <c r="Q182" s="188">
        <v>0</v>
      </c>
      <c r="R182" s="188">
        <f>Q182*H182</f>
        <v>0</v>
      </c>
      <c r="S182" s="188">
        <v>0</v>
      </c>
      <c r="T182" s="189">
        <f>S182*H182</f>
        <v>0</v>
      </c>
      <c r="AR182" s="190" t="s">
        <v>3761</v>
      </c>
      <c r="AT182" s="190" t="s">
        <v>3694</v>
      </c>
      <c r="AU182" s="190" t="s">
        <v>3565</v>
      </c>
      <c r="AY182" s="17" t="s">
        <v>3691</v>
      </c>
      <c r="BE182" s="191">
        <f>IF(N182="základní",J182,0)</f>
        <v>0</v>
      </c>
      <c r="BF182" s="191">
        <f>IF(N182="snížená",J182,0)</f>
        <v>0</v>
      </c>
      <c r="BG182" s="191">
        <f>IF(N182="zákl. přenesená",J182,0)</f>
        <v>0</v>
      </c>
      <c r="BH182" s="191">
        <f>IF(N182="sníž. přenesená",J182,0)</f>
        <v>0</v>
      </c>
      <c r="BI182" s="191">
        <f>IF(N182="nulová",J182,0)</f>
        <v>0</v>
      </c>
      <c r="BJ182" s="17" t="s">
        <v>3562</v>
      </c>
      <c r="BK182" s="191">
        <f>ROUND(I182*H182,2)</f>
        <v>0</v>
      </c>
      <c r="BL182" s="17" t="s">
        <v>3761</v>
      </c>
      <c r="BM182" s="190" t="s">
        <v>2104</v>
      </c>
    </row>
    <row r="183" spans="2:47" s="1" customFormat="1" ht="19.5">
      <c r="B183" s="34"/>
      <c r="C183" s="35"/>
      <c r="D183" s="194" t="s">
        <v>4408</v>
      </c>
      <c r="E183" s="35"/>
      <c r="F183" s="235" t="s">
        <v>2105</v>
      </c>
      <c r="G183" s="35"/>
      <c r="H183" s="35"/>
      <c r="I183" s="106"/>
      <c r="J183" s="35"/>
      <c r="K183" s="35"/>
      <c r="L183" s="38"/>
      <c r="M183" s="236"/>
      <c r="N183" s="63"/>
      <c r="O183" s="63"/>
      <c r="P183" s="63"/>
      <c r="Q183" s="63"/>
      <c r="R183" s="63"/>
      <c r="S183" s="63"/>
      <c r="T183" s="64"/>
      <c r="AT183" s="17" t="s">
        <v>4408</v>
      </c>
      <c r="AU183" s="17" t="s">
        <v>3565</v>
      </c>
    </row>
    <row r="184" spans="2:65" s="1" customFormat="1" ht="16.5" customHeight="1">
      <c r="B184" s="34"/>
      <c r="C184" s="179" t="s">
        <v>3946</v>
      </c>
      <c r="D184" s="179" t="s">
        <v>3694</v>
      </c>
      <c r="E184" s="180" t="s">
        <v>2106</v>
      </c>
      <c r="F184" s="181" t="s">
        <v>2107</v>
      </c>
      <c r="G184" s="182" t="s">
        <v>3834</v>
      </c>
      <c r="H184" s="183">
        <v>6</v>
      </c>
      <c r="I184" s="184"/>
      <c r="J184" s="185">
        <f aca="true" t="shared" si="40" ref="J184:J189">ROUND(I184*H184,2)</f>
        <v>0</v>
      </c>
      <c r="K184" s="181" t="s">
        <v>1790</v>
      </c>
      <c r="L184" s="38"/>
      <c r="M184" s="186" t="s">
        <v>3501</v>
      </c>
      <c r="N184" s="187" t="s">
        <v>3525</v>
      </c>
      <c r="O184" s="63"/>
      <c r="P184" s="188">
        <f aca="true" t="shared" si="41" ref="P184:P189">O184*H184</f>
        <v>0</v>
      </c>
      <c r="Q184" s="188">
        <v>0</v>
      </c>
      <c r="R184" s="188">
        <f aca="true" t="shared" si="42" ref="R184:R189">Q184*H184</f>
        <v>0</v>
      </c>
      <c r="S184" s="188">
        <v>0</v>
      </c>
      <c r="T184" s="189">
        <f aca="true" t="shared" si="43" ref="T184:T189">S184*H184</f>
        <v>0</v>
      </c>
      <c r="AR184" s="190" t="s">
        <v>3761</v>
      </c>
      <c r="AT184" s="190" t="s">
        <v>3694</v>
      </c>
      <c r="AU184" s="190" t="s">
        <v>3565</v>
      </c>
      <c r="AY184" s="17" t="s">
        <v>3691</v>
      </c>
      <c r="BE184" s="191">
        <f aca="true" t="shared" si="44" ref="BE184:BE189">IF(N184="základní",J184,0)</f>
        <v>0</v>
      </c>
      <c r="BF184" s="191">
        <f aca="true" t="shared" si="45" ref="BF184:BF189">IF(N184="snížená",J184,0)</f>
        <v>0</v>
      </c>
      <c r="BG184" s="191">
        <f aca="true" t="shared" si="46" ref="BG184:BG189">IF(N184="zákl. přenesená",J184,0)</f>
        <v>0</v>
      </c>
      <c r="BH184" s="191">
        <f aca="true" t="shared" si="47" ref="BH184:BH189">IF(N184="sníž. přenesená",J184,0)</f>
        <v>0</v>
      </c>
      <c r="BI184" s="191">
        <f aca="true" t="shared" si="48" ref="BI184:BI189">IF(N184="nulová",J184,0)</f>
        <v>0</v>
      </c>
      <c r="BJ184" s="17" t="s">
        <v>3562</v>
      </c>
      <c r="BK184" s="191">
        <f aca="true" t="shared" si="49" ref="BK184:BK189">ROUND(I184*H184,2)</f>
        <v>0</v>
      </c>
      <c r="BL184" s="17" t="s">
        <v>3761</v>
      </c>
      <c r="BM184" s="190" t="s">
        <v>2108</v>
      </c>
    </row>
    <row r="185" spans="2:65" s="1" customFormat="1" ht="16.5" customHeight="1">
      <c r="B185" s="34"/>
      <c r="C185" s="179" t="s">
        <v>3950</v>
      </c>
      <c r="D185" s="179" t="s">
        <v>3694</v>
      </c>
      <c r="E185" s="180" t="s">
        <v>2109</v>
      </c>
      <c r="F185" s="181" t="s">
        <v>2110</v>
      </c>
      <c r="G185" s="182" t="s">
        <v>4097</v>
      </c>
      <c r="H185" s="183">
        <v>163</v>
      </c>
      <c r="I185" s="184"/>
      <c r="J185" s="185">
        <f t="shared" si="40"/>
        <v>0</v>
      </c>
      <c r="K185" s="181" t="s">
        <v>1790</v>
      </c>
      <c r="L185" s="38"/>
      <c r="M185" s="186" t="s">
        <v>3501</v>
      </c>
      <c r="N185" s="187" t="s">
        <v>3525</v>
      </c>
      <c r="O185" s="63"/>
      <c r="P185" s="188">
        <f t="shared" si="41"/>
        <v>0</v>
      </c>
      <c r="Q185" s="188">
        <v>0</v>
      </c>
      <c r="R185" s="188">
        <f t="shared" si="42"/>
        <v>0</v>
      </c>
      <c r="S185" s="188">
        <v>0</v>
      </c>
      <c r="T185" s="189">
        <f t="shared" si="43"/>
        <v>0</v>
      </c>
      <c r="AR185" s="190" t="s">
        <v>3761</v>
      </c>
      <c r="AT185" s="190" t="s">
        <v>3694</v>
      </c>
      <c r="AU185" s="190" t="s">
        <v>3565</v>
      </c>
      <c r="AY185" s="17" t="s">
        <v>3691</v>
      </c>
      <c r="BE185" s="191">
        <f t="shared" si="44"/>
        <v>0</v>
      </c>
      <c r="BF185" s="191">
        <f t="shared" si="45"/>
        <v>0</v>
      </c>
      <c r="BG185" s="191">
        <f t="shared" si="46"/>
        <v>0</v>
      </c>
      <c r="BH185" s="191">
        <f t="shared" si="47"/>
        <v>0</v>
      </c>
      <c r="BI185" s="191">
        <f t="shared" si="48"/>
        <v>0</v>
      </c>
      <c r="BJ185" s="17" t="s">
        <v>3562</v>
      </c>
      <c r="BK185" s="191">
        <f t="shared" si="49"/>
        <v>0</v>
      </c>
      <c r="BL185" s="17" t="s">
        <v>3761</v>
      </c>
      <c r="BM185" s="190" t="s">
        <v>2111</v>
      </c>
    </row>
    <row r="186" spans="2:65" s="1" customFormat="1" ht="16.5" customHeight="1">
      <c r="B186" s="34"/>
      <c r="C186" s="179" t="s">
        <v>3952</v>
      </c>
      <c r="D186" s="179" t="s">
        <v>3694</v>
      </c>
      <c r="E186" s="180" t="s">
        <v>2112</v>
      </c>
      <c r="F186" s="181" t="s">
        <v>2113</v>
      </c>
      <c r="G186" s="182" t="s">
        <v>4097</v>
      </c>
      <c r="H186" s="183">
        <v>88.8</v>
      </c>
      <c r="I186" s="184"/>
      <c r="J186" s="185">
        <f t="shared" si="40"/>
        <v>0</v>
      </c>
      <c r="K186" s="181" t="s">
        <v>1790</v>
      </c>
      <c r="L186" s="38"/>
      <c r="M186" s="186" t="s">
        <v>3501</v>
      </c>
      <c r="N186" s="187" t="s">
        <v>3525</v>
      </c>
      <c r="O186" s="63"/>
      <c r="P186" s="188">
        <f t="shared" si="41"/>
        <v>0</v>
      </c>
      <c r="Q186" s="188">
        <v>0</v>
      </c>
      <c r="R186" s="188">
        <f t="shared" si="42"/>
        <v>0</v>
      </c>
      <c r="S186" s="188">
        <v>0</v>
      </c>
      <c r="T186" s="189">
        <f t="shared" si="43"/>
        <v>0</v>
      </c>
      <c r="AR186" s="190" t="s">
        <v>3761</v>
      </c>
      <c r="AT186" s="190" t="s">
        <v>3694</v>
      </c>
      <c r="AU186" s="190" t="s">
        <v>3565</v>
      </c>
      <c r="AY186" s="17" t="s">
        <v>3691</v>
      </c>
      <c r="BE186" s="191">
        <f t="shared" si="44"/>
        <v>0</v>
      </c>
      <c r="BF186" s="191">
        <f t="shared" si="45"/>
        <v>0</v>
      </c>
      <c r="BG186" s="191">
        <f t="shared" si="46"/>
        <v>0</v>
      </c>
      <c r="BH186" s="191">
        <f t="shared" si="47"/>
        <v>0</v>
      </c>
      <c r="BI186" s="191">
        <f t="shared" si="48"/>
        <v>0</v>
      </c>
      <c r="BJ186" s="17" t="s">
        <v>3562</v>
      </c>
      <c r="BK186" s="191">
        <f t="shared" si="49"/>
        <v>0</v>
      </c>
      <c r="BL186" s="17" t="s">
        <v>3761</v>
      </c>
      <c r="BM186" s="190" t="s">
        <v>2114</v>
      </c>
    </row>
    <row r="187" spans="2:65" s="1" customFormat="1" ht="16.5" customHeight="1">
      <c r="B187" s="34"/>
      <c r="C187" s="179" t="s">
        <v>3956</v>
      </c>
      <c r="D187" s="179" t="s">
        <v>3694</v>
      </c>
      <c r="E187" s="180" t="s">
        <v>2115</v>
      </c>
      <c r="F187" s="181" t="s">
        <v>2116</v>
      </c>
      <c r="G187" s="182" t="s">
        <v>3834</v>
      </c>
      <c r="H187" s="183">
        <v>1</v>
      </c>
      <c r="I187" s="184"/>
      <c r="J187" s="185">
        <f t="shared" si="40"/>
        <v>0</v>
      </c>
      <c r="K187" s="181" t="s">
        <v>1790</v>
      </c>
      <c r="L187" s="38"/>
      <c r="M187" s="186" t="s">
        <v>3501</v>
      </c>
      <c r="N187" s="187" t="s">
        <v>3525</v>
      </c>
      <c r="O187" s="63"/>
      <c r="P187" s="188">
        <f t="shared" si="41"/>
        <v>0</v>
      </c>
      <c r="Q187" s="188">
        <v>0</v>
      </c>
      <c r="R187" s="188">
        <f t="shared" si="42"/>
        <v>0</v>
      </c>
      <c r="S187" s="188">
        <v>0</v>
      </c>
      <c r="T187" s="189">
        <f t="shared" si="43"/>
        <v>0</v>
      </c>
      <c r="AR187" s="190" t="s">
        <v>3761</v>
      </c>
      <c r="AT187" s="190" t="s">
        <v>3694</v>
      </c>
      <c r="AU187" s="190" t="s">
        <v>3565</v>
      </c>
      <c r="AY187" s="17" t="s">
        <v>3691</v>
      </c>
      <c r="BE187" s="191">
        <f t="shared" si="44"/>
        <v>0</v>
      </c>
      <c r="BF187" s="191">
        <f t="shared" si="45"/>
        <v>0</v>
      </c>
      <c r="BG187" s="191">
        <f t="shared" si="46"/>
        <v>0</v>
      </c>
      <c r="BH187" s="191">
        <f t="shared" si="47"/>
        <v>0</v>
      </c>
      <c r="BI187" s="191">
        <f t="shared" si="48"/>
        <v>0</v>
      </c>
      <c r="BJ187" s="17" t="s">
        <v>3562</v>
      </c>
      <c r="BK187" s="191">
        <f t="shared" si="49"/>
        <v>0</v>
      </c>
      <c r="BL187" s="17" t="s">
        <v>3761</v>
      </c>
      <c r="BM187" s="190" t="s">
        <v>2117</v>
      </c>
    </row>
    <row r="188" spans="2:65" s="1" customFormat="1" ht="16.5" customHeight="1">
      <c r="B188" s="34"/>
      <c r="C188" s="225" t="s">
        <v>3961</v>
      </c>
      <c r="D188" s="225" t="s">
        <v>3806</v>
      </c>
      <c r="E188" s="226" t="s">
        <v>2118</v>
      </c>
      <c r="F188" s="227" t="s">
        <v>2119</v>
      </c>
      <c r="G188" s="228" t="s">
        <v>3834</v>
      </c>
      <c r="H188" s="229">
        <v>1</v>
      </c>
      <c r="I188" s="230"/>
      <c r="J188" s="231">
        <f t="shared" si="40"/>
        <v>0</v>
      </c>
      <c r="K188" s="227" t="s">
        <v>1790</v>
      </c>
      <c r="L188" s="232"/>
      <c r="M188" s="233" t="s">
        <v>3501</v>
      </c>
      <c r="N188" s="234" t="s">
        <v>3525</v>
      </c>
      <c r="O188" s="63"/>
      <c r="P188" s="188">
        <f t="shared" si="41"/>
        <v>0</v>
      </c>
      <c r="Q188" s="188">
        <v>0</v>
      </c>
      <c r="R188" s="188">
        <f t="shared" si="42"/>
        <v>0</v>
      </c>
      <c r="S188" s="188">
        <v>0</v>
      </c>
      <c r="T188" s="189">
        <f t="shared" si="43"/>
        <v>0</v>
      </c>
      <c r="AR188" s="190" t="s">
        <v>3842</v>
      </c>
      <c r="AT188" s="190" t="s">
        <v>3806</v>
      </c>
      <c r="AU188" s="190" t="s">
        <v>3565</v>
      </c>
      <c r="AY188" s="17" t="s">
        <v>3691</v>
      </c>
      <c r="BE188" s="191">
        <f t="shared" si="44"/>
        <v>0</v>
      </c>
      <c r="BF188" s="191">
        <f t="shared" si="45"/>
        <v>0</v>
      </c>
      <c r="BG188" s="191">
        <f t="shared" si="46"/>
        <v>0</v>
      </c>
      <c r="BH188" s="191">
        <f t="shared" si="47"/>
        <v>0</v>
      </c>
      <c r="BI188" s="191">
        <f t="shared" si="48"/>
        <v>0</v>
      </c>
      <c r="BJ188" s="17" t="s">
        <v>3562</v>
      </c>
      <c r="BK188" s="191">
        <f t="shared" si="49"/>
        <v>0</v>
      </c>
      <c r="BL188" s="17" t="s">
        <v>3761</v>
      </c>
      <c r="BM188" s="190" t="s">
        <v>2120</v>
      </c>
    </row>
    <row r="189" spans="2:65" s="1" customFormat="1" ht="24" customHeight="1">
      <c r="B189" s="34"/>
      <c r="C189" s="179" t="s">
        <v>3965</v>
      </c>
      <c r="D189" s="179" t="s">
        <v>3694</v>
      </c>
      <c r="E189" s="180" t="s">
        <v>2121</v>
      </c>
      <c r="F189" s="181" t="s">
        <v>2122</v>
      </c>
      <c r="G189" s="182" t="s">
        <v>3792</v>
      </c>
      <c r="H189" s="183">
        <v>7.196</v>
      </c>
      <c r="I189" s="184"/>
      <c r="J189" s="185">
        <f t="shared" si="40"/>
        <v>0</v>
      </c>
      <c r="K189" s="181" t="s">
        <v>1790</v>
      </c>
      <c r="L189" s="38"/>
      <c r="M189" s="186" t="s">
        <v>3501</v>
      </c>
      <c r="N189" s="187" t="s">
        <v>3525</v>
      </c>
      <c r="O189" s="63"/>
      <c r="P189" s="188">
        <f t="shared" si="41"/>
        <v>0</v>
      </c>
      <c r="Q189" s="188">
        <v>0</v>
      </c>
      <c r="R189" s="188">
        <f t="shared" si="42"/>
        <v>0</v>
      </c>
      <c r="S189" s="188">
        <v>0</v>
      </c>
      <c r="T189" s="189">
        <f t="shared" si="43"/>
        <v>0</v>
      </c>
      <c r="AR189" s="190" t="s">
        <v>3761</v>
      </c>
      <c r="AT189" s="190" t="s">
        <v>3694</v>
      </c>
      <c r="AU189" s="190" t="s">
        <v>3565</v>
      </c>
      <c r="AY189" s="17" t="s">
        <v>3691</v>
      </c>
      <c r="BE189" s="191">
        <f t="shared" si="44"/>
        <v>0</v>
      </c>
      <c r="BF189" s="191">
        <f t="shared" si="45"/>
        <v>0</v>
      </c>
      <c r="BG189" s="191">
        <f t="shared" si="46"/>
        <v>0</v>
      </c>
      <c r="BH189" s="191">
        <f t="shared" si="47"/>
        <v>0</v>
      </c>
      <c r="BI189" s="191">
        <f t="shared" si="48"/>
        <v>0</v>
      </c>
      <c r="BJ189" s="17" t="s">
        <v>3562</v>
      </c>
      <c r="BK189" s="191">
        <f t="shared" si="49"/>
        <v>0</v>
      </c>
      <c r="BL189" s="17" t="s">
        <v>3761</v>
      </c>
      <c r="BM189" s="190" t="s">
        <v>2123</v>
      </c>
    </row>
    <row r="190" spans="2:63" s="11" customFormat="1" ht="22.9" customHeight="1">
      <c r="B190" s="163"/>
      <c r="C190" s="164"/>
      <c r="D190" s="165" t="s">
        <v>3553</v>
      </c>
      <c r="E190" s="177" t="s">
        <v>2124</v>
      </c>
      <c r="F190" s="177" t="s">
        <v>2125</v>
      </c>
      <c r="G190" s="164"/>
      <c r="H190" s="164"/>
      <c r="I190" s="167"/>
      <c r="J190" s="178">
        <f>BK190</f>
        <v>0</v>
      </c>
      <c r="K190" s="164"/>
      <c r="L190" s="169"/>
      <c r="M190" s="170"/>
      <c r="N190" s="171"/>
      <c r="O190" s="171"/>
      <c r="P190" s="172">
        <f>SUM(P191:P215)</f>
        <v>0</v>
      </c>
      <c r="Q190" s="171"/>
      <c r="R190" s="172">
        <f>SUM(R191:R215)</f>
        <v>0</v>
      </c>
      <c r="S190" s="171"/>
      <c r="T190" s="173">
        <f>SUM(T191:T215)</f>
        <v>0</v>
      </c>
      <c r="AR190" s="174" t="s">
        <v>3565</v>
      </c>
      <c r="AT190" s="175" t="s">
        <v>3553</v>
      </c>
      <c r="AU190" s="175" t="s">
        <v>3562</v>
      </c>
      <c r="AY190" s="174" t="s">
        <v>3691</v>
      </c>
      <c r="BK190" s="176">
        <f>SUM(BK191:BK215)</f>
        <v>0</v>
      </c>
    </row>
    <row r="191" spans="2:65" s="1" customFormat="1" ht="16.5" customHeight="1">
      <c r="B191" s="34"/>
      <c r="C191" s="179" t="s">
        <v>3969</v>
      </c>
      <c r="D191" s="179" t="s">
        <v>3694</v>
      </c>
      <c r="E191" s="180" t="s">
        <v>2126</v>
      </c>
      <c r="F191" s="181" t="s">
        <v>2127</v>
      </c>
      <c r="G191" s="182" t="s">
        <v>4097</v>
      </c>
      <c r="H191" s="183">
        <v>115.7</v>
      </c>
      <c r="I191" s="184"/>
      <c r="J191" s="185">
        <f>ROUND(I191*H191,2)</f>
        <v>0</v>
      </c>
      <c r="K191" s="181" t="s">
        <v>1790</v>
      </c>
      <c r="L191" s="38"/>
      <c r="M191" s="186" t="s">
        <v>3501</v>
      </c>
      <c r="N191" s="187" t="s">
        <v>3525</v>
      </c>
      <c r="O191" s="63"/>
      <c r="P191" s="188">
        <f>O191*H191</f>
        <v>0</v>
      </c>
      <c r="Q191" s="188">
        <v>0</v>
      </c>
      <c r="R191" s="188">
        <f>Q191*H191</f>
        <v>0</v>
      </c>
      <c r="S191" s="188">
        <v>0</v>
      </c>
      <c r="T191" s="189">
        <f>S191*H191</f>
        <v>0</v>
      </c>
      <c r="AR191" s="190" t="s">
        <v>3761</v>
      </c>
      <c r="AT191" s="190" t="s">
        <v>3694</v>
      </c>
      <c r="AU191" s="190" t="s">
        <v>3565</v>
      </c>
      <c r="AY191" s="17" t="s">
        <v>3691</v>
      </c>
      <c r="BE191" s="191">
        <f>IF(N191="základní",J191,0)</f>
        <v>0</v>
      </c>
      <c r="BF191" s="191">
        <f>IF(N191="snížená",J191,0)</f>
        <v>0</v>
      </c>
      <c r="BG191" s="191">
        <f>IF(N191="zákl. přenesená",J191,0)</f>
        <v>0</v>
      </c>
      <c r="BH191" s="191">
        <f>IF(N191="sníž. přenesená",J191,0)</f>
        <v>0</v>
      </c>
      <c r="BI191" s="191">
        <f>IF(N191="nulová",J191,0)</f>
        <v>0</v>
      </c>
      <c r="BJ191" s="17" t="s">
        <v>3562</v>
      </c>
      <c r="BK191" s="191">
        <f>ROUND(I191*H191,2)</f>
        <v>0</v>
      </c>
      <c r="BL191" s="17" t="s">
        <v>3761</v>
      </c>
      <c r="BM191" s="190" t="s">
        <v>2128</v>
      </c>
    </row>
    <row r="192" spans="2:65" s="1" customFormat="1" ht="16.5" customHeight="1">
      <c r="B192" s="34"/>
      <c r="C192" s="225" t="s">
        <v>3973</v>
      </c>
      <c r="D192" s="225" t="s">
        <v>3806</v>
      </c>
      <c r="E192" s="226" t="s">
        <v>2129</v>
      </c>
      <c r="F192" s="227" t="s">
        <v>2130</v>
      </c>
      <c r="G192" s="228" t="s">
        <v>4097</v>
      </c>
      <c r="H192" s="229">
        <v>115.7</v>
      </c>
      <c r="I192" s="230"/>
      <c r="J192" s="231">
        <f>ROUND(I192*H192,2)</f>
        <v>0</v>
      </c>
      <c r="K192" s="227" t="s">
        <v>1790</v>
      </c>
      <c r="L192" s="232"/>
      <c r="M192" s="233" t="s">
        <v>3501</v>
      </c>
      <c r="N192" s="234" t="s">
        <v>3525</v>
      </c>
      <c r="O192" s="63"/>
      <c r="P192" s="188">
        <f>O192*H192</f>
        <v>0</v>
      </c>
      <c r="Q192" s="188">
        <v>0</v>
      </c>
      <c r="R192" s="188">
        <f>Q192*H192</f>
        <v>0</v>
      </c>
      <c r="S192" s="188">
        <v>0</v>
      </c>
      <c r="T192" s="189">
        <f>S192*H192</f>
        <v>0</v>
      </c>
      <c r="AR192" s="190" t="s">
        <v>3842</v>
      </c>
      <c r="AT192" s="190" t="s">
        <v>3806</v>
      </c>
      <c r="AU192" s="190" t="s">
        <v>3565</v>
      </c>
      <c r="AY192" s="17" t="s">
        <v>3691</v>
      </c>
      <c r="BE192" s="191">
        <f>IF(N192="základní",J192,0)</f>
        <v>0</v>
      </c>
      <c r="BF192" s="191">
        <f>IF(N192="snížená",J192,0)</f>
        <v>0</v>
      </c>
      <c r="BG192" s="191">
        <f>IF(N192="zákl. přenesená",J192,0)</f>
        <v>0</v>
      </c>
      <c r="BH192" s="191">
        <f>IF(N192="sníž. přenesená",J192,0)</f>
        <v>0</v>
      </c>
      <c r="BI192" s="191">
        <f>IF(N192="nulová",J192,0)</f>
        <v>0</v>
      </c>
      <c r="BJ192" s="17" t="s">
        <v>3562</v>
      </c>
      <c r="BK192" s="191">
        <f>ROUND(I192*H192,2)</f>
        <v>0</v>
      </c>
      <c r="BL192" s="17" t="s">
        <v>3761</v>
      </c>
      <c r="BM192" s="190" t="s">
        <v>2131</v>
      </c>
    </row>
    <row r="193" spans="2:65" s="1" customFormat="1" ht="16.5" customHeight="1">
      <c r="B193" s="34"/>
      <c r="C193" s="179" t="s">
        <v>3977</v>
      </c>
      <c r="D193" s="179" t="s">
        <v>3694</v>
      </c>
      <c r="E193" s="180" t="s">
        <v>2132</v>
      </c>
      <c r="F193" s="181" t="s">
        <v>2133</v>
      </c>
      <c r="G193" s="182" t="s">
        <v>4097</v>
      </c>
      <c r="H193" s="183">
        <v>52.6</v>
      </c>
      <c r="I193" s="184"/>
      <c r="J193" s="185">
        <f>ROUND(I193*H193,2)</f>
        <v>0</v>
      </c>
      <c r="K193" s="181" t="s">
        <v>1790</v>
      </c>
      <c r="L193" s="38"/>
      <c r="M193" s="186" t="s">
        <v>3501</v>
      </c>
      <c r="N193" s="187" t="s">
        <v>3525</v>
      </c>
      <c r="O193" s="63"/>
      <c r="P193" s="188">
        <f>O193*H193</f>
        <v>0</v>
      </c>
      <c r="Q193" s="188">
        <v>0</v>
      </c>
      <c r="R193" s="188">
        <f>Q193*H193</f>
        <v>0</v>
      </c>
      <c r="S193" s="188">
        <v>0</v>
      </c>
      <c r="T193" s="189">
        <f>S193*H193</f>
        <v>0</v>
      </c>
      <c r="AR193" s="190" t="s">
        <v>3761</v>
      </c>
      <c r="AT193" s="190" t="s">
        <v>3694</v>
      </c>
      <c r="AU193" s="190" t="s">
        <v>3565</v>
      </c>
      <c r="AY193" s="17" t="s">
        <v>3691</v>
      </c>
      <c r="BE193" s="191">
        <f>IF(N193="základní",J193,0)</f>
        <v>0</v>
      </c>
      <c r="BF193" s="191">
        <f>IF(N193="snížená",J193,0)</f>
        <v>0</v>
      </c>
      <c r="BG193" s="191">
        <f>IF(N193="zákl. přenesená",J193,0)</f>
        <v>0</v>
      </c>
      <c r="BH193" s="191">
        <f>IF(N193="sníž. přenesená",J193,0)</f>
        <v>0</v>
      </c>
      <c r="BI193" s="191">
        <f>IF(N193="nulová",J193,0)</f>
        <v>0</v>
      </c>
      <c r="BJ193" s="17" t="s">
        <v>3562</v>
      </c>
      <c r="BK193" s="191">
        <f>ROUND(I193*H193,2)</f>
        <v>0</v>
      </c>
      <c r="BL193" s="17" t="s">
        <v>3761</v>
      </c>
      <c r="BM193" s="190" t="s">
        <v>2134</v>
      </c>
    </row>
    <row r="194" spans="2:65" s="1" customFormat="1" ht="16.5" customHeight="1">
      <c r="B194" s="34"/>
      <c r="C194" s="225" t="s">
        <v>3981</v>
      </c>
      <c r="D194" s="225" t="s">
        <v>3806</v>
      </c>
      <c r="E194" s="226" t="s">
        <v>2135</v>
      </c>
      <c r="F194" s="227" t="s">
        <v>2136</v>
      </c>
      <c r="G194" s="228" t="s">
        <v>4097</v>
      </c>
      <c r="H194" s="229">
        <v>52.6</v>
      </c>
      <c r="I194" s="230"/>
      <c r="J194" s="231">
        <f>ROUND(I194*H194,2)</f>
        <v>0</v>
      </c>
      <c r="K194" s="227" t="s">
        <v>1790</v>
      </c>
      <c r="L194" s="232"/>
      <c r="M194" s="233" t="s">
        <v>3501</v>
      </c>
      <c r="N194" s="234" t="s">
        <v>3525</v>
      </c>
      <c r="O194" s="63"/>
      <c r="P194" s="188">
        <f>O194*H194</f>
        <v>0</v>
      </c>
      <c r="Q194" s="188">
        <v>0</v>
      </c>
      <c r="R194" s="188">
        <f>Q194*H194</f>
        <v>0</v>
      </c>
      <c r="S194" s="188">
        <v>0</v>
      </c>
      <c r="T194" s="189">
        <f>S194*H194</f>
        <v>0</v>
      </c>
      <c r="AR194" s="190" t="s">
        <v>3842</v>
      </c>
      <c r="AT194" s="190" t="s">
        <v>3806</v>
      </c>
      <c r="AU194" s="190" t="s">
        <v>3565</v>
      </c>
      <c r="AY194" s="17" t="s">
        <v>3691</v>
      </c>
      <c r="BE194" s="191">
        <f>IF(N194="základní",J194,0)</f>
        <v>0</v>
      </c>
      <c r="BF194" s="191">
        <f>IF(N194="snížená",J194,0)</f>
        <v>0</v>
      </c>
      <c r="BG194" s="191">
        <f>IF(N194="zákl. přenesená",J194,0)</f>
        <v>0</v>
      </c>
      <c r="BH194" s="191">
        <f>IF(N194="sníž. přenesená",J194,0)</f>
        <v>0</v>
      </c>
      <c r="BI194" s="191">
        <f>IF(N194="nulová",J194,0)</f>
        <v>0</v>
      </c>
      <c r="BJ194" s="17" t="s">
        <v>3562</v>
      </c>
      <c r="BK194" s="191">
        <f>ROUND(I194*H194,2)</f>
        <v>0</v>
      </c>
      <c r="BL194" s="17" t="s">
        <v>3761</v>
      </c>
      <c r="BM194" s="190" t="s">
        <v>2137</v>
      </c>
    </row>
    <row r="195" spans="2:65" s="1" customFormat="1" ht="16.5" customHeight="1">
      <c r="B195" s="34"/>
      <c r="C195" s="179" t="s">
        <v>3985</v>
      </c>
      <c r="D195" s="179" t="s">
        <v>3694</v>
      </c>
      <c r="E195" s="180" t="s">
        <v>2138</v>
      </c>
      <c r="F195" s="181" t="s">
        <v>2139</v>
      </c>
      <c r="G195" s="182" t="s">
        <v>4097</v>
      </c>
      <c r="H195" s="183">
        <v>33.2</v>
      </c>
      <c r="I195" s="184"/>
      <c r="J195" s="185">
        <f>ROUND(I195*H195,2)</f>
        <v>0</v>
      </c>
      <c r="K195" s="181" t="s">
        <v>1790</v>
      </c>
      <c r="L195" s="38"/>
      <c r="M195" s="186" t="s">
        <v>3501</v>
      </c>
      <c r="N195" s="187" t="s">
        <v>3525</v>
      </c>
      <c r="O195" s="63"/>
      <c r="P195" s="188">
        <f>O195*H195</f>
        <v>0</v>
      </c>
      <c r="Q195" s="188">
        <v>0</v>
      </c>
      <c r="R195" s="188">
        <f>Q195*H195</f>
        <v>0</v>
      </c>
      <c r="S195" s="188">
        <v>0</v>
      </c>
      <c r="T195" s="189">
        <f>S195*H195</f>
        <v>0</v>
      </c>
      <c r="AR195" s="190" t="s">
        <v>3761</v>
      </c>
      <c r="AT195" s="190" t="s">
        <v>3694</v>
      </c>
      <c r="AU195" s="190" t="s">
        <v>3565</v>
      </c>
      <c r="AY195" s="17" t="s">
        <v>3691</v>
      </c>
      <c r="BE195" s="191">
        <f>IF(N195="základní",J195,0)</f>
        <v>0</v>
      </c>
      <c r="BF195" s="191">
        <f>IF(N195="snížená",J195,0)</f>
        <v>0</v>
      </c>
      <c r="BG195" s="191">
        <f>IF(N195="zákl. přenesená",J195,0)</f>
        <v>0</v>
      </c>
      <c r="BH195" s="191">
        <f>IF(N195="sníž. přenesená",J195,0)</f>
        <v>0</v>
      </c>
      <c r="BI195" s="191">
        <f>IF(N195="nulová",J195,0)</f>
        <v>0</v>
      </c>
      <c r="BJ195" s="17" t="s">
        <v>3562</v>
      </c>
      <c r="BK195" s="191">
        <f>ROUND(I195*H195,2)</f>
        <v>0</v>
      </c>
      <c r="BL195" s="17" t="s">
        <v>3761</v>
      </c>
      <c r="BM195" s="190" t="s">
        <v>2140</v>
      </c>
    </row>
    <row r="196" spans="2:51" s="12" customFormat="1" ht="12">
      <c r="B196" s="192"/>
      <c r="C196" s="193"/>
      <c r="D196" s="194" t="s">
        <v>3710</v>
      </c>
      <c r="E196" s="195" t="s">
        <v>3501</v>
      </c>
      <c r="F196" s="196" t="s">
        <v>2141</v>
      </c>
      <c r="G196" s="193"/>
      <c r="H196" s="197">
        <v>33.2</v>
      </c>
      <c r="I196" s="198"/>
      <c r="J196" s="193"/>
      <c r="K196" s="193"/>
      <c r="L196" s="199"/>
      <c r="M196" s="200"/>
      <c r="N196" s="201"/>
      <c r="O196" s="201"/>
      <c r="P196" s="201"/>
      <c r="Q196" s="201"/>
      <c r="R196" s="201"/>
      <c r="S196" s="201"/>
      <c r="T196" s="202"/>
      <c r="AT196" s="203" t="s">
        <v>3710</v>
      </c>
      <c r="AU196" s="203" t="s">
        <v>3565</v>
      </c>
      <c r="AV196" s="12" t="s">
        <v>3565</v>
      </c>
      <c r="AW196" s="12" t="s">
        <v>3515</v>
      </c>
      <c r="AX196" s="12" t="s">
        <v>3554</v>
      </c>
      <c r="AY196" s="203" t="s">
        <v>3691</v>
      </c>
    </row>
    <row r="197" spans="2:51" s="13" customFormat="1" ht="12">
      <c r="B197" s="204"/>
      <c r="C197" s="205"/>
      <c r="D197" s="194" t="s">
        <v>3710</v>
      </c>
      <c r="E197" s="206" t="s">
        <v>3501</v>
      </c>
      <c r="F197" s="207" t="s">
        <v>3712</v>
      </c>
      <c r="G197" s="205"/>
      <c r="H197" s="208">
        <v>33.2</v>
      </c>
      <c r="I197" s="209"/>
      <c r="J197" s="205"/>
      <c r="K197" s="205"/>
      <c r="L197" s="210"/>
      <c r="M197" s="211"/>
      <c r="N197" s="212"/>
      <c r="O197" s="212"/>
      <c r="P197" s="212"/>
      <c r="Q197" s="212"/>
      <c r="R197" s="212"/>
      <c r="S197" s="212"/>
      <c r="T197" s="213"/>
      <c r="AT197" s="214" t="s">
        <v>3710</v>
      </c>
      <c r="AU197" s="214" t="s">
        <v>3565</v>
      </c>
      <c r="AV197" s="13" t="s">
        <v>3699</v>
      </c>
      <c r="AW197" s="13" t="s">
        <v>3515</v>
      </c>
      <c r="AX197" s="13" t="s">
        <v>3562</v>
      </c>
      <c r="AY197" s="214" t="s">
        <v>3691</v>
      </c>
    </row>
    <row r="198" spans="2:65" s="1" customFormat="1" ht="16.5" customHeight="1">
      <c r="B198" s="34"/>
      <c r="C198" s="225" t="s">
        <v>3989</v>
      </c>
      <c r="D198" s="225" t="s">
        <v>3806</v>
      </c>
      <c r="E198" s="226" t="s">
        <v>2142</v>
      </c>
      <c r="F198" s="227" t="s">
        <v>2143</v>
      </c>
      <c r="G198" s="228" t="s">
        <v>4097</v>
      </c>
      <c r="H198" s="229">
        <v>26.8</v>
      </c>
      <c r="I198" s="230"/>
      <c r="J198" s="231">
        <f>ROUND(I198*H198,2)</f>
        <v>0</v>
      </c>
      <c r="K198" s="227" t="s">
        <v>1790</v>
      </c>
      <c r="L198" s="232"/>
      <c r="M198" s="233" t="s">
        <v>3501</v>
      </c>
      <c r="N198" s="234" t="s">
        <v>3525</v>
      </c>
      <c r="O198" s="63"/>
      <c r="P198" s="188">
        <f>O198*H198</f>
        <v>0</v>
      </c>
      <c r="Q198" s="188">
        <v>0</v>
      </c>
      <c r="R198" s="188">
        <f>Q198*H198</f>
        <v>0</v>
      </c>
      <c r="S198" s="188">
        <v>0</v>
      </c>
      <c r="T198" s="189">
        <f>S198*H198</f>
        <v>0</v>
      </c>
      <c r="AR198" s="190" t="s">
        <v>3842</v>
      </c>
      <c r="AT198" s="190" t="s">
        <v>3806</v>
      </c>
      <c r="AU198" s="190" t="s">
        <v>3565</v>
      </c>
      <c r="AY198" s="17" t="s">
        <v>3691</v>
      </c>
      <c r="BE198" s="191">
        <f>IF(N198="základní",J198,0)</f>
        <v>0</v>
      </c>
      <c r="BF198" s="191">
        <f>IF(N198="snížená",J198,0)</f>
        <v>0</v>
      </c>
      <c r="BG198" s="191">
        <f>IF(N198="zákl. přenesená",J198,0)</f>
        <v>0</v>
      </c>
      <c r="BH198" s="191">
        <f>IF(N198="sníž. přenesená",J198,0)</f>
        <v>0</v>
      </c>
      <c r="BI198" s="191">
        <f>IF(N198="nulová",J198,0)</f>
        <v>0</v>
      </c>
      <c r="BJ198" s="17" t="s">
        <v>3562</v>
      </c>
      <c r="BK198" s="191">
        <f>ROUND(I198*H198,2)</f>
        <v>0</v>
      </c>
      <c r="BL198" s="17" t="s">
        <v>3761</v>
      </c>
      <c r="BM198" s="190" t="s">
        <v>2144</v>
      </c>
    </row>
    <row r="199" spans="2:65" s="1" customFormat="1" ht="16.5" customHeight="1">
      <c r="B199" s="34"/>
      <c r="C199" s="225" t="s">
        <v>3993</v>
      </c>
      <c r="D199" s="225" t="s">
        <v>3806</v>
      </c>
      <c r="E199" s="226" t="s">
        <v>2145</v>
      </c>
      <c r="F199" s="227" t="s">
        <v>2146</v>
      </c>
      <c r="G199" s="228" t="s">
        <v>4097</v>
      </c>
      <c r="H199" s="229">
        <v>6.4</v>
      </c>
      <c r="I199" s="230"/>
      <c r="J199" s="231">
        <f>ROUND(I199*H199,2)</f>
        <v>0</v>
      </c>
      <c r="K199" s="227" t="s">
        <v>1790</v>
      </c>
      <c r="L199" s="232"/>
      <c r="M199" s="233" t="s">
        <v>3501</v>
      </c>
      <c r="N199" s="234" t="s">
        <v>3525</v>
      </c>
      <c r="O199" s="63"/>
      <c r="P199" s="188">
        <f>O199*H199</f>
        <v>0</v>
      </c>
      <c r="Q199" s="188">
        <v>0</v>
      </c>
      <c r="R199" s="188">
        <f>Q199*H199</f>
        <v>0</v>
      </c>
      <c r="S199" s="188">
        <v>0</v>
      </c>
      <c r="T199" s="189">
        <f>S199*H199</f>
        <v>0</v>
      </c>
      <c r="AR199" s="190" t="s">
        <v>3842</v>
      </c>
      <c r="AT199" s="190" t="s">
        <v>3806</v>
      </c>
      <c r="AU199" s="190" t="s">
        <v>3565</v>
      </c>
      <c r="AY199" s="17" t="s">
        <v>3691</v>
      </c>
      <c r="BE199" s="191">
        <f>IF(N199="základní",J199,0)</f>
        <v>0</v>
      </c>
      <c r="BF199" s="191">
        <f>IF(N199="snížená",J199,0)</f>
        <v>0</v>
      </c>
      <c r="BG199" s="191">
        <f>IF(N199="zákl. přenesená",J199,0)</f>
        <v>0</v>
      </c>
      <c r="BH199" s="191">
        <f>IF(N199="sníž. přenesená",J199,0)</f>
        <v>0</v>
      </c>
      <c r="BI199" s="191">
        <f>IF(N199="nulová",J199,0)</f>
        <v>0</v>
      </c>
      <c r="BJ199" s="17" t="s">
        <v>3562</v>
      </c>
      <c r="BK199" s="191">
        <f>ROUND(I199*H199,2)</f>
        <v>0</v>
      </c>
      <c r="BL199" s="17" t="s">
        <v>3761</v>
      </c>
      <c r="BM199" s="190" t="s">
        <v>2147</v>
      </c>
    </row>
    <row r="200" spans="2:65" s="1" customFormat="1" ht="16.5" customHeight="1">
      <c r="B200" s="34"/>
      <c r="C200" s="179" t="s">
        <v>3997</v>
      </c>
      <c r="D200" s="179" t="s">
        <v>3694</v>
      </c>
      <c r="E200" s="180" t="s">
        <v>2148</v>
      </c>
      <c r="F200" s="181" t="s">
        <v>2149</v>
      </c>
      <c r="G200" s="182" t="s">
        <v>4097</v>
      </c>
      <c r="H200" s="183">
        <v>58.1</v>
      </c>
      <c r="I200" s="184"/>
      <c r="J200" s="185">
        <f>ROUND(I200*H200,2)</f>
        <v>0</v>
      </c>
      <c r="K200" s="181" t="s">
        <v>1790</v>
      </c>
      <c r="L200" s="38"/>
      <c r="M200" s="186" t="s">
        <v>3501</v>
      </c>
      <c r="N200" s="187" t="s">
        <v>3525</v>
      </c>
      <c r="O200" s="63"/>
      <c r="P200" s="188">
        <f>O200*H200</f>
        <v>0</v>
      </c>
      <c r="Q200" s="188">
        <v>0</v>
      </c>
      <c r="R200" s="188">
        <f>Q200*H200</f>
        <v>0</v>
      </c>
      <c r="S200" s="188">
        <v>0</v>
      </c>
      <c r="T200" s="189">
        <f>S200*H200</f>
        <v>0</v>
      </c>
      <c r="AR200" s="190" t="s">
        <v>3761</v>
      </c>
      <c r="AT200" s="190" t="s">
        <v>3694</v>
      </c>
      <c r="AU200" s="190" t="s">
        <v>3565</v>
      </c>
      <c r="AY200" s="17" t="s">
        <v>3691</v>
      </c>
      <c r="BE200" s="191">
        <f>IF(N200="základní",J200,0)</f>
        <v>0</v>
      </c>
      <c r="BF200" s="191">
        <f>IF(N200="snížená",J200,0)</f>
        <v>0</v>
      </c>
      <c r="BG200" s="191">
        <f>IF(N200="zákl. přenesená",J200,0)</f>
        <v>0</v>
      </c>
      <c r="BH200" s="191">
        <f>IF(N200="sníž. přenesená",J200,0)</f>
        <v>0</v>
      </c>
      <c r="BI200" s="191">
        <f>IF(N200="nulová",J200,0)</f>
        <v>0</v>
      </c>
      <c r="BJ200" s="17" t="s">
        <v>3562</v>
      </c>
      <c r="BK200" s="191">
        <f>ROUND(I200*H200,2)</f>
        <v>0</v>
      </c>
      <c r="BL200" s="17" t="s">
        <v>3761</v>
      </c>
      <c r="BM200" s="190" t="s">
        <v>2150</v>
      </c>
    </row>
    <row r="201" spans="2:65" s="1" customFormat="1" ht="16.5" customHeight="1">
      <c r="B201" s="34"/>
      <c r="C201" s="225" t="s">
        <v>4002</v>
      </c>
      <c r="D201" s="225" t="s">
        <v>3806</v>
      </c>
      <c r="E201" s="226" t="s">
        <v>2151</v>
      </c>
      <c r="F201" s="227" t="s">
        <v>2152</v>
      </c>
      <c r="G201" s="228" t="s">
        <v>4097</v>
      </c>
      <c r="H201" s="229">
        <v>58.1</v>
      </c>
      <c r="I201" s="230"/>
      <c r="J201" s="231">
        <f>ROUND(I201*H201,2)</f>
        <v>0</v>
      </c>
      <c r="K201" s="227" t="s">
        <v>1790</v>
      </c>
      <c r="L201" s="232"/>
      <c r="M201" s="233" t="s">
        <v>3501</v>
      </c>
      <c r="N201" s="234" t="s">
        <v>3525</v>
      </c>
      <c r="O201" s="63"/>
      <c r="P201" s="188">
        <f>O201*H201</f>
        <v>0</v>
      </c>
      <c r="Q201" s="188">
        <v>0</v>
      </c>
      <c r="R201" s="188">
        <f>Q201*H201</f>
        <v>0</v>
      </c>
      <c r="S201" s="188">
        <v>0</v>
      </c>
      <c r="T201" s="189">
        <f>S201*H201</f>
        <v>0</v>
      </c>
      <c r="AR201" s="190" t="s">
        <v>3842</v>
      </c>
      <c r="AT201" s="190" t="s">
        <v>3806</v>
      </c>
      <c r="AU201" s="190" t="s">
        <v>3565</v>
      </c>
      <c r="AY201" s="17" t="s">
        <v>3691</v>
      </c>
      <c r="BE201" s="191">
        <f>IF(N201="základní",J201,0)</f>
        <v>0</v>
      </c>
      <c r="BF201" s="191">
        <f>IF(N201="snížená",J201,0)</f>
        <v>0</v>
      </c>
      <c r="BG201" s="191">
        <f>IF(N201="zákl. přenesená",J201,0)</f>
        <v>0</v>
      </c>
      <c r="BH201" s="191">
        <f>IF(N201="sníž. přenesená",J201,0)</f>
        <v>0</v>
      </c>
      <c r="BI201" s="191">
        <f>IF(N201="nulová",J201,0)</f>
        <v>0</v>
      </c>
      <c r="BJ201" s="17" t="s">
        <v>3562</v>
      </c>
      <c r="BK201" s="191">
        <f>ROUND(I201*H201,2)</f>
        <v>0</v>
      </c>
      <c r="BL201" s="17" t="s">
        <v>3761</v>
      </c>
      <c r="BM201" s="190" t="s">
        <v>2153</v>
      </c>
    </row>
    <row r="202" spans="2:65" s="1" customFormat="1" ht="16.5" customHeight="1">
      <c r="B202" s="34"/>
      <c r="C202" s="179" t="s">
        <v>4007</v>
      </c>
      <c r="D202" s="179" t="s">
        <v>3694</v>
      </c>
      <c r="E202" s="180" t="s">
        <v>2154</v>
      </c>
      <c r="F202" s="181" t="s">
        <v>2155</v>
      </c>
      <c r="G202" s="182" t="s">
        <v>4097</v>
      </c>
      <c r="H202" s="183">
        <v>26</v>
      </c>
      <c r="I202" s="184"/>
      <c r="J202" s="185">
        <f>ROUND(I202*H202,2)</f>
        <v>0</v>
      </c>
      <c r="K202" s="181" t="s">
        <v>1790</v>
      </c>
      <c r="L202" s="38"/>
      <c r="M202" s="186" t="s">
        <v>3501</v>
      </c>
      <c r="N202" s="187" t="s">
        <v>3525</v>
      </c>
      <c r="O202" s="63"/>
      <c r="P202" s="188">
        <f>O202*H202</f>
        <v>0</v>
      </c>
      <c r="Q202" s="188">
        <v>0</v>
      </c>
      <c r="R202" s="188">
        <f>Q202*H202</f>
        <v>0</v>
      </c>
      <c r="S202" s="188">
        <v>0</v>
      </c>
      <c r="T202" s="189">
        <f>S202*H202</f>
        <v>0</v>
      </c>
      <c r="AR202" s="190" t="s">
        <v>3761</v>
      </c>
      <c r="AT202" s="190" t="s">
        <v>3694</v>
      </c>
      <c r="AU202" s="190" t="s">
        <v>3565</v>
      </c>
      <c r="AY202" s="17" t="s">
        <v>3691</v>
      </c>
      <c r="BE202" s="191">
        <f>IF(N202="základní",J202,0)</f>
        <v>0</v>
      </c>
      <c r="BF202" s="191">
        <f>IF(N202="snížená",J202,0)</f>
        <v>0</v>
      </c>
      <c r="BG202" s="191">
        <f>IF(N202="zákl. přenesená",J202,0)</f>
        <v>0</v>
      </c>
      <c r="BH202" s="191">
        <f>IF(N202="sníž. přenesená",J202,0)</f>
        <v>0</v>
      </c>
      <c r="BI202" s="191">
        <f>IF(N202="nulová",J202,0)</f>
        <v>0</v>
      </c>
      <c r="BJ202" s="17" t="s">
        <v>3562</v>
      </c>
      <c r="BK202" s="191">
        <f>ROUND(I202*H202,2)</f>
        <v>0</v>
      </c>
      <c r="BL202" s="17" t="s">
        <v>3761</v>
      </c>
      <c r="BM202" s="190" t="s">
        <v>2156</v>
      </c>
    </row>
    <row r="203" spans="2:51" s="12" customFormat="1" ht="12">
      <c r="B203" s="192"/>
      <c r="C203" s="193"/>
      <c r="D203" s="194" t="s">
        <v>3710</v>
      </c>
      <c r="E203" s="195" t="s">
        <v>3501</v>
      </c>
      <c r="F203" s="196" t="s">
        <v>2157</v>
      </c>
      <c r="G203" s="193"/>
      <c r="H203" s="197">
        <v>26</v>
      </c>
      <c r="I203" s="198"/>
      <c r="J203" s="193"/>
      <c r="K203" s="193"/>
      <c r="L203" s="199"/>
      <c r="M203" s="200"/>
      <c r="N203" s="201"/>
      <c r="O203" s="201"/>
      <c r="P203" s="201"/>
      <c r="Q203" s="201"/>
      <c r="R203" s="201"/>
      <c r="S203" s="201"/>
      <c r="T203" s="202"/>
      <c r="AT203" s="203" t="s">
        <v>3710</v>
      </c>
      <c r="AU203" s="203" t="s">
        <v>3565</v>
      </c>
      <c r="AV203" s="12" t="s">
        <v>3565</v>
      </c>
      <c r="AW203" s="12" t="s">
        <v>3515</v>
      </c>
      <c r="AX203" s="12" t="s">
        <v>3554</v>
      </c>
      <c r="AY203" s="203" t="s">
        <v>3691</v>
      </c>
    </row>
    <row r="204" spans="2:51" s="13" customFormat="1" ht="12">
      <c r="B204" s="204"/>
      <c r="C204" s="205"/>
      <c r="D204" s="194" t="s">
        <v>3710</v>
      </c>
      <c r="E204" s="206" t="s">
        <v>3501</v>
      </c>
      <c r="F204" s="207" t="s">
        <v>3712</v>
      </c>
      <c r="G204" s="205"/>
      <c r="H204" s="208">
        <v>26</v>
      </c>
      <c r="I204" s="209"/>
      <c r="J204" s="205"/>
      <c r="K204" s="205"/>
      <c r="L204" s="210"/>
      <c r="M204" s="211"/>
      <c r="N204" s="212"/>
      <c r="O204" s="212"/>
      <c r="P204" s="212"/>
      <c r="Q204" s="212"/>
      <c r="R204" s="212"/>
      <c r="S204" s="212"/>
      <c r="T204" s="213"/>
      <c r="AT204" s="214" t="s">
        <v>3710</v>
      </c>
      <c r="AU204" s="214" t="s">
        <v>3565</v>
      </c>
      <c r="AV204" s="13" t="s">
        <v>3699</v>
      </c>
      <c r="AW204" s="13" t="s">
        <v>3515</v>
      </c>
      <c r="AX204" s="13" t="s">
        <v>3562</v>
      </c>
      <c r="AY204" s="214" t="s">
        <v>3691</v>
      </c>
    </row>
    <row r="205" spans="2:65" s="1" customFormat="1" ht="16.5" customHeight="1">
      <c r="B205" s="34"/>
      <c r="C205" s="225" t="s">
        <v>4012</v>
      </c>
      <c r="D205" s="225" t="s">
        <v>3806</v>
      </c>
      <c r="E205" s="226" t="s">
        <v>2158</v>
      </c>
      <c r="F205" s="227" t="s">
        <v>2159</v>
      </c>
      <c r="G205" s="228" t="s">
        <v>4097</v>
      </c>
      <c r="H205" s="229">
        <v>8</v>
      </c>
      <c r="I205" s="230"/>
      <c r="J205" s="231">
        <f aca="true" t="shared" si="50" ref="J205:J215">ROUND(I205*H205,2)</f>
        <v>0</v>
      </c>
      <c r="K205" s="227" t="s">
        <v>1790</v>
      </c>
      <c r="L205" s="232"/>
      <c r="M205" s="233" t="s">
        <v>3501</v>
      </c>
      <c r="N205" s="234" t="s">
        <v>3525</v>
      </c>
      <c r="O205" s="63"/>
      <c r="P205" s="188">
        <f aca="true" t="shared" si="51" ref="P205:P215">O205*H205</f>
        <v>0</v>
      </c>
      <c r="Q205" s="188">
        <v>0</v>
      </c>
      <c r="R205" s="188">
        <f aca="true" t="shared" si="52" ref="R205:R215">Q205*H205</f>
        <v>0</v>
      </c>
      <c r="S205" s="188">
        <v>0</v>
      </c>
      <c r="T205" s="189">
        <f aca="true" t="shared" si="53" ref="T205:T215">S205*H205</f>
        <v>0</v>
      </c>
      <c r="AR205" s="190" t="s">
        <v>3842</v>
      </c>
      <c r="AT205" s="190" t="s">
        <v>3806</v>
      </c>
      <c r="AU205" s="190" t="s">
        <v>3565</v>
      </c>
      <c r="AY205" s="17" t="s">
        <v>3691</v>
      </c>
      <c r="BE205" s="191">
        <f aca="true" t="shared" si="54" ref="BE205:BE215">IF(N205="základní",J205,0)</f>
        <v>0</v>
      </c>
      <c r="BF205" s="191">
        <f aca="true" t="shared" si="55" ref="BF205:BF215">IF(N205="snížená",J205,0)</f>
        <v>0</v>
      </c>
      <c r="BG205" s="191">
        <f aca="true" t="shared" si="56" ref="BG205:BG215">IF(N205="zákl. přenesená",J205,0)</f>
        <v>0</v>
      </c>
      <c r="BH205" s="191">
        <f aca="true" t="shared" si="57" ref="BH205:BH215">IF(N205="sníž. přenesená",J205,0)</f>
        <v>0</v>
      </c>
      <c r="BI205" s="191">
        <f aca="true" t="shared" si="58" ref="BI205:BI215">IF(N205="nulová",J205,0)</f>
        <v>0</v>
      </c>
      <c r="BJ205" s="17" t="s">
        <v>3562</v>
      </c>
      <c r="BK205" s="191">
        <f aca="true" t="shared" si="59" ref="BK205:BK215">ROUND(I205*H205,2)</f>
        <v>0</v>
      </c>
      <c r="BL205" s="17" t="s">
        <v>3761</v>
      </c>
      <c r="BM205" s="190" t="s">
        <v>2160</v>
      </c>
    </row>
    <row r="206" spans="2:65" s="1" customFormat="1" ht="16.5" customHeight="1">
      <c r="B206" s="34"/>
      <c r="C206" s="225" t="s">
        <v>4018</v>
      </c>
      <c r="D206" s="225" t="s">
        <v>3806</v>
      </c>
      <c r="E206" s="226" t="s">
        <v>2161</v>
      </c>
      <c r="F206" s="227" t="s">
        <v>2162</v>
      </c>
      <c r="G206" s="228" t="s">
        <v>4097</v>
      </c>
      <c r="H206" s="229">
        <v>18</v>
      </c>
      <c r="I206" s="230"/>
      <c r="J206" s="231">
        <f t="shared" si="50"/>
        <v>0</v>
      </c>
      <c r="K206" s="227" t="s">
        <v>1790</v>
      </c>
      <c r="L206" s="232"/>
      <c r="M206" s="233" t="s">
        <v>3501</v>
      </c>
      <c r="N206" s="234" t="s">
        <v>3525</v>
      </c>
      <c r="O206" s="63"/>
      <c r="P206" s="188">
        <f t="shared" si="51"/>
        <v>0</v>
      </c>
      <c r="Q206" s="188">
        <v>0</v>
      </c>
      <c r="R206" s="188">
        <f t="shared" si="52"/>
        <v>0</v>
      </c>
      <c r="S206" s="188">
        <v>0</v>
      </c>
      <c r="T206" s="189">
        <f t="shared" si="53"/>
        <v>0</v>
      </c>
      <c r="AR206" s="190" t="s">
        <v>3842</v>
      </c>
      <c r="AT206" s="190" t="s">
        <v>3806</v>
      </c>
      <c r="AU206" s="190" t="s">
        <v>3565</v>
      </c>
      <c r="AY206" s="17" t="s">
        <v>3691</v>
      </c>
      <c r="BE206" s="191">
        <f t="shared" si="54"/>
        <v>0</v>
      </c>
      <c r="BF206" s="191">
        <f t="shared" si="55"/>
        <v>0</v>
      </c>
      <c r="BG206" s="191">
        <f t="shared" si="56"/>
        <v>0</v>
      </c>
      <c r="BH206" s="191">
        <f t="shared" si="57"/>
        <v>0</v>
      </c>
      <c r="BI206" s="191">
        <f t="shared" si="58"/>
        <v>0</v>
      </c>
      <c r="BJ206" s="17" t="s">
        <v>3562</v>
      </c>
      <c r="BK206" s="191">
        <f t="shared" si="59"/>
        <v>0</v>
      </c>
      <c r="BL206" s="17" t="s">
        <v>3761</v>
      </c>
      <c r="BM206" s="190" t="s">
        <v>2163</v>
      </c>
    </row>
    <row r="207" spans="2:65" s="1" customFormat="1" ht="16.5" customHeight="1">
      <c r="B207" s="34"/>
      <c r="C207" s="179" t="s">
        <v>4022</v>
      </c>
      <c r="D207" s="179" t="s">
        <v>3694</v>
      </c>
      <c r="E207" s="180" t="s">
        <v>2164</v>
      </c>
      <c r="F207" s="181" t="s">
        <v>2165</v>
      </c>
      <c r="G207" s="182" t="s">
        <v>3834</v>
      </c>
      <c r="H207" s="183">
        <v>45</v>
      </c>
      <c r="I207" s="184"/>
      <c r="J207" s="185">
        <f t="shared" si="50"/>
        <v>0</v>
      </c>
      <c r="K207" s="181" t="s">
        <v>1790</v>
      </c>
      <c r="L207" s="38"/>
      <c r="M207" s="186" t="s">
        <v>3501</v>
      </c>
      <c r="N207" s="187" t="s">
        <v>3525</v>
      </c>
      <c r="O207" s="63"/>
      <c r="P207" s="188">
        <f t="shared" si="51"/>
        <v>0</v>
      </c>
      <c r="Q207" s="188">
        <v>0</v>
      </c>
      <c r="R207" s="188">
        <f t="shared" si="52"/>
        <v>0</v>
      </c>
      <c r="S207" s="188">
        <v>0</v>
      </c>
      <c r="T207" s="189">
        <f t="shared" si="53"/>
        <v>0</v>
      </c>
      <c r="AR207" s="190" t="s">
        <v>3761</v>
      </c>
      <c r="AT207" s="190" t="s">
        <v>3694</v>
      </c>
      <c r="AU207" s="190" t="s">
        <v>3565</v>
      </c>
      <c r="AY207" s="17" t="s">
        <v>3691</v>
      </c>
      <c r="BE207" s="191">
        <f t="shared" si="54"/>
        <v>0</v>
      </c>
      <c r="BF207" s="191">
        <f t="shared" si="55"/>
        <v>0</v>
      </c>
      <c r="BG207" s="191">
        <f t="shared" si="56"/>
        <v>0</v>
      </c>
      <c r="BH207" s="191">
        <f t="shared" si="57"/>
        <v>0</v>
      </c>
      <c r="BI207" s="191">
        <f t="shared" si="58"/>
        <v>0</v>
      </c>
      <c r="BJ207" s="17" t="s">
        <v>3562</v>
      </c>
      <c r="BK207" s="191">
        <f t="shared" si="59"/>
        <v>0</v>
      </c>
      <c r="BL207" s="17" t="s">
        <v>3761</v>
      </c>
      <c r="BM207" s="190" t="s">
        <v>2166</v>
      </c>
    </row>
    <row r="208" spans="2:65" s="1" customFormat="1" ht="16.5" customHeight="1">
      <c r="B208" s="34"/>
      <c r="C208" s="179" t="s">
        <v>4025</v>
      </c>
      <c r="D208" s="179" t="s">
        <v>3694</v>
      </c>
      <c r="E208" s="180" t="s">
        <v>2167</v>
      </c>
      <c r="F208" s="181" t="s">
        <v>2168</v>
      </c>
      <c r="G208" s="182" t="s">
        <v>2169</v>
      </c>
      <c r="H208" s="183">
        <v>2</v>
      </c>
      <c r="I208" s="184"/>
      <c r="J208" s="185">
        <f t="shared" si="50"/>
        <v>0</v>
      </c>
      <c r="K208" s="181" t="s">
        <v>3501</v>
      </c>
      <c r="L208" s="38"/>
      <c r="M208" s="186" t="s">
        <v>3501</v>
      </c>
      <c r="N208" s="187" t="s">
        <v>3525</v>
      </c>
      <c r="O208" s="63"/>
      <c r="P208" s="188">
        <f t="shared" si="51"/>
        <v>0</v>
      </c>
      <c r="Q208" s="188">
        <v>0</v>
      </c>
      <c r="R208" s="188">
        <f t="shared" si="52"/>
        <v>0</v>
      </c>
      <c r="S208" s="188">
        <v>0</v>
      </c>
      <c r="T208" s="189">
        <f t="shared" si="53"/>
        <v>0</v>
      </c>
      <c r="AR208" s="190" t="s">
        <v>3761</v>
      </c>
      <c r="AT208" s="190" t="s">
        <v>3694</v>
      </c>
      <c r="AU208" s="190" t="s">
        <v>3565</v>
      </c>
      <c r="AY208" s="17" t="s">
        <v>3691</v>
      </c>
      <c r="BE208" s="191">
        <f t="shared" si="54"/>
        <v>0</v>
      </c>
      <c r="BF208" s="191">
        <f t="shared" si="55"/>
        <v>0</v>
      </c>
      <c r="BG208" s="191">
        <f t="shared" si="56"/>
        <v>0</v>
      </c>
      <c r="BH208" s="191">
        <f t="shared" si="57"/>
        <v>0</v>
      </c>
      <c r="BI208" s="191">
        <f t="shared" si="58"/>
        <v>0</v>
      </c>
      <c r="BJ208" s="17" t="s">
        <v>3562</v>
      </c>
      <c r="BK208" s="191">
        <f t="shared" si="59"/>
        <v>0</v>
      </c>
      <c r="BL208" s="17" t="s">
        <v>3761</v>
      </c>
      <c r="BM208" s="190" t="s">
        <v>2170</v>
      </c>
    </row>
    <row r="209" spans="2:65" s="1" customFormat="1" ht="16.5" customHeight="1">
      <c r="B209" s="34"/>
      <c r="C209" s="179" t="s">
        <v>4030</v>
      </c>
      <c r="D209" s="179" t="s">
        <v>3694</v>
      </c>
      <c r="E209" s="180" t="s">
        <v>2171</v>
      </c>
      <c r="F209" s="181" t="s">
        <v>2172</v>
      </c>
      <c r="G209" s="182" t="s">
        <v>2173</v>
      </c>
      <c r="H209" s="183">
        <v>2</v>
      </c>
      <c r="I209" s="184"/>
      <c r="J209" s="185">
        <f t="shared" si="50"/>
        <v>0</v>
      </c>
      <c r="K209" s="181" t="s">
        <v>1790</v>
      </c>
      <c r="L209" s="38"/>
      <c r="M209" s="186" t="s">
        <v>3501</v>
      </c>
      <c r="N209" s="187" t="s">
        <v>3525</v>
      </c>
      <c r="O209" s="63"/>
      <c r="P209" s="188">
        <f t="shared" si="51"/>
        <v>0</v>
      </c>
      <c r="Q209" s="188">
        <v>0</v>
      </c>
      <c r="R209" s="188">
        <f t="shared" si="52"/>
        <v>0</v>
      </c>
      <c r="S209" s="188">
        <v>0</v>
      </c>
      <c r="T209" s="189">
        <f t="shared" si="53"/>
        <v>0</v>
      </c>
      <c r="AR209" s="190" t="s">
        <v>3761</v>
      </c>
      <c r="AT209" s="190" t="s">
        <v>3694</v>
      </c>
      <c r="AU209" s="190" t="s">
        <v>3565</v>
      </c>
      <c r="AY209" s="17" t="s">
        <v>3691</v>
      </c>
      <c r="BE209" s="191">
        <f t="shared" si="54"/>
        <v>0</v>
      </c>
      <c r="BF209" s="191">
        <f t="shared" si="55"/>
        <v>0</v>
      </c>
      <c r="BG209" s="191">
        <f t="shared" si="56"/>
        <v>0</v>
      </c>
      <c r="BH209" s="191">
        <f t="shared" si="57"/>
        <v>0</v>
      </c>
      <c r="BI209" s="191">
        <f t="shared" si="58"/>
        <v>0</v>
      </c>
      <c r="BJ209" s="17" t="s">
        <v>3562</v>
      </c>
      <c r="BK209" s="191">
        <f t="shared" si="59"/>
        <v>0</v>
      </c>
      <c r="BL209" s="17" t="s">
        <v>3761</v>
      </c>
      <c r="BM209" s="190" t="s">
        <v>2174</v>
      </c>
    </row>
    <row r="210" spans="2:65" s="1" customFormat="1" ht="16.5" customHeight="1">
      <c r="B210" s="34"/>
      <c r="C210" s="179" t="s">
        <v>4035</v>
      </c>
      <c r="D210" s="179" t="s">
        <v>3694</v>
      </c>
      <c r="E210" s="180" t="s">
        <v>2175</v>
      </c>
      <c r="F210" s="181" t="s">
        <v>2176</v>
      </c>
      <c r="G210" s="182" t="s">
        <v>3834</v>
      </c>
      <c r="H210" s="183">
        <v>1</v>
      </c>
      <c r="I210" s="184"/>
      <c r="J210" s="185">
        <f t="shared" si="50"/>
        <v>0</v>
      </c>
      <c r="K210" s="181" t="s">
        <v>1790</v>
      </c>
      <c r="L210" s="38"/>
      <c r="M210" s="186" t="s">
        <v>3501</v>
      </c>
      <c r="N210" s="187" t="s">
        <v>3525</v>
      </c>
      <c r="O210" s="63"/>
      <c r="P210" s="188">
        <f t="shared" si="51"/>
        <v>0</v>
      </c>
      <c r="Q210" s="188">
        <v>0</v>
      </c>
      <c r="R210" s="188">
        <f t="shared" si="52"/>
        <v>0</v>
      </c>
      <c r="S210" s="188">
        <v>0</v>
      </c>
      <c r="T210" s="189">
        <f t="shared" si="53"/>
        <v>0</v>
      </c>
      <c r="AR210" s="190" t="s">
        <v>3761</v>
      </c>
      <c r="AT210" s="190" t="s">
        <v>3694</v>
      </c>
      <c r="AU210" s="190" t="s">
        <v>3565</v>
      </c>
      <c r="AY210" s="17" t="s">
        <v>3691</v>
      </c>
      <c r="BE210" s="191">
        <f t="shared" si="54"/>
        <v>0</v>
      </c>
      <c r="BF210" s="191">
        <f t="shared" si="55"/>
        <v>0</v>
      </c>
      <c r="BG210" s="191">
        <f t="shared" si="56"/>
        <v>0</v>
      </c>
      <c r="BH210" s="191">
        <f t="shared" si="57"/>
        <v>0</v>
      </c>
      <c r="BI210" s="191">
        <f t="shared" si="58"/>
        <v>0</v>
      </c>
      <c r="BJ210" s="17" t="s">
        <v>3562</v>
      </c>
      <c r="BK210" s="191">
        <f t="shared" si="59"/>
        <v>0</v>
      </c>
      <c r="BL210" s="17" t="s">
        <v>3761</v>
      </c>
      <c r="BM210" s="190" t="s">
        <v>2177</v>
      </c>
    </row>
    <row r="211" spans="2:65" s="1" customFormat="1" ht="16.5" customHeight="1">
      <c r="B211" s="34"/>
      <c r="C211" s="179" t="s">
        <v>4040</v>
      </c>
      <c r="D211" s="179" t="s">
        <v>3694</v>
      </c>
      <c r="E211" s="180" t="s">
        <v>2178</v>
      </c>
      <c r="F211" s="181" t="s">
        <v>2179</v>
      </c>
      <c r="G211" s="182" t="s">
        <v>3834</v>
      </c>
      <c r="H211" s="183">
        <v>1</v>
      </c>
      <c r="I211" s="184"/>
      <c r="J211" s="185">
        <f t="shared" si="50"/>
        <v>0</v>
      </c>
      <c r="K211" s="181" t="s">
        <v>1790</v>
      </c>
      <c r="L211" s="38"/>
      <c r="M211" s="186" t="s">
        <v>3501</v>
      </c>
      <c r="N211" s="187" t="s">
        <v>3525</v>
      </c>
      <c r="O211" s="63"/>
      <c r="P211" s="188">
        <f t="shared" si="51"/>
        <v>0</v>
      </c>
      <c r="Q211" s="188">
        <v>0</v>
      </c>
      <c r="R211" s="188">
        <f t="shared" si="52"/>
        <v>0</v>
      </c>
      <c r="S211" s="188">
        <v>0</v>
      </c>
      <c r="T211" s="189">
        <f t="shared" si="53"/>
        <v>0</v>
      </c>
      <c r="AR211" s="190" t="s">
        <v>3761</v>
      </c>
      <c r="AT211" s="190" t="s">
        <v>3694</v>
      </c>
      <c r="AU211" s="190" t="s">
        <v>3565</v>
      </c>
      <c r="AY211" s="17" t="s">
        <v>3691</v>
      </c>
      <c r="BE211" s="191">
        <f t="shared" si="54"/>
        <v>0</v>
      </c>
      <c r="BF211" s="191">
        <f t="shared" si="55"/>
        <v>0</v>
      </c>
      <c r="BG211" s="191">
        <f t="shared" si="56"/>
        <v>0</v>
      </c>
      <c r="BH211" s="191">
        <f t="shared" si="57"/>
        <v>0</v>
      </c>
      <c r="BI211" s="191">
        <f t="shared" si="58"/>
        <v>0</v>
      </c>
      <c r="BJ211" s="17" t="s">
        <v>3562</v>
      </c>
      <c r="BK211" s="191">
        <f t="shared" si="59"/>
        <v>0</v>
      </c>
      <c r="BL211" s="17" t="s">
        <v>3761</v>
      </c>
      <c r="BM211" s="190" t="s">
        <v>2180</v>
      </c>
    </row>
    <row r="212" spans="2:65" s="1" customFormat="1" ht="24" customHeight="1">
      <c r="B212" s="34"/>
      <c r="C212" s="179" t="s">
        <v>4045</v>
      </c>
      <c r="D212" s="179" t="s">
        <v>3694</v>
      </c>
      <c r="E212" s="180" t="s">
        <v>2181</v>
      </c>
      <c r="F212" s="181" t="s">
        <v>2182</v>
      </c>
      <c r="G212" s="182" t="s">
        <v>4097</v>
      </c>
      <c r="H212" s="183">
        <v>285.6</v>
      </c>
      <c r="I212" s="184"/>
      <c r="J212" s="185">
        <f t="shared" si="50"/>
        <v>0</v>
      </c>
      <c r="K212" s="181" t="s">
        <v>1790</v>
      </c>
      <c r="L212" s="38"/>
      <c r="M212" s="186" t="s">
        <v>3501</v>
      </c>
      <c r="N212" s="187" t="s">
        <v>3525</v>
      </c>
      <c r="O212" s="63"/>
      <c r="P212" s="188">
        <f t="shared" si="51"/>
        <v>0</v>
      </c>
      <c r="Q212" s="188">
        <v>0</v>
      </c>
      <c r="R212" s="188">
        <f t="shared" si="52"/>
        <v>0</v>
      </c>
      <c r="S212" s="188">
        <v>0</v>
      </c>
      <c r="T212" s="189">
        <f t="shared" si="53"/>
        <v>0</v>
      </c>
      <c r="AR212" s="190" t="s">
        <v>3761</v>
      </c>
      <c r="AT212" s="190" t="s">
        <v>3694</v>
      </c>
      <c r="AU212" s="190" t="s">
        <v>3565</v>
      </c>
      <c r="AY212" s="17" t="s">
        <v>3691</v>
      </c>
      <c r="BE212" s="191">
        <f t="shared" si="54"/>
        <v>0</v>
      </c>
      <c r="BF212" s="191">
        <f t="shared" si="55"/>
        <v>0</v>
      </c>
      <c r="BG212" s="191">
        <f t="shared" si="56"/>
        <v>0</v>
      </c>
      <c r="BH212" s="191">
        <f t="shared" si="57"/>
        <v>0</v>
      </c>
      <c r="BI212" s="191">
        <f t="shared" si="58"/>
        <v>0</v>
      </c>
      <c r="BJ212" s="17" t="s">
        <v>3562</v>
      </c>
      <c r="BK212" s="191">
        <f t="shared" si="59"/>
        <v>0</v>
      </c>
      <c r="BL212" s="17" t="s">
        <v>3761</v>
      </c>
      <c r="BM212" s="190" t="s">
        <v>2183</v>
      </c>
    </row>
    <row r="213" spans="2:65" s="1" customFormat="1" ht="16.5" customHeight="1">
      <c r="B213" s="34"/>
      <c r="C213" s="179" t="s">
        <v>4050</v>
      </c>
      <c r="D213" s="179" t="s">
        <v>3694</v>
      </c>
      <c r="E213" s="180" t="s">
        <v>2184</v>
      </c>
      <c r="F213" s="181" t="s">
        <v>2185</v>
      </c>
      <c r="G213" s="182" t="s">
        <v>4097</v>
      </c>
      <c r="H213" s="183">
        <v>285.6</v>
      </c>
      <c r="I213" s="184"/>
      <c r="J213" s="185">
        <f t="shared" si="50"/>
        <v>0</v>
      </c>
      <c r="K213" s="181" t="s">
        <v>1790</v>
      </c>
      <c r="L213" s="38"/>
      <c r="M213" s="186" t="s">
        <v>3501</v>
      </c>
      <c r="N213" s="187" t="s">
        <v>3525</v>
      </c>
      <c r="O213" s="63"/>
      <c r="P213" s="188">
        <f t="shared" si="51"/>
        <v>0</v>
      </c>
      <c r="Q213" s="188">
        <v>0</v>
      </c>
      <c r="R213" s="188">
        <f t="shared" si="52"/>
        <v>0</v>
      </c>
      <c r="S213" s="188">
        <v>0</v>
      </c>
      <c r="T213" s="189">
        <f t="shared" si="53"/>
        <v>0</v>
      </c>
      <c r="AR213" s="190" t="s">
        <v>3761</v>
      </c>
      <c r="AT213" s="190" t="s">
        <v>3694</v>
      </c>
      <c r="AU213" s="190" t="s">
        <v>3565</v>
      </c>
      <c r="AY213" s="17" t="s">
        <v>3691</v>
      </c>
      <c r="BE213" s="191">
        <f t="shared" si="54"/>
        <v>0</v>
      </c>
      <c r="BF213" s="191">
        <f t="shared" si="55"/>
        <v>0</v>
      </c>
      <c r="BG213" s="191">
        <f t="shared" si="56"/>
        <v>0</v>
      </c>
      <c r="BH213" s="191">
        <f t="shared" si="57"/>
        <v>0</v>
      </c>
      <c r="BI213" s="191">
        <f t="shared" si="58"/>
        <v>0</v>
      </c>
      <c r="BJ213" s="17" t="s">
        <v>3562</v>
      </c>
      <c r="BK213" s="191">
        <f t="shared" si="59"/>
        <v>0</v>
      </c>
      <c r="BL213" s="17" t="s">
        <v>3761</v>
      </c>
      <c r="BM213" s="190" t="s">
        <v>2186</v>
      </c>
    </row>
    <row r="214" spans="2:65" s="1" customFormat="1" ht="16.5" customHeight="1">
      <c r="B214" s="34"/>
      <c r="C214" s="179" t="s">
        <v>4055</v>
      </c>
      <c r="D214" s="179" t="s">
        <v>3694</v>
      </c>
      <c r="E214" s="180" t="s">
        <v>2187</v>
      </c>
      <c r="F214" s="181" t="s">
        <v>2188</v>
      </c>
      <c r="G214" s="182" t="s">
        <v>2189</v>
      </c>
      <c r="H214" s="183">
        <v>1</v>
      </c>
      <c r="I214" s="184"/>
      <c r="J214" s="185">
        <f t="shared" si="50"/>
        <v>0</v>
      </c>
      <c r="K214" s="181" t="s">
        <v>3501</v>
      </c>
      <c r="L214" s="38"/>
      <c r="M214" s="186" t="s">
        <v>3501</v>
      </c>
      <c r="N214" s="187" t="s">
        <v>3525</v>
      </c>
      <c r="O214" s="63"/>
      <c r="P214" s="188">
        <f t="shared" si="51"/>
        <v>0</v>
      </c>
      <c r="Q214" s="188">
        <v>0</v>
      </c>
      <c r="R214" s="188">
        <f t="shared" si="52"/>
        <v>0</v>
      </c>
      <c r="S214" s="188">
        <v>0</v>
      </c>
      <c r="T214" s="189">
        <f t="shared" si="53"/>
        <v>0</v>
      </c>
      <c r="AR214" s="190" t="s">
        <v>3761</v>
      </c>
      <c r="AT214" s="190" t="s">
        <v>3694</v>
      </c>
      <c r="AU214" s="190" t="s">
        <v>3565</v>
      </c>
      <c r="AY214" s="17" t="s">
        <v>3691</v>
      </c>
      <c r="BE214" s="191">
        <f t="shared" si="54"/>
        <v>0</v>
      </c>
      <c r="BF214" s="191">
        <f t="shared" si="55"/>
        <v>0</v>
      </c>
      <c r="BG214" s="191">
        <f t="shared" si="56"/>
        <v>0</v>
      </c>
      <c r="BH214" s="191">
        <f t="shared" si="57"/>
        <v>0</v>
      </c>
      <c r="BI214" s="191">
        <f t="shared" si="58"/>
        <v>0</v>
      </c>
      <c r="BJ214" s="17" t="s">
        <v>3562</v>
      </c>
      <c r="BK214" s="191">
        <f t="shared" si="59"/>
        <v>0</v>
      </c>
      <c r="BL214" s="17" t="s">
        <v>3761</v>
      </c>
      <c r="BM214" s="190" t="s">
        <v>2190</v>
      </c>
    </row>
    <row r="215" spans="2:65" s="1" customFormat="1" ht="24" customHeight="1">
      <c r="B215" s="34"/>
      <c r="C215" s="179" t="s">
        <v>4060</v>
      </c>
      <c r="D215" s="179" t="s">
        <v>3694</v>
      </c>
      <c r="E215" s="180" t="s">
        <v>2191</v>
      </c>
      <c r="F215" s="181" t="s">
        <v>2192</v>
      </c>
      <c r="G215" s="182" t="s">
        <v>3792</v>
      </c>
      <c r="H215" s="183">
        <v>0.886</v>
      </c>
      <c r="I215" s="184"/>
      <c r="J215" s="185">
        <f t="shared" si="50"/>
        <v>0</v>
      </c>
      <c r="K215" s="181" t="s">
        <v>1790</v>
      </c>
      <c r="L215" s="38"/>
      <c r="M215" s="186" t="s">
        <v>3501</v>
      </c>
      <c r="N215" s="187" t="s">
        <v>3525</v>
      </c>
      <c r="O215" s="63"/>
      <c r="P215" s="188">
        <f t="shared" si="51"/>
        <v>0</v>
      </c>
      <c r="Q215" s="188">
        <v>0</v>
      </c>
      <c r="R215" s="188">
        <f t="shared" si="52"/>
        <v>0</v>
      </c>
      <c r="S215" s="188">
        <v>0</v>
      </c>
      <c r="T215" s="189">
        <f t="shared" si="53"/>
        <v>0</v>
      </c>
      <c r="AR215" s="190" t="s">
        <v>3761</v>
      </c>
      <c r="AT215" s="190" t="s">
        <v>3694</v>
      </c>
      <c r="AU215" s="190" t="s">
        <v>3565</v>
      </c>
      <c r="AY215" s="17" t="s">
        <v>3691</v>
      </c>
      <c r="BE215" s="191">
        <f t="shared" si="54"/>
        <v>0</v>
      </c>
      <c r="BF215" s="191">
        <f t="shared" si="55"/>
        <v>0</v>
      </c>
      <c r="BG215" s="191">
        <f t="shared" si="56"/>
        <v>0</v>
      </c>
      <c r="BH215" s="191">
        <f t="shared" si="57"/>
        <v>0</v>
      </c>
      <c r="BI215" s="191">
        <f t="shared" si="58"/>
        <v>0</v>
      </c>
      <c r="BJ215" s="17" t="s">
        <v>3562</v>
      </c>
      <c r="BK215" s="191">
        <f t="shared" si="59"/>
        <v>0</v>
      </c>
      <c r="BL215" s="17" t="s">
        <v>3761</v>
      </c>
      <c r="BM215" s="190" t="s">
        <v>2193</v>
      </c>
    </row>
    <row r="216" spans="2:63" s="11" customFormat="1" ht="22.9" customHeight="1">
      <c r="B216" s="163"/>
      <c r="C216" s="164"/>
      <c r="D216" s="165" t="s">
        <v>3553</v>
      </c>
      <c r="E216" s="177" t="s">
        <v>2194</v>
      </c>
      <c r="F216" s="177" t="s">
        <v>2195</v>
      </c>
      <c r="G216" s="164"/>
      <c r="H216" s="164"/>
      <c r="I216" s="167"/>
      <c r="J216" s="178">
        <f>BK216</f>
        <v>0</v>
      </c>
      <c r="K216" s="164"/>
      <c r="L216" s="169"/>
      <c r="M216" s="170"/>
      <c r="N216" s="171"/>
      <c r="O216" s="171"/>
      <c r="P216" s="172">
        <f>SUM(P217:P218)</f>
        <v>0</v>
      </c>
      <c r="Q216" s="171"/>
      <c r="R216" s="172">
        <f>SUM(R217:R218)</f>
        <v>0</v>
      </c>
      <c r="S216" s="171"/>
      <c r="T216" s="173">
        <f>SUM(T217:T218)</f>
        <v>0</v>
      </c>
      <c r="AR216" s="174" t="s">
        <v>3565</v>
      </c>
      <c r="AT216" s="175" t="s">
        <v>3553</v>
      </c>
      <c r="AU216" s="175" t="s">
        <v>3562</v>
      </c>
      <c r="AY216" s="174" t="s">
        <v>3691</v>
      </c>
      <c r="BK216" s="176">
        <f>SUM(BK217:BK218)</f>
        <v>0</v>
      </c>
    </row>
    <row r="217" spans="2:65" s="1" customFormat="1" ht="24" customHeight="1">
      <c r="B217" s="34"/>
      <c r="C217" s="179" t="s">
        <v>4064</v>
      </c>
      <c r="D217" s="179" t="s">
        <v>3694</v>
      </c>
      <c r="E217" s="180" t="s">
        <v>2196</v>
      </c>
      <c r="F217" s="181" t="s">
        <v>2197</v>
      </c>
      <c r="G217" s="182" t="s">
        <v>3834</v>
      </c>
      <c r="H217" s="183">
        <v>1</v>
      </c>
      <c r="I217" s="184"/>
      <c r="J217" s="185">
        <f>ROUND(I217*H217,2)</f>
        <v>0</v>
      </c>
      <c r="K217" s="181" t="s">
        <v>3501</v>
      </c>
      <c r="L217" s="38"/>
      <c r="M217" s="186" t="s">
        <v>3501</v>
      </c>
      <c r="N217" s="187" t="s">
        <v>3525</v>
      </c>
      <c r="O217" s="63"/>
      <c r="P217" s="188">
        <f>O217*H217</f>
        <v>0</v>
      </c>
      <c r="Q217" s="188">
        <v>0</v>
      </c>
      <c r="R217" s="188">
        <f>Q217*H217</f>
        <v>0</v>
      </c>
      <c r="S217" s="188">
        <v>0</v>
      </c>
      <c r="T217" s="189">
        <f>S217*H217</f>
        <v>0</v>
      </c>
      <c r="AR217" s="190" t="s">
        <v>3761</v>
      </c>
      <c r="AT217" s="190" t="s">
        <v>3694</v>
      </c>
      <c r="AU217" s="190" t="s">
        <v>3565</v>
      </c>
      <c r="AY217" s="17" t="s">
        <v>3691</v>
      </c>
      <c r="BE217" s="191">
        <f>IF(N217="základní",J217,0)</f>
        <v>0</v>
      </c>
      <c r="BF217" s="191">
        <f>IF(N217="snížená",J217,0)</f>
        <v>0</v>
      </c>
      <c r="BG217" s="191">
        <f>IF(N217="zákl. přenesená",J217,0)</f>
        <v>0</v>
      </c>
      <c r="BH217" s="191">
        <f>IF(N217="sníž. přenesená",J217,0)</f>
        <v>0</v>
      </c>
      <c r="BI217" s="191">
        <f>IF(N217="nulová",J217,0)</f>
        <v>0</v>
      </c>
      <c r="BJ217" s="17" t="s">
        <v>3562</v>
      </c>
      <c r="BK217" s="191">
        <f>ROUND(I217*H217,2)</f>
        <v>0</v>
      </c>
      <c r="BL217" s="17" t="s">
        <v>3761</v>
      </c>
      <c r="BM217" s="190" t="s">
        <v>2198</v>
      </c>
    </row>
    <row r="218" spans="2:65" s="1" customFormat="1" ht="24" customHeight="1">
      <c r="B218" s="34"/>
      <c r="C218" s="225" t="s">
        <v>4073</v>
      </c>
      <c r="D218" s="225" t="s">
        <v>3806</v>
      </c>
      <c r="E218" s="226" t="s">
        <v>2199</v>
      </c>
      <c r="F218" s="227" t="s">
        <v>2200</v>
      </c>
      <c r="G218" s="228" t="s">
        <v>3834</v>
      </c>
      <c r="H218" s="229">
        <v>1</v>
      </c>
      <c r="I218" s="230"/>
      <c r="J218" s="231">
        <f>ROUND(I218*H218,2)</f>
        <v>0</v>
      </c>
      <c r="K218" s="227" t="s">
        <v>3501</v>
      </c>
      <c r="L218" s="232"/>
      <c r="M218" s="233" t="s">
        <v>3501</v>
      </c>
      <c r="N218" s="234" t="s">
        <v>3525</v>
      </c>
      <c r="O218" s="63"/>
      <c r="P218" s="188">
        <f>O218*H218</f>
        <v>0</v>
      </c>
      <c r="Q218" s="188">
        <v>0</v>
      </c>
      <c r="R218" s="188">
        <f>Q218*H218</f>
        <v>0</v>
      </c>
      <c r="S218" s="188">
        <v>0</v>
      </c>
      <c r="T218" s="189">
        <f>S218*H218</f>
        <v>0</v>
      </c>
      <c r="AR218" s="190" t="s">
        <v>3842</v>
      </c>
      <c r="AT218" s="190" t="s">
        <v>3806</v>
      </c>
      <c r="AU218" s="190" t="s">
        <v>3565</v>
      </c>
      <c r="AY218" s="17" t="s">
        <v>3691</v>
      </c>
      <c r="BE218" s="191">
        <f>IF(N218="základní",J218,0)</f>
        <v>0</v>
      </c>
      <c r="BF218" s="191">
        <f>IF(N218="snížená",J218,0)</f>
        <v>0</v>
      </c>
      <c r="BG218" s="191">
        <f>IF(N218="zákl. přenesená",J218,0)</f>
        <v>0</v>
      </c>
      <c r="BH218" s="191">
        <f>IF(N218="sníž. přenesená",J218,0)</f>
        <v>0</v>
      </c>
      <c r="BI218" s="191">
        <f>IF(N218="nulová",J218,0)</f>
        <v>0</v>
      </c>
      <c r="BJ218" s="17" t="s">
        <v>3562</v>
      </c>
      <c r="BK218" s="191">
        <f>ROUND(I218*H218,2)</f>
        <v>0</v>
      </c>
      <c r="BL218" s="17" t="s">
        <v>3761</v>
      </c>
      <c r="BM218" s="190" t="s">
        <v>2201</v>
      </c>
    </row>
    <row r="219" spans="2:63" s="11" customFormat="1" ht="22.9" customHeight="1">
      <c r="B219" s="163"/>
      <c r="C219" s="164"/>
      <c r="D219" s="165" t="s">
        <v>3553</v>
      </c>
      <c r="E219" s="177" t="s">
        <v>2202</v>
      </c>
      <c r="F219" s="177" t="s">
        <v>2203</v>
      </c>
      <c r="G219" s="164"/>
      <c r="H219" s="164"/>
      <c r="I219" s="167"/>
      <c r="J219" s="178">
        <f>BK219</f>
        <v>0</v>
      </c>
      <c r="K219" s="164"/>
      <c r="L219" s="169"/>
      <c r="M219" s="170"/>
      <c r="N219" s="171"/>
      <c r="O219" s="171"/>
      <c r="P219" s="172">
        <f>SUM(P220:P270)</f>
        <v>0</v>
      </c>
      <c r="Q219" s="171"/>
      <c r="R219" s="172">
        <f>SUM(R220:R270)</f>
        <v>0</v>
      </c>
      <c r="S219" s="171"/>
      <c r="T219" s="173">
        <f>SUM(T220:T270)</f>
        <v>0</v>
      </c>
      <c r="AR219" s="174" t="s">
        <v>3565</v>
      </c>
      <c r="AT219" s="175" t="s">
        <v>3553</v>
      </c>
      <c r="AU219" s="175" t="s">
        <v>3562</v>
      </c>
      <c r="AY219" s="174" t="s">
        <v>3691</v>
      </c>
      <c r="BK219" s="176">
        <f>SUM(BK220:BK270)</f>
        <v>0</v>
      </c>
    </row>
    <row r="220" spans="2:65" s="1" customFormat="1" ht="16.5" customHeight="1">
      <c r="B220" s="34"/>
      <c r="C220" s="179" t="s">
        <v>4078</v>
      </c>
      <c r="D220" s="179" t="s">
        <v>3694</v>
      </c>
      <c r="E220" s="180" t="s">
        <v>2204</v>
      </c>
      <c r="F220" s="181" t="s">
        <v>2205</v>
      </c>
      <c r="G220" s="182" t="s">
        <v>2173</v>
      </c>
      <c r="H220" s="183">
        <v>4</v>
      </c>
      <c r="I220" s="184"/>
      <c r="J220" s="185">
        <f>ROUND(I220*H220,2)</f>
        <v>0</v>
      </c>
      <c r="K220" s="181" t="s">
        <v>1790</v>
      </c>
      <c r="L220" s="38"/>
      <c r="M220" s="186" t="s">
        <v>3501</v>
      </c>
      <c r="N220" s="187" t="s">
        <v>3525</v>
      </c>
      <c r="O220" s="63"/>
      <c r="P220" s="188">
        <f>O220*H220</f>
        <v>0</v>
      </c>
      <c r="Q220" s="188">
        <v>0</v>
      </c>
      <c r="R220" s="188">
        <f>Q220*H220</f>
        <v>0</v>
      </c>
      <c r="S220" s="188">
        <v>0</v>
      </c>
      <c r="T220" s="189">
        <f>S220*H220</f>
        <v>0</v>
      </c>
      <c r="AR220" s="190" t="s">
        <v>3761</v>
      </c>
      <c r="AT220" s="190" t="s">
        <v>3694</v>
      </c>
      <c r="AU220" s="190" t="s">
        <v>3565</v>
      </c>
      <c r="AY220" s="17" t="s">
        <v>3691</v>
      </c>
      <c r="BE220" s="191">
        <f>IF(N220="základní",J220,0)</f>
        <v>0</v>
      </c>
      <c r="BF220" s="191">
        <f>IF(N220="snížená",J220,0)</f>
        <v>0</v>
      </c>
      <c r="BG220" s="191">
        <f>IF(N220="zákl. přenesená",J220,0)</f>
        <v>0</v>
      </c>
      <c r="BH220" s="191">
        <f>IF(N220="sníž. přenesená",J220,0)</f>
        <v>0</v>
      </c>
      <c r="BI220" s="191">
        <f>IF(N220="nulová",J220,0)</f>
        <v>0</v>
      </c>
      <c r="BJ220" s="17" t="s">
        <v>3562</v>
      </c>
      <c r="BK220" s="191">
        <f>ROUND(I220*H220,2)</f>
        <v>0</v>
      </c>
      <c r="BL220" s="17" t="s">
        <v>3761</v>
      </c>
      <c r="BM220" s="190" t="s">
        <v>2206</v>
      </c>
    </row>
    <row r="221" spans="2:47" s="1" customFormat="1" ht="19.5">
      <c r="B221" s="34"/>
      <c r="C221" s="35"/>
      <c r="D221" s="194" t="s">
        <v>4408</v>
      </c>
      <c r="E221" s="35"/>
      <c r="F221" s="235" t="s">
        <v>2207</v>
      </c>
      <c r="G221" s="35"/>
      <c r="H221" s="35"/>
      <c r="I221" s="106"/>
      <c r="J221" s="35"/>
      <c r="K221" s="35"/>
      <c r="L221" s="38"/>
      <c r="M221" s="236"/>
      <c r="N221" s="63"/>
      <c r="O221" s="63"/>
      <c r="P221" s="63"/>
      <c r="Q221" s="63"/>
      <c r="R221" s="63"/>
      <c r="S221" s="63"/>
      <c r="T221" s="64"/>
      <c r="AT221" s="17" t="s">
        <v>4408</v>
      </c>
      <c r="AU221" s="17" t="s">
        <v>3565</v>
      </c>
    </row>
    <row r="222" spans="2:65" s="1" customFormat="1" ht="16.5" customHeight="1">
      <c r="B222" s="34"/>
      <c r="C222" s="179" t="s">
        <v>4080</v>
      </c>
      <c r="D222" s="179" t="s">
        <v>3694</v>
      </c>
      <c r="E222" s="180" t="s">
        <v>2208</v>
      </c>
      <c r="F222" s="181" t="s">
        <v>2209</v>
      </c>
      <c r="G222" s="182" t="s">
        <v>2173</v>
      </c>
      <c r="H222" s="183">
        <v>8</v>
      </c>
      <c r="I222" s="184"/>
      <c r="J222" s="185">
        <f aca="true" t="shared" si="60" ref="J222:J231">ROUND(I222*H222,2)</f>
        <v>0</v>
      </c>
      <c r="K222" s="181" t="s">
        <v>1790</v>
      </c>
      <c r="L222" s="38"/>
      <c r="M222" s="186" t="s">
        <v>3501</v>
      </c>
      <c r="N222" s="187" t="s">
        <v>3525</v>
      </c>
      <c r="O222" s="63"/>
      <c r="P222" s="188">
        <f aca="true" t="shared" si="61" ref="P222:P231">O222*H222</f>
        <v>0</v>
      </c>
      <c r="Q222" s="188">
        <v>0</v>
      </c>
      <c r="R222" s="188">
        <f aca="true" t="shared" si="62" ref="R222:R231">Q222*H222</f>
        <v>0</v>
      </c>
      <c r="S222" s="188">
        <v>0</v>
      </c>
      <c r="T222" s="189">
        <f aca="true" t="shared" si="63" ref="T222:T231">S222*H222</f>
        <v>0</v>
      </c>
      <c r="AR222" s="190" t="s">
        <v>3761</v>
      </c>
      <c r="AT222" s="190" t="s">
        <v>3694</v>
      </c>
      <c r="AU222" s="190" t="s">
        <v>3565</v>
      </c>
      <c r="AY222" s="17" t="s">
        <v>3691</v>
      </c>
      <c r="BE222" s="191">
        <f aca="true" t="shared" si="64" ref="BE222:BE231">IF(N222="základní",J222,0)</f>
        <v>0</v>
      </c>
      <c r="BF222" s="191">
        <f aca="true" t="shared" si="65" ref="BF222:BF231">IF(N222="snížená",J222,0)</f>
        <v>0</v>
      </c>
      <c r="BG222" s="191">
        <f aca="true" t="shared" si="66" ref="BG222:BG231">IF(N222="zákl. přenesená",J222,0)</f>
        <v>0</v>
      </c>
      <c r="BH222" s="191">
        <f aca="true" t="shared" si="67" ref="BH222:BH231">IF(N222="sníž. přenesená",J222,0)</f>
        <v>0</v>
      </c>
      <c r="BI222" s="191">
        <f aca="true" t="shared" si="68" ref="BI222:BI231">IF(N222="nulová",J222,0)</f>
        <v>0</v>
      </c>
      <c r="BJ222" s="17" t="s">
        <v>3562</v>
      </c>
      <c r="BK222" s="191">
        <f aca="true" t="shared" si="69" ref="BK222:BK231">ROUND(I222*H222,2)</f>
        <v>0</v>
      </c>
      <c r="BL222" s="17" t="s">
        <v>3761</v>
      </c>
      <c r="BM222" s="190" t="s">
        <v>2210</v>
      </c>
    </row>
    <row r="223" spans="2:65" s="1" customFormat="1" ht="16.5" customHeight="1">
      <c r="B223" s="34"/>
      <c r="C223" s="179" t="s">
        <v>4085</v>
      </c>
      <c r="D223" s="179" t="s">
        <v>3694</v>
      </c>
      <c r="E223" s="180" t="s">
        <v>2211</v>
      </c>
      <c r="F223" s="181" t="s">
        <v>2212</v>
      </c>
      <c r="G223" s="182" t="s">
        <v>3834</v>
      </c>
      <c r="H223" s="183">
        <v>7</v>
      </c>
      <c r="I223" s="184"/>
      <c r="J223" s="185">
        <f t="shared" si="60"/>
        <v>0</v>
      </c>
      <c r="K223" s="181" t="s">
        <v>3501</v>
      </c>
      <c r="L223" s="38"/>
      <c r="M223" s="186" t="s">
        <v>3501</v>
      </c>
      <c r="N223" s="187" t="s">
        <v>3525</v>
      </c>
      <c r="O223" s="63"/>
      <c r="P223" s="188">
        <f t="shared" si="61"/>
        <v>0</v>
      </c>
      <c r="Q223" s="188">
        <v>0</v>
      </c>
      <c r="R223" s="188">
        <f t="shared" si="62"/>
        <v>0</v>
      </c>
      <c r="S223" s="188">
        <v>0</v>
      </c>
      <c r="T223" s="189">
        <f t="shared" si="63"/>
        <v>0</v>
      </c>
      <c r="AR223" s="190" t="s">
        <v>3761</v>
      </c>
      <c r="AT223" s="190" t="s">
        <v>3694</v>
      </c>
      <c r="AU223" s="190" t="s">
        <v>3565</v>
      </c>
      <c r="AY223" s="17" t="s">
        <v>3691</v>
      </c>
      <c r="BE223" s="191">
        <f t="shared" si="64"/>
        <v>0</v>
      </c>
      <c r="BF223" s="191">
        <f t="shared" si="65"/>
        <v>0</v>
      </c>
      <c r="BG223" s="191">
        <f t="shared" si="66"/>
        <v>0</v>
      </c>
      <c r="BH223" s="191">
        <f t="shared" si="67"/>
        <v>0</v>
      </c>
      <c r="BI223" s="191">
        <f t="shared" si="68"/>
        <v>0</v>
      </c>
      <c r="BJ223" s="17" t="s">
        <v>3562</v>
      </c>
      <c r="BK223" s="191">
        <f t="shared" si="69"/>
        <v>0</v>
      </c>
      <c r="BL223" s="17" t="s">
        <v>3761</v>
      </c>
      <c r="BM223" s="190" t="s">
        <v>2213</v>
      </c>
    </row>
    <row r="224" spans="2:65" s="1" customFormat="1" ht="16.5" customHeight="1">
      <c r="B224" s="34"/>
      <c r="C224" s="179" t="s">
        <v>4089</v>
      </c>
      <c r="D224" s="179" t="s">
        <v>3694</v>
      </c>
      <c r="E224" s="180" t="s">
        <v>2214</v>
      </c>
      <c r="F224" s="181" t="s">
        <v>2215</v>
      </c>
      <c r="G224" s="182" t="s">
        <v>3834</v>
      </c>
      <c r="H224" s="183">
        <v>8</v>
      </c>
      <c r="I224" s="184"/>
      <c r="J224" s="185">
        <f t="shared" si="60"/>
        <v>0</v>
      </c>
      <c r="K224" s="181" t="s">
        <v>1790</v>
      </c>
      <c r="L224" s="38"/>
      <c r="M224" s="186" t="s">
        <v>3501</v>
      </c>
      <c r="N224" s="187" t="s">
        <v>3525</v>
      </c>
      <c r="O224" s="63"/>
      <c r="P224" s="188">
        <f t="shared" si="61"/>
        <v>0</v>
      </c>
      <c r="Q224" s="188">
        <v>0</v>
      </c>
      <c r="R224" s="188">
        <f t="shared" si="62"/>
        <v>0</v>
      </c>
      <c r="S224" s="188">
        <v>0</v>
      </c>
      <c r="T224" s="189">
        <f t="shared" si="63"/>
        <v>0</v>
      </c>
      <c r="AR224" s="190" t="s">
        <v>3761</v>
      </c>
      <c r="AT224" s="190" t="s">
        <v>3694</v>
      </c>
      <c r="AU224" s="190" t="s">
        <v>3565</v>
      </c>
      <c r="AY224" s="17" t="s">
        <v>3691</v>
      </c>
      <c r="BE224" s="191">
        <f t="shared" si="64"/>
        <v>0</v>
      </c>
      <c r="BF224" s="191">
        <f t="shared" si="65"/>
        <v>0</v>
      </c>
      <c r="BG224" s="191">
        <f t="shared" si="66"/>
        <v>0</v>
      </c>
      <c r="BH224" s="191">
        <f t="shared" si="67"/>
        <v>0</v>
      </c>
      <c r="BI224" s="191">
        <f t="shared" si="68"/>
        <v>0</v>
      </c>
      <c r="BJ224" s="17" t="s">
        <v>3562</v>
      </c>
      <c r="BK224" s="191">
        <f t="shared" si="69"/>
        <v>0</v>
      </c>
      <c r="BL224" s="17" t="s">
        <v>3761</v>
      </c>
      <c r="BM224" s="190" t="s">
        <v>2216</v>
      </c>
    </row>
    <row r="225" spans="2:65" s="1" customFormat="1" ht="16.5" customHeight="1">
      <c r="B225" s="34"/>
      <c r="C225" s="225" t="s">
        <v>4094</v>
      </c>
      <c r="D225" s="225" t="s">
        <v>3806</v>
      </c>
      <c r="E225" s="226" t="s">
        <v>2217</v>
      </c>
      <c r="F225" s="227" t="s">
        <v>2218</v>
      </c>
      <c r="G225" s="228" t="s">
        <v>3834</v>
      </c>
      <c r="H225" s="229">
        <v>8</v>
      </c>
      <c r="I225" s="230"/>
      <c r="J225" s="231">
        <f t="shared" si="60"/>
        <v>0</v>
      </c>
      <c r="K225" s="227" t="s">
        <v>1790</v>
      </c>
      <c r="L225" s="232"/>
      <c r="M225" s="233" t="s">
        <v>3501</v>
      </c>
      <c r="N225" s="234" t="s">
        <v>3525</v>
      </c>
      <c r="O225" s="63"/>
      <c r="P225" s="188">
        <f t="shared" si="61"/>
        <v>0</v>
      </c>
      <c r="Q225" s="188">
        <v>0</v>
      </c>
      <c r="R225" s="188">
        <f t="shared" si="62"/>
        <v>0</v>
      </c>
      <c r="S225" s="188">
        <v>0</v>
      </c>
      <c r="T225" s="189">
        <f t="shared" si="63"/>
        <v>0</v>
      </c>
      <c r="AR225" s="190" t="s">
        <v>3842</v>
      </c>
      <c r="AT225" s="190" t="s">
        <v>3806</v>
      </c>
      <c r="AU225" s="190" t="s">
        <v>3565</v>
      </c>
      <c r="AY225" s="17" t="s">
        <v>3691</v>
      </c>
      <c r="BE225" s="191">
        <f t="shared" si="64"/>
        <v>0</v>
      </c>
      <c r="BF225" s="191">
        <f t="shared" si="65"/>
        <v>0</v>
      </c>
      <c r="BG225" s="191">
        <f t="shared" si="66"/>
        <v>0</v>
      </c>
      <c r="BH225" s="191">
        <f t="shared" si="67"/>
        <v>0</v>
      </c>
      <c r="BI225" s="191">
        <f t="shared" si="68"/>
        <v>0</v>
      </c>
      <c r="BJ225" s="17" t="s">
        <v>3562</v>
      </c>
      <c r="BK225" s="191">
        <f t="shared" si="69"/>
        <v>0</v>
      </c>
      <c r="BL225" s="17" t="s">
        <v>3761</v>
      </c>
      <c r="BM225" s="190" t="s">
        <v>2219</v>
      </c>
    </row>
    <row r="226" spans="2:65" s="1" customFormat="1" ht="16.5" customHeight="1">
      <c r="B226" s="34"/>
      <c r="C226" s="225" t="s">
        <v>4100</v>
      </c>
      <c r="D226" s="225" t="s">
        <v>3806</v>
      </c>
      <c r="E226" s="226" t="s">
        <v>2220</v>
      </c>
      <c r="F226" s="227" t="s">
        <v>2221</v>
      </c>
      <c r="G226" s="228" t="s">
        <v>3834</v>
      </c>
      <c r="H226" s="229">
        <v>4</v>
      </c>
      <c r="I226" s="230"/>
      <c r="J226" s="231">
        <f t="shared" si="60"/>
        <v>0</v>
      </c>
      <c r="K226" s="227" t="s">
        <v>1790</v>
      </c>
      <c r="L226" s="232"/>
      <c r="M226" s="233" t="s">
        <v>3501</v>
      </c>
      <c r="N226" s="234" t="s">
        <v>3525</v>
      </c>
      <c r="O226" s="63"/>
      <c r="P226" s="188">
        <f t="shared" si="61"/>
        <v>0</v>
      </c>
      <c r="Q226" s="188">
        <v>0</v>
      </c>
      <c r="R226" s="188">
        <f t="shared" si="62"/>
        <v>0</v>
      </c>
      <c r="S226" s="188">
        <v>0</v>
      </c>
      <c r="T226" s="189">
        <f t="shared" si="63"/>
        <v>0</v>
      </c>
      <c r="AR226" s="190" t="s">
        <v>3842</v>
      </c>
      <c r="AT226" s="190" t="s">
        <v>3806</v>
      </c>
      <c r="AU226" s="190" t="s">
        <v>3565</v>
      </c>
      <c r="AY226" s="17" t="s">
        <v>3691</v>
      </c>
      <c r="BE226" s="191">
        <f t="shared" si="64"/>
        <v>0</v>
      </c>
      <c r="BF226" s="191">
        <f t="shared" si="65"/>
        <v>0</v>
      </c>
      <c r="BG226" s="191">
        <f t="shared" si="66"/>
        <v>0</v>
      </c>
      <c r="BH226" s="191">
        <f t="shared" si="67"/>
        <v>0</v>
      </c>
      <c r="BI226" s="191">
        <f t="shared" si="68"/>
        <v>0</v>
      </c>
      <c r="BJ226" s="17" t="s">
        <v>3562</v>
      </c>
      <c r="BK226" s="191">
        <f t="shared" si="69"/>
        <v>0</v>
      </c>
      <c r="BL226" s="17" t="s">
        <v>3761</v>
      </c>
      <c r="BM226" s="190" t="s">
        <v>2222</v>
      </c>
    </row>
    <row r="227" spans="2:65" s="1" customFormat="1" ht="16.5" customHeight="1">
      <c r="B227" s="34"/>
      <c r="C227" s="225" t="s">
        <v>4104</v>
      </c>
      <c r="D227" s="225" t="s">
        <v>3806</v>
      </c>
      <c r="E227" s="226" t="s">
        <v>2223</v>
      </c>
      <c r="F227" s="227" t="s">
        <v>2224</v>
      </c>
      <c r="G227" s="228" t="s">
        <v>3834</v>
      </c>
      <c r="H227" s="229">
        <v>4</v>
      </c>
      <c r="I227" s="230"/>
      <c r="J227" s="231">
        <f t="shared" si="60"/>
        <v>0</v>
      </c>
      <c r="K227" s="227" t="s">
        <v>1790</v>
      </c>
      <c r="L227" s="232"/>
      <c r="M227" s="233" t="s">
        <v>3501</v>
      </c>
      <c r="N227" s="234" t="s">
        <v>3525</v>
      </c>
      <c r="O227" s="63"/>
      <c r="P227" s="188">
        <f t="shared" si="61"/>
        <v>0</v>
      </c>
      <c r="Q227" s="188">
        <v>0</v>
      </c>
      <c r="R227" s="188">
        <f t="shared" si="62"/>
        <v>0</v>
      </c>
      <c r="S227" s="188">
        <v>0</v>
      </c>
      <c r="T227" s="189">
        <f t="shared" si="63"/>
        <v>0</v>
      </c>
      <c r="AR227" s="190" t="s">
        <v>3842</v>
      </c>
      <c r="AT227" s="190" t="s">
        <v>3806</v>
      </c>
      <c r="AU227" s="190" t="s">
        <v>3565</v>
      </c>
      <c r="AY227" s="17" t="s">
        <v>3691</v>
      </c>
      <c r="BE227" s="191">
        <f t="shared" si="64"/>
        <v>0</v>
      </c>
      <c r="BF227" s="191">
        <f t="shared" si="65"/>
        <v>0</v>
      </c>
      <c r="BG227" s="191">
        <f t="shared" si="66"/>
        <v>0</v>
      </c>
      <c r="BH227" s="191">
        <f t="shared" si="67"/>
        <v>0</v>
      </c>
      <c r="BI227" s="191">
        <f t="shared" si="68"/>
        <v>0</v>
      </c>
      <c r="BJ227" s="17" t="s">
        <v>3562</v>
      </c>
      <c r="BK227" s="191">
        <f t="shared" si="69"/>
        <v>0</v>
      </c>
      <c r="BL227" s="17" t="s">
        <v>3761</v>
      </c>
      <c r="BM227" s="190" t="s">
        <v>2225</v>
      </c>
    </row>
    <row r="228" spans="2:65" s="1" customFormat="1" ht="16.5" customHeight="1">
      <c r="B228" s="34"/>
      <c r="C228" s="225" t="s">
        <v>4108</v>
      </c>
      <c r="D228" s="225" t="s">
        <v>3806</v>
      </c>
      <c r="E228" s="226" t="s">
        <v>2226</v>
      </c>
      <c r="F228" s="227" t="s">
        <v>2227</v>
      </c>
      <c r="G228" s="228" t="s">
        <v>3834</v>
      </c>
      <c r="H228" s="229">
        <v>4</v>
      </c>
      <c r="I228" s="230"/>
      <c r="J228" s="231">
        <f t="shared" si="60"/>
        <v>0</v>
      </c>
      <c r="K228" s="227" t="s">
        <v>1790</v>
      </c>
      <c r="L228" s="232"/>
      <c r="M228" s="233" t="s">
        <v>3501</v>
      </c>
      <c r="N228" s="234" t="s">
        <v>3525</v>
      </c>
      <c r="O228" s="63"/>
      <c r="P228" s="188">
        <f t="shared" si="61"/>
        <v>0</v>
      </c>
      <c r="Q228" s="188">
        <v>0</v>
      </c>
      <c r="R228" s="188">
        <f t="shared" si="62"/>
        <v>0</v>
      </c>
      <c r="S228" s="188">
        <v>0</v>
      </c>
      <c r="T228" s="189">
        <f t="shared" si="63"/>
        <v>0</v>
      </c>
      <c r="AR228" s="190" t="s">
        <v>3842</v>
      </c>
      <c r="AT228" s="190" t="s">
        <v>3806</v>
      </c>
      <c r="AU228" s="190" t="s">
        <v>3565</v>
      </c>
      <c r="AY228" s="17" t="s">
        <v>3691</v>
      </c>
      <c r="BE228" s="191">
        <f t="shared" si="64"/>
        <v>0</v>
      </c>
      <c r="BF228" s="191">
        <f t="shared" si="65"/>
        <v>0</v>
      </c>
      <c r="BG228" s="191">
        <f t="shared" si="66"/>
        <v>0</v>
      </c>
      <c r="BH228" s="191">
        <f t="shared" si="67"/>
        <v>0</v>
      </c>
      <c r="BI228" s="191">
        <f t="shared" si="68"/>
        <v>0</v>
      </c>
      <c r="BJ228" s="17" t="s">
        <v>3562</v>
      </c>
      <c r="BK228" s="191">
        <f t="shared" si="69"/>
        <v>0</v>
      </c>
      <c r="BL228" s="17" t="s">
        <v>3761</v>
      </c>
      <c r="BM228" s="190" t="s">
        <v>2228</v>
      </c>
    </row>
    <row r="229" spans="2:65" s="1" customFormat="1" ht="16.5" customHeight="1">
      <c r="B229" s="34"/>
      <c r="C229" s="225" t="s">
        <v>4113</v>
      </c>
      <c r="D229" s="225" t="s">
        <v>3806</v>
      </c>
      <c r="E229" s="226" t="s">
        <v>2229</v>
      </c>
      <c r="F229" s="227" t="s">
        <v>2230</v>
      </c>
      <c r="G229" s="228" t="s">
        <v>3834</v>
      </c>
      <c r="H229" s="229">
        <v>4</v>
      </c>
      <c r="I229" s="230"/>
      <c r="J229" s="231">
        <f t="shared" si="60"/>
        <v>0</v>
      </c>
      <c r="K229" s="227" t="s">
        <v>1790</v>
      </c>
      <c r="L229" s="232"/>
      <c r="M229" s="233" t="s">
        <v>3501</v>
      </c>
      <c r="N229" s="234" t="s">
        <v>3525</v>
      </c>
      <c r="O229" s="63"/>
      <c r="P229" s="188">
        <f t="shared" si="61"/>
        <v>0</v>
      </c>
      <c r="Q229" s="188">
        <v>0</v>
      </c>
      <c r="R229" s="188">
        <f t="shared" si="62"/>
        <v>0</v>
      </c>
      <c r="S229" s="188">
        <v>0</v>
      </c>
      <c r="T229" s="189">
        <f t="shared" si="63"/>
        <v>0</v>
      </c>
      <c r="AR229" s="190" t="s">
        <v>3842</v>
      </c>
      <c r="AT229" s="190" t="s">
        <v>3806</v>
      </c>
      <c r="AU229" s="190" t="s">
        <v>3565</v>
      </c>
      <c r="AY229" s="17" t="s">
        <v>3691</v>
      </c>
      <c r="BE229" s="191">
        <f t="shared" si="64"/>
        <v>0</v>
      </c>
      <c r="BF229" s="191">
        <f t="shared" si="65"/>
        <v>0</v>
      </c>
      <c r="BG229" s="191">
        <f t="shared" si="66"/>
        <v>0</v>
      </c>
      <c r="BH229" s="191">
        <f t="shared" si="67"/>
        <v>0</v>
      </c>
      <c r="BI229" s="191">
        <f t="shared" si="68"/>
        <v>0</v>
      </c>
      <c r="BJ229" s="17" t="s">
        <v>3562</v>
      </c>
      <c r="BK229" s="191">
        <f t="shared" si="69"/>
        <v>0</v>
      </c>
      <c r="BL229" s="17" t="s">
        <v>3761</v>
      </c>
      <c r="BM229" s="190" t="s">
        <v>2231</v>
      </c>
    </row>
    <row r="230" spans="2:65" s="1" customFormat="1" ht="16.5" customHeight="1">
      <c r="B230" s="34"/>
      <c r="C230" s="225" t="s">
        <v>4117</v>
      </c>
      <c r="D230" s="225" t="s">
        <v>3806</v>
      </c>
      <c r="E230" s="226" t="s">
        <v>2232</v>
      </c>
      <c r="F230" s="227" t="s">
        <v>2233</v>
      </c>
      <c r="G230" s="228" t="s">
        <v>3834</v>
      </c>
      <c r="H230" s="229">
        <v>4</v>
      </c>
      <c r="I230" s="230"/>
      <c r="J230" s="231">
        <f t="shared" si="60"/>
        <v>0</v>
      </c>
      <c r="K230" s="227" t="s">
        <v>1790</v>
      </c>
      <c r="L230" s="232"/>
      <c r="M230" s="233" t="s">
        <v>3501</v>
      </c>
      <c r="N230" s="234" t="s">
        <v>3525</v>
      </c>
      <c r="O230" s="63"/>
      <c r="P230" s="188">
        <f t="shared" si="61"/>
        <v>0</v>
      </c>
      <c r="Q230" s="188">
        <v>0</v>
      </c>
      <c r="R230" s="188">
        <f t="shared" si="62"/>
        <v>0</v>
      </c>
      <c r="S230" s="188">
        <v>0</v>
      </c>
      <c r="T230" s="189">
        <f t="shared" si="63"/>
        <v>0</v>
      </c>
      <c r="AR230" s="190" t="s">
        <v>3842</v>
      </c>
      <c r="AT230" s="190" t="s">
        <v>3806</v>
      </c>
      <c r="AU230" s="190" t="s">
        <v>3565</v>
      </c>
      <c r="AY230" s="17" t="s">
        <v>3691</v>
      </c>
      <c r="BE230" s="191">
        <f t="shared" si="64"/>
        <v>0</v>
      </c>
      <c r="BF230" s="191">
        <f t="shared" si="65"/>
        <v>0</v>
      </c>
      <c r="BG230" s="191">
        <f t="shared" si="66"/>
        <v>0</v>
      </c>
      <c r="BH230" s="191">
        <f t="shared" si="67"/>
        <v>0</v>
      </c>
      <c r="BI230" s="191">
        <f t="shared" si="68"/>
        <v>0</v>
      </c>
      <c r="BJ230" s="17" t="s">
        <v>3562</v>
      </c>
      <c r="BK230" s="191">
        <f t="shared" si="69"/>
        <v>0</v>
      </c>
      <c r="BL230" s="17" t="s">
        <v>3761</v>
      </c>
      <c r="BM230" s="190" t="s">
        <v>2234</v>
      </c>
    </row>
    <row r="231" spans="2:65" s="1" customFormat="1" ht="24" customHeight="1">
      <c r="B231" s="34"/>
      <c r="C231" s="179" t="s">
        <v>4121</v>
      </c>
      <c r="D231" s="179" t="s">
        <v>3694</v>
      </c>
      <c r="E231" s="180" t="s">
        <v>2235</v>
      </c>
      <c r="F231" s="181" t="s">
        <v>2236</v>
      </c>
      <c r="G231" s="182" t="s">
        <v>2173</v>
      </c>
      <c r="H231" s="183">
        <v>9</v>
      </c>
      <c r="I231" s="184"/>
      <c r="J231" s="185">
        <f t="shared" si="60"/>
        <v>0</v>
      </c>
      <c r="K231" s="181" t="s">
        <v>1790</v>
      </c>
      <c r="L231" s="38"/>
      <c r="M231" s="186" t="s">
        <v>3501</v>
      </c>
      <c r="N231" s="187" t="s">
        <v>3525</v>
      </c>
      <c r="O231" s="63"/>
      <c r="P231" s="188">
        <f t="shared" si="61"/>
        <v>0</v>
      </c>
      <c r="Q231" s="188">
        <v>0</v>
      </c>
      <c r="R231" s="188">
        <f t="shared" si="62"/>
        <v>0</v>
      </c>
      <c r="S231" s="188">
        <v>0</v>
      </c>
      <c r="T231" s="189">
        <f t="shared" si="63"/>
        <v>0</v>
      </c>
      <c r="AR231" s="190" t="s">
        <v>3761</v>
      </c>
      <c r="AT231" s="190" t="s">
        <v>3694</v>
      </c>
      <c r="AU231" s="190" t="s">
        <v>3565</v>
      </c>
      <c r="AY231" s="17" t="s">
        <v>3691</v>
      </c>
      <c r="BE231" s="191">
        <f t="shared" si="64"/>
        <v>0</v>
      </c>
      <c r="BF231" s="191">
        <f t="shared" si="65"/>
        <v>0</v>
      </c>
      <c r="BG231" s="191">
        <f t="shared" si="66"/>
        <v>0</v>
      </c>
      <c r="BH231" s="191">
        <f t="shared" si="67"/>
        <v>0</v>
      </c>
      <c r="BI231" s="191">
        <f t="shared" si="68"/>
        <v>0</v>
      </c>
      <c r="BJ231" s="17" t="s">
        <v>3562</v>
      </c>
      <c r="BK231" s="191">
        <f t="shared" si="69"/>
        <v>0</v>
      </c>
      <c r="BL231" s="17" t="s">
        <v>3761</v>
      </c>
      <c r="BM231" s="190" t="s">
        <v>2237</v>
      </c>
    </row>
    <row r="232" spans="2:47" s="1" customFormat="1" ht="39">
      <c r="B232" s="34"/>
      <c r="C232" s="35"/>
      <c r="D232" s="194" t="s">
        <v>4408</v>
      </c>
      <c r="E232" s="35"/>
      <c r="F232" s="235" t="s">
        <v>2238</v>
      </c>
      <c r="G232" s="35"/>
      <c r="H232" s="35"/>
      <c r="I232" s="106"/>
      <c r="J232" s="35"/>
      <c r="K232" s="35"/>
      <c r="L232" s="38"/>
      <c r="M232" s="236"/>
      <c r="N232" s="63"/>
      <c r="O232" s="63"/>
      <c r="P232" s="63"/>
      <c r="Q232" s="63"/>
      <c r="R232" s="63"/>
      <c r="S232" s="63"/>
      <c r="T232" s="64"/>
      <c r="AT232" s="17" t="s">
        <v>4408</v>
      </c>
      <c r="AU232" s="17" t="s">
        <v>3565</v>
      </c>
    </row>
    <row r="233" spans="2:65" s="1" customFormat="1" ht="24" customHeight="1">
      <c r="B233" s="34"/>
      <c r="C233" s="179" t="s">
        <v>4126</v>
      </c>
      <c r="D233" s="179" t="s">
        <v>3694</v>
      </c>
      <c r="E233" s="180" t="s">
        <v>2239</v>
      </c>
      <c r="F233" s="181" t="s">
        <v>2240</v>
      </c>
      <c r="G233" s="182" t="s">
        <v>2173</v>
      </c>
      <c r="H233" s="183">
        <v>4</v>
      </c>
      <c r="I233" s="184"/>
      <c r="J233" s="185">
        <f>ROUND(I233*H233,2)</f>
        <v>0</v>
      </c>
      <c r="K233" s="181" t="s">
        <v>1790</v>
      </c>
      <c r="L233" s="38"/>
      <c r="M233" s="186" t="s">
        <v>3501</v>
      </c>
      <c r="N233" s="187" t="s">
        <v>3525</v>
      </c>
      <c r="O233" s="63"/>
      <c r="P233" s="188">
        <f>O233*H233</f>
        <v>0</v>
      </c>
      <c r="Q233" s="188">
        <v>0</v>
      </c>
      <c r="R233" s="188">
        <f>Q233*H233</f>
        <v>0</v>
      </c>
      <c r="S233" s="188">
        <v>0</v>
      </c>
      <c r="T233" s="189">
        <f>S233*H233</f>
        <v>0</v>
      </c>
      <c r="AR233" s="190" t="s">
        <v>3761</v>
      </c>
      <c r="AT233" s="190" t="s">
        <v>3694</v>
      </c>
      <c r="AU233" s="190" t="s">
        <v>3565</v>
      </c>
      <c r="AY233" s="17" t="s">
        <v>3691</v>
      </c>
      <c r="BE233" s="191">
        <f>IF(N233="základní",J233,0)</f>
        <v>0</v>
      </c>
      <c r="BF233" s="191">
        <f>IF(N233="snížená",J233,0)</f>
        <v>0</v>
      </c>
      <c r="BG233" s="191">
        <f>IF(N233="zákl. přenesená",J233,0)</f>
        <v>0</v>
      </c>
      <c r="BH233" s="191">
        <f>IF(N233="sníž. přenesená",J233,0)</f>
        <v>0</v>
      </c>
      <c r="BI233" s="191">
        <f>IF(N233="nulová",J233,0)</f>
        <v>0</v>
      </c>
      <c r="BJ233" s="17" t="s">
        <v>3562</v>
      </c>
      <c r="BK233" s="191">
        <f>ROUND(I233*H233,2)</f>
        <v>0</v>
      </c>
      <c r="BL233" s="17" t="s">
        <v>3761</v>
      </c>
      <c r="BM233" s="190" t="s">
        <v>2241</v>
      </c>
    </row>
    <row r="234" spans="2:47" s="1" customFormat="1" ht="68.25">
      <c r="B234" s="34"/>
      <c r="C234" s="35"/>
      <c r="D234" s="194" t="s">
        <v>4408</v>
      </c>
      <c r="E234" s="35"/>
      <c r="F234" s="235" t="s">
        <v>2242</v>
      </c>
      <c r="G234" s="35"/>
      <c r="H234" s="35"/>
      <c r="I234" s="106"/>
      <c r="J234" s="35"/>
      <c r="K234" s="35"/>
      <c r="L234" s="38"/>
      <c r="M234" s="236"/>
      <c r="N234" s="63"/>
      <c r="O234" s="63"/>
      <c r="P234" s="63"/>
      <c r="Q234" s="63"/>
      <c r="R234" s="63"/>
      <c r="S234" s="63"/>
      <c r="T234" s="64"/>
      <c r="AT234" s="17" t="s">
        <v>4408</v>
      </c>
      <c r="AU234" s="17" t="s">
        <v>3565</v>
      </c>
    </row>
    <row r="235" spans="2:65" s="1" customFormat="1" ht="24" customHeight="1">
      <c r="B235" s="34"/>
      <c r="C235" s="179" t="s">
        <v>4130</v>
      </c>
      <c r="D235" s="179" t="s">
        <v>3694</v>
      </c>
      <c r="E235" s="180" t="s">
        <v>2243</v>
      </c>
      <c r="F235" s="181" t="s">
        <v>2244</v>
      </c>
      <c r="G235" s="182" t="s">
        <v>3834</v>
      </c>
      <c r="H235" s="183">
        <v>26</v>
      </c>
      <c r="I235" s="184"/>
      <c r="J235" s="185">
        <f>ROUND(I235*H235,2)</f>
        <v>0</v>
      </c>
      <c r="K235" s="181" t="s">
        <v>3501</v>
      </c>
      <c r="L235" s="38"/>
      <c r="M235" s="186" t="s">
        <v>3501</v>
      </c>
      <c r="N235" s="187" t="s">
        <v>3525</v>
      </c>
      <c r="O235" s="63"/>
      <c r="P235" s="188">
        <f>O235*H235</f>
        <v>0</v>
      </c>
      <c r="Q235" s="188">
        <v>0</v>
      </c>
      <c r="R235" s="188">
        <f>Q235*H235</f>
        <v>0</v>
      </c>
      <c r="S235" s="188">
        <v>0</v>
      </c>
      <c r="T235" s="189">
        <f>S235*H235</f>
        <v>0</v>
      </c>
      <c r="AR235" s="190" t="s">
        <v>3761</v>
      </c>
      <c r="AT235" s="190" t="s">
        <v>3694</v>
      </c>
      <c r="AU235" s="190" t="s">
        <v>3565</v>
      </c>
      <c r="AY235" s="17" t="s">
        <v>3691</v>
      </c>
      <c r="BE235" s="191">
        <f>IF(N235="základní",J235,0)</f>
        <v>0</v>
      </c>
      <c r="BF235" s="191">
        <f>IF(N235="snížená",J235,0)</f>
        <v>0</v>
      </c>
      <c r="BG235" s="191">
        <f>IF(N235="zákl. přenesená",J235,0)</f>
        <v>0</v>
      </c>
      <c r="BH235" s="191">
        <f>IF(N235="sníž. přenesená",J235,0)</f>
        <v>0</v>
      </c>
      <c r="BI235" s="191">
        <f>IF(N235="nulová",J235,0)</f>
        <v>0</v>
      </c>
      <c r="BJ235" s="17" t="s">
        <v>3562</v>
      </c>
      <c r="BK235" s="191">
        <f>ROUND(I235*H235,2)</f>
        <v>0</v>
      </c>
      <c r="BL235" s="17" t="s">
        <v>3761</v>
      </c>
      <c r="BM235" s="190" t="s">
        <v>2245</v>
      </c>
    </row>
    <row r="236" spans="2:65" s="1" customFormat="1" ht="16.5" customHeight="1">
      <c r="B236" s="34"/>
      <c r="C236" s="179" t="s">
        <v>4134</v>
      </c>
      <c r="D236" s="179" t="s">
        <v>3694</v>
      </c>
      <c r="E236" s="180" t="s">
        <v>2246</v>
      </c>
      <c r="F236" s="181" t="s">
        <v>2247</v>
      </c>
      <c r="G236" s="182" t="s">
        <v>2173</v>
      </c>
      <c r="H236" s="183">
        <v>1</v>
      </c>
      <c r="I236" s="184"/>
      <c r="J236" s="185">
        <f>ROUND(I236*H236,2)</f>
        <v>0</v>
      </c>
      <c r="K236" s="181" t="s">
        <v>1790</v>
      </c>
      <c r="L236" s="38"/>
      <c r="M236" s="186" t="s">
        <v>3501</v>
      </c>
      <c r="N236" s="187" t="s">
        <v>3525</v>
      </c>
      <c r="O236" s="63"/>
      <c r="P236" s="188">
        <f>O236*H236</f>
        <v>0</v>
      </c>
      <c r="Q236" s="188">
        <v>0</v>
      </c>
      <c r="R236" s="188">
        <f>Q236*H236</f>
        <v>0</v>
      </c>
      <c r="S236" s="188">
        <v>0</v>
      </c>
      <c r="T236" s="189">
        <f>S236*H236</f>
        <v>0</v>
      </c>
      <c r="AR236" s="190" t="s">
        <v>3761</v>
      </c>
      <c r="AT236" s="190" t="s">
        <v>3694</v>
      </c>
      <c r="AU236" s="190" t="s">
        <v>3565</v>
      </c>
      <c r="AY236" s="17" t="s">
        <v>3691</v>
      </c>
      <c r="BE236" s="191">
        <f>IF(N236="základní",J236,0)</f>
        <v>0</v>
      </c>
      <c r="BF236" s="191">
        <f>IF(N236="snížená",J236,0)</f>
        <v>0</v>
      </c>
      <c r="BG236" s="191">
        <f>IF(N236="zákl. přenesená",J236,0)</f>
        <v>0</v>
      </c>
      <c r="BH236" s="191">
        <f>IF(N236="sníž. přenesená",J236,0)</f>
        <v>0</v>
      </c>
      <c r="BI236" s="191">
        <f>IF(N236="nulová",J236,0)</f>
        <v>0</v>
      </c>
      <c r="BJ236" s="17" t="s">
        <v>3562</v>
      </c>
      <c r="BK236" s="191">
        <f>ROUND(I236*H236,2)</f>
        <v>0</v>
      </c>
      <c r="BL236" s="17" t="s">
        <v>3761</v>
      </c>
      <c r="BM236" s="190" t="s">
        <v>2248</v>
      </c>
    </row>
    <row r="237" spans="2:65" s="1" customFormat="1" ht="16.5" customHeight="1">
      <c r="B237" s="34"/>
      <c r="C237" s="179" t="s">
        <v>4138</v>
      </c>
      <c r="D237" s="179" t="s">
        <v>3694</v>
      </c>
      <c r="E237" s="180" t="s">
        <v>2249</v>
      </c>
      <c r="F237" s="181" t="s">
        <v>2247</v>
      </c>
      <c r="G237" s="182" t="s">
        <v>2173</v>
      </c>
      <c r="H237" s="183">
        <v>5</v>
      </c>
      <c r="I237" s="184"/>
      <c r="J237" s="185">
        <f>ROUND(I237*H237,2)</f>
        <v>0</v>
      </c>
      <c r="K237" s="181" t="s">
        <v>3501</v>
      </c>
      <c r="L237" s="38"/>
      <c r="M237" s="186" t="s">
        <v>3501</v>
      </c>
      <c r="N237" s="187" t="s">
        <v>3525</v>
      </c>
      <c r="O237" s="63"/>
      <c r="P237" s="188">
        <f>O237*H237</f>
        <v>0</v>
      </c>
      <c r="Q237" s="188">
        <v>0</v>
      </c>
      <c r="R237" s="188">
        <f>Q237*H237</f>
        <v>0</v>
      </c>
      <c r="S237" s="188">
        <v>0</v>
      </c>
      <c r="T237" s="189">
        <f>S237*H237</f>
        <v>0</v>
      </c>
      <c r="AR237" s="190" t="s">
        <v>3761</v>
      </c>
      <c r="AT237" s="190" t="s">
        <v>3694</v>
      </c>
      <c r="AU237" s="190" t="s">
        <v>3565</v>
      </c>
      <c r="AY237" s="17" t="s">
        <v>3691</v>
      </c>
      <c r="BE237" s="191">
        <f>IF(N237="základní",J237,0)</f>
        <v>0</v>
      </c>
      <c r="BF237" s="191">
        <f>IF(N237="snížená",J237,0)</f>
        <v>0</v>
      </c>
      <c r="BG237" s="191">
        <f>IF(N237="zákl. přenesená",J237,0)</f>
        <v>0</v>
      </c>
      <c r="BH237" s="191">
        <f>IF(N237="sníž. přenesená",J237,0)</f>
        <v>0</v>
      </c>
      <c r="BI237" s="191">
        <f>IF(N237="nulová",J237,0)</f>
        <v>0</v>
      </c>
      <c r="BJ237" s="17" t="s">
        <v>3562</v>
      </c>
      <c r="BK237" s="191">
        <f>ROUND(I237*H237,2)</f>
        <v>0</v>
      </c>
      <c r="BL237" s="17" t="s">
        <v>3761</v>
      </c>
      <c r="BM237" s="190" t="s">
        <v>2250</v>
      </c>
    </row>
    <row r="238" spans="2:47" s="1" customFormat="1" ht="19.5">
      <c r="B238" s="34"/>
      <c r="C238" s="35"/>
      <c r="D238" s="194" t="s">
        <v>4408</v>
      </c>
      <c r="E238" s="35"/>
      <c r="F238" s="235" t="s">
        <v>2251</v>
      </c>
      <c r="G238" s="35"/>
      <c r="H238" s="35"/>
      <c r="I238" s="106"/>
      <c r="J238" s="35"/>
      <c r="K238" s="35"/>
      <c r="L238" s="38"/>
      <c r="M238" s="236"/>
      <c r="N238" s="63"/>
      <c r="O238" s="63"/>
      <c r="P238" s="63"/>
      <c r="Q238" s="63"/>
      <c r="R238" s="63"/>
      <c r="S238" s="63"/>
      <c r="T238" s="64"/>
      <c r="AT238" s="17" t="s">
        <v>4408</v>
      </c>
      <c r="AU238" s="17" t="s">
        <v>3565</v>
      </c>
    </row>
    <row r="239" spans="2:65" s="1" customFormat="1" ht="16.5" customHeight="1">
      <c r="B239" s="34"/>
      <c r="C239" s="179" t="s">
        <v>4142</v>
      </c>
      <c r="D239" s="179" t="s">
        <v>3694</v>
      </c>
      <c r="E239" s="180" t="s">
        <v>2252</v>
      </c>
      <c r="F239" s="181" t="s">
        <v>2253</v>
      </c>
      <c r="G239" s="182" t="s">
        <v>2173</v>
      </c>
      <c r="H239" s="183">
        <v>1</v>
      </c>
      <c r="I239" s="184"/>
      <c r="J239" s="185">
        <f>ROUND(I239*H239,2)</f>
        <v>0</v>
      </c>
      <c r="K239" s="181" t="s">
        <v>1790</v>
      </c>
      <c r="L239" s="38"/>
      <c r="M239" s="186" t="s">
        <v>3501</v>
      </c>
      <c r="N239" s="187" t="s">
        <v>3525</v>
      </c>
      <c r="O239" s="63"/>
      <c r="P239" s="188">
        <f>O239*H239</f>
        <v>0</v>
      </c>
      <c r="Q239" s="188">
        <v>0</v>
      </c>
      <c r="R239" s="188">
        <f>Q239*H239</f>
        <v>0</v>
      </c>
      <c r="S239" s="188">
        <v>0</v>
      </c>
      <c r="T239" s="189">
        <f>S239*H239</f>
        <v>0</v>
      </c>
      <c r="AR239" s="190" t="s">
        <v>3761</v>
      </c>
      <c r="AT239" s="190" t="s">
        <v>3694</v>
      </c>
      <c r="AU239" s="190" t="s">
        <v>3565</v>
      </c>
      <c r="AY239" s="17" t="s">
        <v>3691</v>
      </c>
      <c r="BE239" s="191">
        <f>IF(N239="základní",J239,0)</f>
        <v>0</v>
      </c>
      <c r="BF239" s="191">
        <f>IF(N239="snížená",J239,0)</f>
        <v>0</v>
      </c>
      <c r="BG239" s="191">
        <f>IF(N239="zákl. přenesená",J239,0)</f>
        <v>0</v>
      </c>
      <c r="BH239" s="191">
        <f>IF(N239="sníž. přenesená",J239,0)</f>
        <v>0</v>
      </c>
      <c r="BI239" s="191">
        <f>IF(N239="nulová",J239,0)</f>
        <v>0</v>
      </c>
      <c r="BJ239" s="17" t="s">
        <v>3562</v>
      </c>
      <c r="BK239" s="191">
        <f>ROUND(I239*H239,2)</f>
        <v>0</v>
      </c>
      <c r="BL239" s="17" t="s">
        <v>3761</v>
      </c>
      <c r="BM239" s="190" t="s">
        <v>2254</v>
      </c>
    </row>
    <row r="240" spans="2:47" s="1" customFormat="1" ht="19.5">
      <c r="B240" s="34"/>
      <c r="C240" s="35"/>
      <c r="D240" s="194" t="s">
        <v>4408</v>
      </c>
      <c r="E240" s="35"/>
      <c r="F240" s="235" t="s">
        <v>2251</v>
      </c>
      <c r="G240" s="35"/>
      <c r="H240" s="35"/>
      <c r="I240" s="106"/>
      <c r="J240" s="35"/>
      <c r="K240" s="35"/>
      <c r="L240" s="38"/>
      <c r="M240" s="236"/>
      <c r="N240" s="63"/>
      <c r="O240" s="63"/>
      <c r="P240" s="63"/>
      <c r="Q240" s="63"/>
      <c r="R240" s="63"/>
      <c r="S240" s="63"/>
      <c r="T240" s="64"/>
      <c r="AT240" s="17" t="s">
        <v>4408</v>
      </c>
      <c r="AU240" s="17" t="s">
        <v>3565</v>
      </c>
    </row>
    <row r="241" spans="2:65" s="1" customFormat="1" ht="16.5" customHeight="1">
      <c r="B241" s="34"/>
      <c r="C241" s="179" t="s">
        <v>4145</v>
      </c>
      <c r="D241" s="179" t="s">
        <v>3694</v>
      </c>
      <c r="E241" s="180" t="s">
        <v>2255</v>
      </c>
      <c r="F241" s="181" t="s">
        <v>2256</v>
      </c>
      <c r="G241" s="182" t="s">
        <v>2173</v>
      </c>
      <c r="H241" s="183">
        <v>4</v>
      </c>
      <c r="I241" s="184"/>
      <c r="J241" s="185">
        <f>ROUND(I241*H241,2)</f>
        <v>0</v>
      </c>
      <c r="K241" s="181" t="s">
        <v>1790</v>
      </c>
      <c r="L241" s="38"/>
      <c r="M241" s="186" t="s">
        <v>3501</v>
      </c>
      <c r="N241" s="187" t="s">
        <v>3525</v>
      </c>
      <c r="O241" s="63"/>
      <c r="P241" s="188">
        <f>O241*H241</f>
        <v>0</v>
      </c>
      <c r="Q241" s="188">
        <v>0</v>
      </c>
      <c r="R241" s="188">
        <f>Q241*H241</f>
        <v>0</v>
      </c>
      <c r="S241" s="188">
        <v>0</v>
      </c>
      <c r="T241" s="189">
        <f>S241*H241</f>
        <v>0</v>
      </c>
      <c r="AR241" s="190" t="s">
        <v>3761</v>
      </c>
      <c r="AT241" s="190" t="s">
        <v>3694</v>
      </c>
      <c r="AU241" s="190" t="s">
        <v>3565</v>
      </c>
      <c r="AY241" s="17" t="s">
        <v>3691</v>
      </c>
      <c r="BE241" s="191">
        <f>IF(N241="základní",J241,0)</f>
        <v>0</v>
      </c>
      <c r="BF241" s="191">
        <f>IF(N241="snížená",J241,0)</f>
        <v>0</v>
      </c>
      <c r="BG241" s="191">
        <f>IF(N241="zákl. přenesená",J241,0)</f>
        <v>0</v>
      </c>
      <c r="BH241" s="191">
        <f>IF(N241="sníž. přenesená",J241,0)</f>
        <v>0</v>
      </c>
      <c r="BI241" s="191">
        <f>IF(N241="nulová",J241,0)</f>
        <v>0</v>
      </c>
      <c r="BJ241" s="17" t="s">
        <v>3562</v>
      </c>
      <c r="BK241" s="191">
        <f>ROUND(I241*H241,2)</f>
        <v>0</v>
      </c>
      <c r="BL241" s="17" t="s">
        <v>3761</v>
      </c>
      <c r="BM241" s="190" t="s">
        <v>2257</v>
      </c>
    </row>
    <row r="242" spans="2:65" s="1" customFormat="1" ht="16.5" customHeight="1">
      <c r="B242" s="34"/>
      <c r="C242" s="179" t="s">
        <v>4150</v>
      </c>
      <c r="D242" s="179" t="s">
        <v>3694</v>
      </c>
      <c r="E242" s="180" t="s">
        <v>2258</v>
      </c>
      <c r="F242" s="181" t="s">
        <v>2259</v>
      </c>
      <c r="G242" s="182" t="s">
        <v>2173</v>
      </c>
      <c r="H242" s="183">
        <v>1</v>
      </c>
      <c r="I242" s="184"/>
      <c r="J242" s="185">
        <f>ROUND(I242*H242,2)</f>
        <v>0</v>
      </c>
      <c r="K242" s="181" t="s">
        <v>1790</v>
      </c>
      <c r="L242" s="38"/>
      <c r="M242" s="186" t="s">
        <v>3501</v>
      </c>
      <c r="N242" s="187" t="s">
        <v>3525</v>
      </c>
      <c r="O242" s="63"/>
      <c r="P242" s="188">
        <f>O242*H242</f>
        <v>0</v>
      </c>
      <c r="Q242" s="188">
        <v>0</v>
      </c>
      <c r="R242" s="188">
        <f>Q242*H242</f>
        <v>0</v>
      </c>
      <c r="S242" s="188">
        <v>0</v>
      </c>
      <c r="T242" s="189">
        <f>S242*H242</f>
        <v>0</v>
      </c>
      <c r="AR242" s="190" t="s">
        <v>3761</v>
      </c>
      <c r="AT242" s="190" t="s">
        <v>3694</v>
      </c>
      <c r="AU242" s="190" t="s">
        <v>3565</v>
      </c>
      <c r="AY242" s="17" t="s">
        <v>3691</v>
      </c>
      <c r="BE242" s="191">
        <f>IF(N242="základní",J242,0)</f>
        <v>0</v>
      </c>
      <c r="BF242" s="191">
        <f>IF(N242="snížená",J242,0)</f>
        <v>0</v>
      </c>
      <c r="BG242" s="191">
        <f>IF(N242="zákl. přenesená",J242,0)</f>
        <v>0</v>
      </c>
      <c r="BH242" s="191">
        <f>IF(N242="sníž. přenesená",J242,0)</f>
        <v>0</v>
      </c>
      <c r="BI242" s="191">
        <f>IF(N242="nulová",J242,0)</f>
        <v>0</v>
      </c>
      <c r="BJ242" s="17" t="s">
        <v>3562</v>
      </c>
      <c r="BK242" s="191">
        <f>ROUND(I242*H242,2)</f>
        <v>0</v>
      </c>
      <c r="BL242" s="17" t="s">
        <v>3761</v>
      </c>
      <c r="BM242" s="190" t="s">
        <v>2260</v>
      </c>
    </row>
    <row r="243" spans="2:47" s="1" customFormat="1" ht="19.5">
      <c r="B243" s="34"/>
      <c r="C243" s="35"/>
      <c r="D243" s="194" t="s">
        <v>4408</v>
      </c>
      <c r="E243" s="35"/>
      <c r="F243" s="235" t="s">
        <v>2261</v>
      </c>
      <c r="G243" s="35"/>
      <c r="H243" s="35"/>
      <c r="I243" s="106"/>
      <c r="J243" s="35"/>
      <c r="K243" s="35"/>
      <c r="L243" s="38"/>
      <c r="M243" s="236"/>
      <c r="N243" s="63"/>
      <c r="O243" s="63"/>
      <c r="P243" s="63"/>
      <c r="Q243" s="63"/>
      <c r="R243" s="63"/>
      <c r="S243" s="63"/>
      <c r="T243" s="64"/>
      <c r="AT243" s="17" t="s">
        <v>4408</v>
      </c>
      <c r="AU243" s="17" t="s">
        <v>3565</v>
      </c>
    </row>
    <row r="244" spans="2:65" s="1" customFormat="1" ht="16.5" customHeight="1">
      <c r="B244" s="34"/>
      <c r="C244" s="179" t="s">
        <v>4154</v>
      </c>
      <c r="D244" s="179" t="s">
        <v>3694</v>
      </c>
      <c r="E244" s="180" t="s">
        <v>2262</v>
      </c>
      <c r="F244" s="181" t="s">
        <v>2263</v>
      </c>
      <c r="G244" s="182" t="s">
        <v>2173</v>
      </c>
      <c r="H244" s="183">
        <v>4</v>
      </c>
      <c r="I244" s="184"/>
      <c r="J244" s="185">
        <f aca="true" t="shared" si="70" ref="J244:J250">ROUND(I244*H244,2)</f>
        <v>0</v>
      </c>
      <c r="K244" s="181" t="s">
        <v>3501</v>
      </c>
      <c r="L244" s="38"/>
      <c r="M244" s="186" t="s">
        <v>3501</v>
      </c>
      <c r="N244" s="187" t="s">
        <v>3525</v>
      </c>
      <c r="O244" s="63"/>
      <c r="P244" s="188">
        <f aca="true" t="shared" si="71" ref="P244:P250">O244*H244</f>
        <v>0</v>
      </c>
      <c r="Q244" s="188">
        <v>0</v>
      </c>
      <c r="R244" s="188">
        <f aca="true" t="shared" si="72" ref="R244:R250">Q244*H244</f>
        <v>0</v>
      </c>
      <c r="S244" s="188">
        <v>0</v>
      </c>
      <c r="T244" s="189">
        <f aca="true" t="shared" si="73" ref="T244:T250">S244*H244</f>
        <v>0</v>
      </c>
      <c r="AR244" s="190" t="s">
        <v>3761</v>
      </c>
      <c r="AT244" s="190" t="s">
        <v>3694</v>
      </c>
      <c r="AU244" s="190" t="s">
        <v>3565</v>
      </c>
      <c r="AY244" s="17" t="s">
        <v>3691</v>
      </c>
      <c r="BE244" s="191">
        <f aca="true" t="shared" si="74" ref="BE244:BE250">IF(N244="základní",J244,0)</f>
        <v>0</v>
      </c>
      <c r="BF244" s="191">
        <f aca="true" t="shared" si="75" ref="BF244:BF250">IF(N244="snížená",J244,0)</f>
        <v>0</v>
      </c>
      <c r="BG244" s="191">
        <f aca="true" t="shared" si="76" ref="BG244:BG250">IF(N244="zákl. přenesená",J244,0)</f>
        <v>0</v>
      </c>
      <c r="BH244" s="191">
        <f aca="true" t="shared" si="77" ref="BH244:BH250">IF(N244="sníž. přenesená",J244,0)</f>
        <v>0</v>
      </c>
      <c r="BI244" s="191">
        <f aca="true" t="shared" si="78" ref="BI244:BI250">IF(N244="nulová",J244,0)</f>
        <v>0</v>
      </c>
      <c r="BJ244" s="17" t="s">
        <v>3562</v>
      </c>
      <c r="BK244" s="191">
        <f aca="true" t="shared" si="79" ref="BK244:BK250">ROUND(I244*H244,2)</f>
        <v>0</v>
      </c>
      <c r="BL244" s="17" t="s">
        <v>3761</v>
      </c>
      <c r="BM244" s="190" t="s">
        <v>2264</v>
      </c>
    </row>
    <row r="245" spans="2:65" s="1" customFormat="1" ht="16.5" customHeight="1">
      <c r="B245" s="34"/>
      <c r="C245" s="179" t="s">
        <v>4159</v>
      </c>
      <c r="D245" s="179" t="s">
        <v>3694</v>
      </c>
      <c r="E245" s="180" t="s">
        <v>2265</v>
      </c>
      <c r="F245" s="181" t="s">
        <v>2266</v>
      </c>
      <c r="G245" s="182" t="s">
        <v>2173</v>
      </c>
      <c r="H245" s="183">
        <v>9</v>
      </c>
      <c r="I245" s="184"/>
      <c r="J245" s="185">
        <f t="shared" si="70"/>
        <v>0</v>
      </c>
      <c r="K245" s="181" t="s">
        <v>3501</v>
      </c>
      <c r="L245" s="38"/>
      <c r="M245" s="186" t="s">
        <v>3501</v>
      </c>
      <c r="N245" s="187" t="s">
        <v>3525</v>
      </c>
      <c r="O245" s="63"/>
      <c r="P245" s="188">
        <f t="shared" si="71"/>
        <v>0</v>
      </c>
      <c r="Q245" s="188">
        <v>0</v>
      </c>
      <c r="R245" s="188">
        <f t="shared" si="72"/>
        <v>0</v>
      </c>
      <c r="S245" s="188">
        <v>0</v>
      </c>
      <c r="T245" s="189">
        <f t="shared" si="73"/>
        <v>0</v>
      </c>
      <c r="AR245" s="190" t="s">
        <v>3761</v>
      </c>
      <c r="AT245" s="190" t="s">
        <v>3694</v>
      </c>
      <c r="AU245" s="190" t="s">
        <v>3565</v>
      </c>
      <c r="AY245" s="17" t="s">
        <v>3691</v>
      </c>
      <c r="BE245" s="191">
        <f t="shared" si="74"/>
        <v>0</v>
      </c>
      <c r="BF245" s="191">
        <f t="shared" si="75"/>
        <v>0</v>
      </c>
      <c r="BG245" s="191">
        <f t="shared" si="76"/>
        <v>0</v>
      </c>
      <c r="BH245" s="191">
        <f t="shared" si="77"/>
        <v>0</v>
      </c>
      <c r="BI245" s="191">
        <f t="shared" si="78"/>
        <v>0</v>
      </c>
      <c r="BJ245" s="17" t="s">
        <v>3562</v>
      </c>
      <c r="BK245" s="191">
        <f t="shared" si="79"/>
        <v>0</v>
      </c>
      <c r="BL245" s="17" t="s">
        <v>3761</v>
      </c>
      <c r="BM245" s="190" t="s">
        <v>2267</v>
      </c>
    </row>
    <row r="246" spans="2:65" s="1" customFormat="1" ht="16.5" customHeight="1">
      <c r="B246" s="34"/>
      <c r="C246" s="179" t="s">
        <v>4163</v>
      </c>
      <c r="D246" s="179" t="s">
        <v>3694</v>
      </c>
      <c r="E246" s="180" t="s">
        <v>2268</v>
      </c>
      <c r="F246" s="181" t="s">
        <v>2269</v>
      </c>
      <c r="G246" s="182" t="s">
        <v>2173</v>
      </c>
      <c r="H246" s="183">
        <v>4</v>
      </c>
      <c r="I246" s="184"/>
      <c r="J246" s="185">
        <f t="shared" si="70"/>
        <v>0</v>
      </c>
      <c r="K246" s="181" t="s">
        <v>1790</v>
      </c>
      <c r="L246" s="38"/>
      <c r="M246" s="186" t="s">
        <v>3501</v>
      </c>
      <c r="N246" s="187" t="s">
        <v>3525</v>
      </c>
      <c r="O246" s="63"/>
      <c r="P246" s="188">
        <f t="shared" si="71"/>
        <v>0</v>
      </c>
      <c r="Q246" s="188">
        <v>0</v>
      </c>
      <c r="R246" s="188">
        <f t="shared" si="72"/>
        <v>0</v>
      </c>
      <c r="S246" s="188">
        <v>0</v>
      </c>
      <c r="T246" s="189">
        <f t="shared" si="73"/>
        <v>0</v>
      </c>
      <c r="AR246" s="190" t="s">
        <v>3761</v>
      </c>
      <c r="AT246" s="190" t="s">
        <v>3694</v>
      </c>
      <c r="AU246" s="190" t="s">
        <v>3565</v>
      </c>
      <c r="AY246" s="17" t="s">
        <v>3691</v>
      </c>
      <c r="BE246" s="191">
        <f t="shared" si="74"/>
        <v>0</v>
      </c>
      <c r="BF246" s="191">
        <f t="shared" si="75"/>
        <v>0</v>
      </c>
      <c r="BG246" s="191">
        <f t="shared" si="76"/>
        <v>0</v>
      </c>
      <c r="BH246" s="191">
        <f t="shared" si="77"/>
        <v>0</v>
      </c>
      <c r="BI246" s="191">
        <f t="shared" si="78"/>
        <v>0</v>
      </c>
      <c r="BJ246" s="17" t="s">
        <v>3562</v>
      </c>
      <c r="BK246" s="191">
        <f t="shared" si="79"/>
        <v>0</v>
      </c>
      <c r="BL246" s="17" t="s">
        <v>3761</v>
      </c>
      <c r="BM246" s="190" t="s">
        <v>2270</v>
      </c>
    </row>
    <row r="247" spans="2:65" s="1" customFormat="1" ht="16.5" customHeight="1">
      <c r="B247" s="34"/>
      <c r="C247" s="225" t="s">
        <v>4168</v>
      </c>
      <c r="D247" s="225" t="s">
        <v>3806</v>
      </c>
      <c r="E247" s="226" t="s">
        <v>2271</v>
      </c>
      <c r="F247" s="227" t="s">
        <v>2272</v>
      </c>
      <c r="G247" s="228" t="s">
        <v>3834</v>
      </c>
      <c r="H247" s="229">
        <v>4</v>
      </c>
      <c r="I247" s="230"/>
      <c r="J247" s="231">
        <f t="shared" si="70"/>
        <v>0</v>
      </c>
      <c r="K247" s="227" t="s">
        <v>1790</v>
      </c>
      <c r="L247" s="232"/>
      <c r="M247" s="233" t="s">
        <v>3501</v>
      </c>
      <c r="N247" s="234" t="s">
        <v>3525</v>
      </c>
      <c r="O247" s="63"/>
      <c r="P247" s="188">
        <f t="shared" si="71"/>
        <v>0</v>
      </c>
      <c r="Q247" s="188">
        <v>0</v>
      </c>
      <c r="R247" s="188">
        <f t="shared" si="72"/>
        <v>0</v>
      </c>
      <c r="S247" s="188">
        <v>0</v>
      </c>
      <c r="T247" s="189">
        <f t="shared" si="73"/>
        <v>0</v>
      </c>
      <c r="AR247" s="190" t="s">
        <v>3842</v>
      </c>
      <c r="AT247" s="190" t="s">
        <v>3806</v>
      </c>
      <c r="AU247" s="190" t="s">
        <v>3565</v>
      </c>
      <c r="AY247" s="17" t="s">
        <v>3691</v>
      </c>
      <c r="BE247" s="191">
        <f t="shared" si="74"/>
        <v>0</v>
      </c>
      <c r="BF247" s="191">
        <f t="shared" si="75"/>
        <v>0</v>
      </c>
      <c r="BG247" s="191">
        <f t="shared" si="76"/>
        <v>0</v>
      </c>
      <c r="BH247" s="191">
        <f t="shared" si="77"/>
        <v>0</v>
      </c>
      <c r="BI247" s="191">
        <f t="shared" si="78"/>
        <v>0</v>
      </c>
      <c r="BJ247" s="17" t="s">
        <v>3562</v>
      </c>
      <c r="BK247" s="191">
        <f t="shared" si="79"/>
        <v>0</v>
      </c>
      <c r="BL247" s="17" t="s">
        <v>3761</v>
      </c>
      <c r="BM247" s="190" t="s">
        <v>2273</v>
      </c>
    </row>
    <row r="248" spans="2:65" s="1" customFormat="1" ht="16.5" customHeight="1">
      <c r="B248" s="34"/>
      <c r="C248" s="225" t="s">
        <v>4173</v>
      </c>
      <c r="D248" s="225" t="s">
        <v>3806</v>
      </c>
      <c r="E248" s="226" t="s">
        <v>2274</v>
      </c>
      <c r="F248" s="227" t="s">
        <v>2275</v>
      </c>
      <c r="G248" s="228" t="s">
        <v>3834</v>
      </c>
      <c r="H248" s="229">
        <v>4</v>
      </c>
      <c r="I248" s="230"/>
      <c r="J248" s="231">
        <f t="shared" si="70"/>
        <v>0</v>
      </c>
      <c r="K248" s="227" t="s">
        <v>1790</v>
      </c>
      <c r="L248" s="232"/>
      <c r="M248" s="233" t="s">
        <v>3501</v>
      </c>
      <c r="N248" s="234" t="s">
        <v>3525</v>
      </c>
      <c r="O248" s="63"/>
      <c r="P248" s="188">
        <f t="shared" si="71"/>
        <v>0</v>
      </c>
      <c r="Q248" s="188">
        <v>0</v>
      </c>
      <c r="R248" s="188">
        <f t="shared" si="72"/>
        <v>0</v>
      </c>
      <c r="S248" s="188">
        <v>0</v>
      </c>
      <c r="T248" s="189">
        <f t="shared" si="73"/>
        <v>0</v>
      </c>
      <c r="AR248" s="190" t="s">
        <v>3842</v>
      </c>
      <c r="AT248" s="190" t="s">
        <v>3806</v>
      </c>
      <c r="AU248" s="190" t="s">
        <v>3565</v>
      </c>
      <c r="AY248" s="17" t="s">
        <v>3691</v>
      </c>
      <c r="BE248" s="191">
        <f t="shared" si="74"/>
        <v>0</v>
      </c>
      <c r="BF248" s="191">
        <f t="shared" si="75"/>
        <v>0</v>
      </c>
      <c r="BG248" s="191">
        <f t="shared" si="76"/>
        <v>0</v>
      </c>
      <c r="BH248" s="191">
        <f t="shared" si="77"/>
        <v>0</v>
      </c>
      <c r="BI248" s="191">
        <f t="shared" si="78"/>
        <v>0</v>
      </c>
      <c r="BJ248" s="17" t="s">
        <v>3562</v>
      </c>
      <c r="BK248" s="191">
        <f t="shared" si="79"/>
        <v>0</v>
      </c>
      <c r="BL248" s="17" t="s">
        <v>3761</v>
      </c>
      <c r="BM248" s="190" t="s">
        <v>2276</v>
      </c>
    </row>
    <row r="249" spans="2:65" s="1" customFormat="1" ht="16.5" customHeight="1">
      <c r="B249" s="34"/>
      <c r="C249" s="179" t="s">
        <v>4178</v>
      </c>
      <c r="D249" s="179" t="s">
        <v>3694</v>
      </c>
      <c r="E249" s="180" t="s">
        <v>2277</v>
      </c>
      <c r="F249" s="181" t="s">
        <v>2278</v>
      </c>
      <c r="G249" s="182" t="s">
        <v>2173</v>
      </c>
      <c r="H249" s="183">
        <v>38</v>
      </c>
      <c r="I249" s="184"/>
      <c r="J249" s="185">
        <f t="shared" si="70"/>
        <v>0</v>
      </c>
      <c r="K249" s="181" t="s">
        <v>1790</v>
      </c>
      <c r="L249" s="38"/>
      <c r="M249" s="186" t="s">
        <v>3501</v>
      </c>
      <c r="N249" s="187" t="s">
        <v>3525</v>
      </c>
      <c r="O249" s="63"/>
      <c r="P249" s="188">
        <f t="shared" si="71"/>
        <v>0</v>
      </c>
      <c r="Q249" s="188">
        <v>0</v>
      </c>
      <c r="R249" s="188">
        <f t="shared" si="72"/>
        <v>0</v>
      </c>
      <c r="S249" s="188">
        <v>0</v>
      </c>
      <c r="T249" s="189">
        <f t="shared" si="73"/>
        <v>0</v>
      </c>
      <c r="AR249" s="190" t="s">
        <v>3761</v>
      </c>
      <c r="AT249" s="190" t="s">
        <v>3694</v>
      </c>
      <c r="AU249" s="190" t="s">
        <v>3565</v>
      </c>
      <c r="AY249" s="17" t="s">
        <v>3691</v>
      </c>
      <c r="BE249" s="191">
        <f t="shared" si="74"/>
        <v>0</v>
      </c>
      <c r="BF249" s="191">
        <f t="shared" si="75"/>
        <v>0</v>
      </c>
      <c r="BG249" s="191">
        <f t="shared" si="76"/>
        <v>0</v>
      </c>
      <c r="BH249" s="191">
        <f t="shared" si="77"/>
        <v>0</v>
      </c>
      <c r="BI249" s="191">
        <f t="shared" si="78"/>
        <v>0</v>
      </c>
      <c r="BJ249" s="17" t="s">
        <v>3562</v>
      </c>
      <c r="BK249" s="191">
        <f t="shared" si="79"/>
        <v>0</v>
      </c>
      <c r="BL249" s="17" t="s">
        <v>3761</v>
      </c>
      <c r="BM249" s="190" t="s">
        <v>2279</v>
      </c>
    </row>
    <row r="250" spans="2:65" s="1" customFormat="1" ht="16.5" customHeight="1">
      <c r="B250" s="34"/>
      <c r="C250" s="179" t="s">
        <v>4183</v>
      </c>
      <c r="D250" s="179" t="s">
        <v>3694</v>
      </c>
      <c r="E250" s="180" t="s">
        <v>2280</v>
      </c>
      <c r="F250" s="181" t="s">
        <v>2281</v>
      </c>
      <c r="G250" s="182" t="s">
        <v>2173</v>
      </c>
      <c r="H250" s="183">
        <v>4</v>
      </c>
      <c r="I250" s="184"/>
      <c r="J250" s="185">
        <f t="shared" si="70"/>
        <v>0</v>
      </c>
      <c r="K250" s="181" t="s">
        <v>1942</v>
      </c>
      <c r="L250" s="38"/>
      <c r="M250" s="186" t="s">
        <v>3501</v>
      </c>
      <c r="N250" s="187" t="s">
        <v>3525</v>
      </c>
      <c r="O250" s="63"/>
      <c r="P250" s="188">
        <f t="shared" si="71"/>
        <v>0</v>
      </c>
      <c r="Q250" s="188">
        <v>0</v>
      </c>
      <c r="R250" s="188">
        <f t="shared" si="72"/>
        <v>0</v>
      </c>
      <c r="S250" s="188">
        <v>0</v>
      </c>
      <c r="T250" s="189">
        <f t="shared" si="73"/>
        <v>0</v>
      </c>
      <c r="AR250" s="190" t="s">
        <v>3761</v>
      </c>
      <c r="AT250" s="190" t="s">
        <v>3694</v>
      </c>
      <c r="AU250" s="190" t="s">
        <v>3565</v>
      </c>
      <c r="AY250" s="17" t="s">
        <v>3691</v>
      </c>
      <c r="BE250" s="191">
        <f t="shared" si="74"/>
        <v>0</v>
      </c>
      <c r="BF250" s="191">
        <f t="shared" si="75"/>
        <v>0</v>
      </c>
      <c r="BG250" s="191">
        <f t="shared" si="76"/>
        <v>0</v>
      </c>
      <c r="BH250" s="191">
        <f t="shared" si="77"/>
        <v>0</v>
      </c>
      <c r="BI250" s="191">
        <f t="shared" si="78"/>
        <v>0</v>
      </c>
      <c r="BJ250" s="17" t="s">
        <v>3562</v>
      </c>
      <c r="BK250" s="191">
        <f t="shared" si="79"/>
        <v>0</v>
      </c>
      <c r="BL250" s="17" t="s">
        <v>3761</v>
      </c>
      <c r="BM250" s="190" t="s">
        <v>2282</v>
      </c>
    </row>
    <row r="251" spans="2:47" s="1" customFormat="1" ht="19.5">
      <c r="B251" s="34"/>
      <c r="C251" s="35"/>
      <c r="D251" s="194" t="s">
        <v>4408</v>
      </c>
      <c r="E251" s="35"/>
      <c r="F251" s="235" t="s">
        <v>2207</v>
      </c>
      <c r="G251" s="35"/>
      <c r="H251" s="35"/>
      <c r="I251" s="106"/>
      <c r="J251" s="35"/>
      <c r="K251" s="35"/>
      <c r="L251" s="38"/>
      <c r="M251" s="236"/>
      <c r="N251" s="63"/>
      <c r="O251" s="63"/>
      <c r="P251" s="63"/>
      <c r="Q251" s="63"/>
      <c r="R251" s="63"/>
      <c r="S251" s="63"/>
      <c r="T251" s="64"/>
      <c r="AT251" s="17" t="s">
        <v>4408</v>
      </c>
      <c r="AU251" s="17" t="s">
        <v>3565</v>
      </c>
    </row>
    <row r="252" spans="2:65" s="1" customFormat="1" ht="16.5" customHeight="1">
      <c r="B252" s="34"/>
      <c r="C252" s="179" t="s">
        <v>4185</v>
      </c>
      <c r="D252" s="179" t="s">
        <v>3694</v>
      </c>
      <c r="E252" s="180" t="s">
        <v>2283</v>
      </c>
      <c r="F252" s="181" t="s">
        <v>2284</v>
      </c>
      <c r="G252" s="182" t="s">
        <v>3834</v>
      </c>
      <c r="H252" s="183">
        <v>13</v>
      </c>
      <c r="I252" s="184"/>
      <c r="J252" s="185">
        <f aca="true" t="shared" si="80" ref="J252:J258">ROUND(I252*H252,2)</f>
        <v>0</v>
      </c>
      <c r="K252" s="181" t="s">
        <v>1790</v>
      </c>
      <c r="L252" s="38"/>
      <c r="M252" s="186" t="s">
        <v>3501</v>
      </c>
      <c r="N252" s="187" t="s">
        <v>3525</v>
      </c>
      <c r="O252" s="63"/>
      <c r="P252" s="188">
        <f aca="true" t="shared" si="81" ref="P252:P258">O252*H252</f>
        <v>0</v>
      </c>
      <c r="Q252" s="188">
        <v>0</v>
      </c>
      <c r="R252" s="188">
        <f aca="true" t="shared" si="82" ref="R252:R258">Q252*H252</f>
        <v>0</v>
      </c>
      <c r="S252" s="188">
        <v>0</v>
      </c>
      <c r="T252" s="189">
        <f aca="true" t="shared" si="83" ref="T252:T258">S252*H252</f>
        <v>0</v>
      </c>
      <c r="AR252" s="190" t="s">
        <v>3761</v>
      </c>
      <c r="AT252" s="190" t="s">
        <v>3694</v>
      </c>
      <c r="AU252" s="190" t="s">
        <v>3565</v>
      </c>
      <c r="AY252" s="17" t="s">
        <v>3691</v>
      </c>
      <c r="BE252" s="191">
        <f aca="true" t="shared" si="84" ref="BE252:BE258">IF(N252="základní",J252,0)</f>
        <v>0</v>
      </c>
      <c r="BF252" s="191">
        <f aca="true" t="shared" si="85" ref="BF252:BF258">IF(N252="snížená",J252,0)</f>
        <v>0</v>
      </c>
      <c r="BG252" s="191">
        <f aca="true" t="shared" si="86" ref="BG252:BG258">IF(N252="zákl. přenesená",J252,0)</f>
        <v>0</v>
      </c>
      <c r="BH252" s="191">
        <f aca="true" t="shared" si="87" ref="BH252:BH258">IF(N252="sníž. přenesená",J252,0)</f>
        <v>0</v>
      </c>
      <c r="BI252" s="191">
        <f aca="true" t="shared" si="88" ref="BI252:BI258">IF(N252="nulová",J252,0)</f>
        <v>0</v>
      </c>
      <c r="BJ252" s="17" t="s">
        <v>3562</v>
      </c>
      <c r="BK252" s="191">
        <f aca="true" t="shared" si="89" ref="BK252:BK258">ROUND(I252*H252,2)</f>
        <v>0</v>
      </c>
      <c r="BL252" s="17" t="s">
        <v>3761</v>
      </c>
      <c r="BM252" s="190" t="s">
        <v>2285</v>
      </c>
    </row>
    <row r="253" spans="2:65" s="1" customFormat="1" ht="16.5" customHeight="1">
      <c r="B253" s="34"/>
      <c r="C253" s="225" t="s">
        <v>4189</v>
      </c>
      <c r="D253" s="225" t="s">
        <v>3806</v>
      </c>
      <c r="E253" s="226" t="s">
        <v>2286</v>
      </c>
      <c r="F253" s="227" t="s">
        <v>2287</v>
      </c>
      <c r="G253" s="228" t="s">
        <v>3834</v>
      </c>
      <c r="H253" s="229">
        <v>4</v>
      </c>
      <c r="I253" s="230"/>
      <c r="J253" s="231">
        <f t="shared" si="80"/>
        <v>0</v>
      </c>
      <c r="K253" s="227" t="s">
        <v>1790</v>
      </c>
      <c r="L253" s="232"/>
      <c r="M253" s="233" t="s">
        <v>3501</v>
      </c>
      <c r="N253" s="234" t="s">
        <v>3525</v>
      </c>
      <c r="O253" s="63"/>
      <c r="P253" s="188">
        <f t="shared" si="81"/>
        <v>0</v>
      </c>
      <c r="Q253" s="188">
        <v>0</v>
      </c>
      <c r="R253" s="188">
        <f t="shared" si="82"/>
        <v>0</v>
      </c>
      <c r="S253" s="188">
        <v>0</v>
      </c>
      <c r="T253" s="189">
        <f t="shared" si="83"/>
        <v>0</v>
      </c>
      <c r="AR253" s="190" t="s">
        <v>3842</v>
      </c>
      <c r="AT253" s="190" t="s">
        <v>3806</v>
      </c>
      <c r="AU253" s="190" t="s">
        <v>3565</v>
      </c>
      <c r="AY253" s="17" t="s">
        <v>3691</v>
      </c>
      <c r="BE253" s="191">
        <f t="shared" si="84"/>
        <v>0</v>
      </c>
      <c r="BF253" s="191">
        <f t="shared" si="85"/>
        <v>0</v>
      </c>
      <c r="BG253" s="191">
        <f t="shared" si="86"/>
        <v>0</v>
      </c>
      <c r="BH253" s="191">
        <f t="shared" si="87"/>
        <v>0</v>
      </c>
      <c r="BI253" s="191">
        <f t="shared" si="88"/>
        <v>0</v>
      </c>
      <c r="BJ253" s="17" t="s">
        <v>3562</v>
      </c>
      <c r="BK253" s="191">
        <f t="shared" si="89"/>
        <v>0</v>
      </c>
      <c r="BL253" s="17" t="s">
        <v>3761</v>
      </c>
      <c r="BM253" s="190" t="s">
        <v>2288</v>
      </c>
    </row>
    <row r="254" spans="2:65" s="1" customFormat="1" ht="16.5" customHeight="1">
      <c r="B254" s="34"/>
      <c r="C254" s="225" t="s">
        <v>4194</v>
      </c>
      <c r="D254" s="225" t="s">
        <v>3806</v>
      </c>
      <c r="E254" s="226" t="s">
        <v>2289</v>
      </c>
      <c r="F254" s="227" t="s">
        <v>2290</v>
      </c>
      <c r="G254" s="228" t="s">
        <v>3834</v>
      </c>
      <c r="H254" s="229">
        <v>9</v>
      </c>
      <c r="I254" s="230"/>
      <c r="J254" s="231">
        <f t="shared" si="80"/>
        <v>0</v>
      </c>
      <c r="K254" s="227" t="s">
        <v>1790</v>
      </c>
      <c r="L254" s="232"/>
      <c r="M254" s="233" t="s">
        <v>3501</v>
      </c>
      <c r="N254" s="234" t="s">
        <v>3525</v>
      </c>
      <c r="O254" s="63"/>
      <c r="P254" s="188">
        <f t="shared" si="81"/>
        <v>0</v>
      </c>
      <c r="Q254" s="188">
        <v>0</v>
      </c>
      <c r="R254" s="188">
        <f t="shared" si="82"/>
        <v>0</v>
      </c>
      <c r="S254" s="188">
        <v>0</v>
      </c>
      <c r="T254" s="189">
        <f t="shared" si="83"/>
        <v>0</v>
      </c>
      <c r="AR254" s="190" t="s">
        <v>3842</v>
      </c>
      <c r="AT254" s="190" t="s">
        <v>3806</v>
      </c>
      <c r="AU254" s="190" t="s">
        <v>3565</v>
      </c>
      <c r="AY254" s="17" t="s">
        <v>3691</v>
      </c>
      <c r="BE254" s="191">
        <f t="shared" si="84"/>
        <v>0</v>
      </c>
      <c r="BF254" s="191">
        <f t="shared" si="85"/>
        <v>0</v>
      </c>
      <c r="BG254" s="191">
        <f t="shared" si="86"/>
        <v>0</v>
      </c>
      <c r="BH254" s="191">
        <f t="shared" si="87"/>
        <v>0</v>
      </c>
      <c r="BI254" s="191">
        <f t="shared" si="88"/>
        <v>0</v>
      </c>
      <c r="BJ254" s="17" t="s">
        <v>3562</v>
      </c>
      <c r="BK254" s="191">
        <f t="shared" si="89"/>
        <v>0</v>
      </c>
      <c r="BL254" s="17" t="s">
        <v>3761</v>
      </c>
      <c r="BM254" s="190" t="s">
        <v>2291</v>
      </c>
    </row>
    <row r="255" spans="2:65" s="1" customFormat="1" ht="16.5" customHeight="1">
      <c r="B255" s="34"/>
      <c r="C255" s="179" t="s">
        <v>4199</v>
      </c>
      <c r="D255" s="179" t="s">
        <v>3694</v>
      </c>
      <c r="E255" s="180" t="s">
        <v>2292</v>
      </c>
      <c r="F255" s="181" t="s">
        <v>2293</v>
      </c>
      <c r="G255" s="182" t="s">
        <v>3834</v>
      </c>
      <c r="H255" s="183">
        <v>2</v>
      </c>
      <c r="I255" s="184"/>
      <c r="J255" s="185">
        <f t="shared" si="80"/>
        <v>0</v>
      </c>
      <c r="K255" s="181" t="s">
        <v>1790</v>
      </c>
      <c r="L255" s="38"/>
      <c r="M255" s="186" t="s">
        <v>3501</v>
      </c>
      <c r="N255" s="187" t="s">
        <v>3525</v>
      </c>
      <c r="O255" s="63"/>
      <c r="P255" s="188">
        <f t="shared" si="81"/>
        <v>0</v>
      </c>
      <c r="Q255" s="188">
        <v>0</v>
      </c>
      <c r="R255" s="188">
        <f t="shared" si="82"/>
        <v>0</v>
      </c>
      <c r="S255" s="188">
        <v>0</v>
      </c>
      <c r="T255" s="189">
        <f t="shared" si="83"/>
        <v>0</v>
      </c>
      <c r="AR255" s="190" t="s">
        <v>3761</v>
      </c>
      <c r="AT255" s="190" t="s">
        <v>3694</v>
      </c>
      <c r="AU255" s="190" t="s">
        <v>3565</v>
      </c>
      <c r="AY255" s="17" t="s">
        <v>3691</v>
      </c>
      <c r="BE255" s="191">
        <f t="shared" si="84"/>
        <v>0</v>
      </c>
      <c r="BF255" s="191">
        <f t="shared" si="85"/>
        <v>0</v>
      </c>
      <c r="BG255" s="191">
        <f t="shared" si="86"/>
        <v>0</v>
      </c>
      <c r="BH255" s="191">
        <f t="shared" si="87"/>
        <v>0</v>
      </c>
      <c r="BI255" s="191">
        <f t="shared" si="88"/>
        <v>0</v>
      </c>
      <c r="BJ255" s="17" t="s">
        <v>3562</v>
      </c>
      <c r="BK255" s="191">
        <f t="shared" si="89"/>
        <v>0</v>
      </c>
      <c r="BL255" s="17" t="s">
        <v>3761</v>
      </c>
      <c r="BM255" s="190" t="s">
        <v>2294</v>
      </c>
    </row>
    <row r="256" spans="2:65" s="1" customFormat="1" ht="36" customHeight="1">
      <c r="B256" s="34"/>
      <c r="C256" s="225" t="s">
        <v>4203</v>
      </c>
      <c r="D256" s="225" t="s">
        <v>3806</v>
      </c>
      <c r="E256" s="226" t="s">
        <v>2295</v>
      </c>
      <c r="F256" s="227" t="s">
        <v>2296</v>
      </c>
      <c r="G256" s="228" t="s">
        <v>3834</v>
      </c>
      <c r="H256" s="229">
        <v>2</v>
      </c>
      <c r="I256" s="230"/>
      <c r="J256" s="231">
        <f t="shared" si="80"/>
        <v>0</v>
      </c>
      <c r="K256" s="227" t="s">
        <v>1790</v>
      </c>
      <c r="L256" s="232"/>
      <c r="M256" s="233" t="s">
        <v>3501</v>
      </c>
      <c r="N256" s="234" t="s">
        <v>3525</v>
      </c>
      <c r="O256" s="63"/>
      <c r="P256" s="188">
        <f t="shared" si="81"/>
        <v>0</v>
      </c>
      <c r="Q256" s="188">
        <v>0</v>
      </c>
      <c r="R256" s="188">
        <f t="shared" si="82"/>
        <v>0</v>
      </c>
      <c r="S256" s="188">
        <v>0</v>
      </c>
      <c r="T256" s="189">
        <f t="shared" si="83"/>
        <v>0</v>
      </c>
      <c r="AR256" s="190" t="s">
        <v>3842</v>
      </c>
      <c r="AT256" s="190" t="s">
        <v>3806</v>
      </c>
      <c r="AU256" s="190" t="s">
        <v>3565</v>
      </c>
      <c r="AY256" s="17" t="s">
        <v>3691</v>
      </c>
      <c r="BE256" s="191">
        <f t="shared" si="84"/>
        <v>0</v>
      </c>
      <c r="BF256" s="191">
        <f t="shared" si="85"/>
        <v>0</v>
      </c>
      <c r="BG256" s="191">
        <f t="shared" si="86"/>
        <v>0</v>
      </c>
      <c r="BH256" s="191">
        <f t="shared" si="87"/>
        <v>0</v>
      </c>
      <c r="BI256" s="191">
        <f t="shared" si="88"/>
        <v>0</v>
      </c>
      <c r="BJ256" s="17" t="s">
        <v>3562</v>
      </c>
      <c r="BK256" s="191">
        <f t="shared" si="89"/>
        <v>0</v>
      </c>
      <c r="BL256" s="17" t="s">
        <v>3761</v>
      </c>
      <c r="BM256" s="190" t="s">
        <v>2297</v>
      </c>
    </row>
    <row r="257" spans="2:65" s="1" customFormat="1" ht="16.5" customHeight="1">
      <c r="B257" s="34"/>
      <c r="C257" s="179" t="s">
        <v>4207</v>
      </c>
      <c r="D257" s="179" t="s">
        <v>3694</v>
      </c>
      <c r="E257" s="180" t="s">
        <v>2298</v>
      </c>
      <c r="F257" s="181" t="s">
        <v>2299</v>
      </c>
      <c r="G257" s="182" t="s">
        <v>2173</v>
      </c>
      <c r="H257" s="183">
        <v>1</v>
      </c>
      <c r="I257" s="184"/>
      <c r="J257" s="185">
        <f t="shared" si="80"/>
        <v>0</v>
      </c>
      <c r="K257" s="181" t="s">
        <v>1790</v>
      </c>
      <c r="L257" s="38"/>
      <c r="M257" s="186" t="s">
        <v>3501</v>
      </c>
      <c r="N257" s="187" t="s">
        <v>3525</v>
      </c>
      <c r="O257" s="63"/>
      <c r="P257" s="188">
        <f t="shared" si="81"/>
        <v>0</v>
      </c>
      <c r="Q257" s="188">
        <v>0</v>
      </c>
      <c r="R257" s="188">
        <f t="shared" si="82"/>
        <v>0</v>
      </c>
      <c r="S257" s="188">
        <v>0</v>
      </c>
      <c r="T257" s="189">
        <f t="shared" si="83"/>
        <v>0</v>
      </c>
      <c r="AR257" s="190" t="s">
        <v>3761</v>
      </c>
      <c r="AT257" s="190" t="s">
        <v>3694</v>
      </c>
      <c r="AU257" s="190" t="s">
        <v>3565</v>
      </c>
      <c r="AY257" s="17" t="s">
        <v>3691</v>
      </c>
      <c r="BE257" s="191">
        <f t="shared" si="84"/>
        <v>0</v>
      </c>
      <c r="BF257" s="191">
        <f t="shared" si="85"/>
        <v>0</v>
      </c>
      <c r="BG257" s="191">
        <f t="shared" si="86"/>
        <v>0</v>
      </c>
      <c r="BH257" s="191">
        <f t="shared" si="87"/>
        <v>0</v>
      </c>
      <c r="BI257" s="191">
        <f t="shared" si="88"/>
        <v>0</v>
      </c>
      <c r="BJ257" s="17" t="s">
        <v>3562</v>
      </c>
      <c r="BK257" s="191">
        <f t="shared" si="89"/>
        <v>0</v>
      </c>
      <c r="BL257" s="17" t="s">
        <v>3761</v>
      </c>
      <c r="BM257" s="190" t="s">
        <v>2300</v>
      </c>
    </row>
    <row r="258" spans="2:65" s="1" customFormat="1" ht="16.5" customHeight="1">
      <c r="B258" s="34"/>
      <c r="C258" s="225" t="s">
        <v>4212</v>
      </c>
      <c r="D258" s="225" t="s">
        <v>3806</v>
      </c>
      <c r="E258" s="226" t="s">
        <v>2301</v>
      </c>
      <c r="F258" s="227" t="s">
        <v>2302</v>
      </c>
      <c r="G258" s="228" t="s">
        <v>3834</v>
      </c>
      <c r="H258" s="229">
        <v>1</v>
      </c>
      <c r="I258" s="230"/>
      <c r="J258" s="231">
        <f t="shared" si="80"/>
        <v>0</v>
      </c>
      <c r="K258" s="227" t="s">
        <v>1790</v>
      </c>
      <c r="L258" s="232"/>
      <c r="M258" s="233" t="s">
        <v>3501</v>
      </c>
      <c r="N258" s="234" t="s">
        <v>3525</v>
      </c>
      <c r="O258" s="63"/>
      <c r="P258" s="188">
        <f t="shared" si="81"/>
        <v>0</v>
      </c>
      <c r="Q258" s="188">
        <v>0</v>
      </c>
      <c r="R258" s="188">
        <f t="shared" si="82"/>
        <v>0</v>
      </c>
      <c r="S258" s="188">
        <v>0</v>
      </c>
      <c r="T258" s="189">
        <f t="shared" si="83"/>
        <v>0</v>
      </c>
      <c r="AR258" s="190" t="s">
        <v>3842</v>
      </c>
      <c r="AT258" s="190" t="s">
        <v>3806</v>
      </c>
      <c r="AU258" s="190" t="s">
        <v>3565</v>
      </c>
      <c r="AY258" s="17" t="s">
        <v>3691</v>
      </c>
      <c r="BE258" s="191">
        <f t="shared" si="84"/>
        <v>0</v>
      </c>
      <c r="BF258" s="191">
        <f t="shared" si="85"/>
        <v>0</v>
      </c>
      <c r="BG258" s="191">
        <f t="shared" si="86"/>
        <v>0</v>
      </c>
      <c r="BH258" s="191">
        <f t="shared" si="87"/>
        <v>0</v>
      </c>
      <c r="BI258" s="191">
        <f t="shared" si="88"/>
        <v>0</v>
      </c>
      <c r="BJ258" s="17" t="s">
        <v>3562</v>
      </c>
      <c r="BK258" s="191">
        <f t="shared" si="89"/>
        <v>0</v>
      </c>
      <c r="BL258" s="17" t="s">
        <v>3761</v>
      </c>
      <c r="BM258" s="190" t="s">
        <v>2303</v>
      </c>
    </row>
    <row r="259" spans="2:47" s="1" customFormat="1" ht="19.5">
      <c r="B259" s="34"/>
      <c r="C259" s="35"/>
      <c r="D259" s="194" t="s">
        <v>4408</v>
      </c>
      <c r="E259" s="35"/>
      <c r="F259" s="235" t="s">
        <v>2304</v>
      </c>
      <c r="G259" s="35"/>
      <c r="H259" s="35"/>
      <c r="I259" s="106"/>
      <c r="J259" s="35"/>
      <c r="K259" s="35"/>
      <c r="L259" s="38"/>
      <c r="M259" s="236"/>
      <c r="N259" s="63"/>
      <c r="O259" s="63"/>
      <c r="P259" s="63"/>
      <c r="Q259" s="63"/>
      <c r="R259" s="63"/>
      <c r="S259" s="63"/>
      <c r="T259" s="64"/>
      <c r="AT259" s="17" t="s">
        <v>4408</v>
      </c>
      <c r="AU259" s="17" t="s">
        <v>3565</v>
      </c>
    </row>
    <row r="260" spans="2:65" s="1" customFormat="1" ht="16.5" customHeight="1">
      <c r="B260" s="34"/>
      <c r="C260" s="179" t="s">
        <v>4214</v>
      </c>
      <c r="D260" s="179" t="s">
        <v>3694</v>
      </c>
      <c r="E260" s="180" t="s">
        <v>2305</v>
      </c>
      <c r="F260" s="181" t="s">
        <v>2306</v>
      </c>
      <c r="G260" s="182" t="s">
        <v>3834</v>
      </c>
      <c r="H260" s="183">
        <v>9</v>
      </c>
      <c r="I260" s="184"/>
      <c r="J260" s="185">
        <f>ROUND(I260*H260,2)</f>
        <v>0</v>
      </c>
      <c r="K260" s="181" t="s">
        <v>1790</v>
      </c>
      <c r="L260" s="38"/>
      <c r="M260" s="186" t="s">
        <v>3501</v>
      </c>
      <c r="N260" s="187" t="s">
        <v>3525</v>
      </c>
      <c r="O260" s="63"/>
      <c r="P260" s="188">
        <f>O260*H260</f>
        <v>0</v>
      </c>
      <c r="Q260" s="188">
        <v>0</v>
      </c>
      <c r="R260" s="188">
        <f>Q260*H260</f>
        <v>0</v>
      </c>
      <c r="S260" s="188">
        <v>0</v>
      </c>
      <c r="T260" s="189">
        <f>S260*H260</f>
        <v>0</v>
      </c>
      <c r="AR260" s="190" t="s">
        <v>3761</v>
      </c>
      <c r="AT260" s="190" t="s">
        <v>3694</v>
      </c>
      <c r="AU260" s="190" t="s">
        <v>3565</v>
      </c>
      <c r="AY260" s="17" t="s">
        <v>3691</v>
      </c>
      <c r="BE260" s="191">
        <f>IF(N260="základní",J260,0)</f>
        <v>0</v>
      </c>
      <c r="BF260" s="191">
        <f>IF(N260="snížená",J260,0)</f>
        <v>0</v>
      </c>
      <c r="BG260" s="191">
        <f>IF(N260="zákl. přenesená",J260,0)</f>
        <v>0</v>
      </c>
      <c r="BH260" s="191">
        <f>IF(N260="sníž. přenesená",J260,0)</f>
        <v>0</v>
      </c>
      <c r="BI260" s="191">
        <f>IF(N260="nulová",J260,0)</f>
        <v>0</v>
      </c>
      <c r="BJ260" s="17" t="s">
        <v>3562</v>
      </c>
      <c r="BK260" s="191">
        <f>ROUND(I260*H260,2)</f>
        <v>0</v>
      </c>
      <c r="BL260" s="17" t="s">
        <v>3761</v>
      </c>
      <c r="BM260" s="190" t="s">
        <v>2307</v>
      </c>
    </row>
    <row r="261" spans="2:65" s="1" customFormat="1" ht="36" customHeight="1">
      <c r="B261" s="34"/>
      <c r="C261" s="225" t="s">
        <v>4219</v>
      </c>
      <c r="D261" s="225" t="s">
        <v>3806</v>
      </c>
      <c r="E261" s="226" t="s">
        <v>2308</v>
      </c>
      <c r="F261" s="227" t="s">
        <v>2309</v>
      </c>
      <c r="G261" s="228" t="s">
        <v>3834</v>
      </c>
      <c r="H261" s="229">
        <v>3</v>
      </c>
      <c r="I261" s="230"/>
      <c r="J261" s="231">
        <f>ROUND(I261*H261,2)</f>
        <v>0</v>
      </c>
      <c r="K261" s="227" t="s">
        <v>1790</v>
      </c>
      <c r="L261" s="232"/>
      <c r="M261" s="233" t="s">
        <v>3501</v>
      </c>
      <c r="N261" s="234" t="s">
        <v>3525</v>
      </c>
      <c r="O261" s="63"/>
      <c r="P261" s="188">
        <f>O261*H261</f>
        <v>0</v>
      </c>
      <c r="Q261" s="188">
        <v>0</v>
      </c>
      <c r="R261" s="188">
        <f>Q261*H261</f>
        <v>0</v>
      </c>
      <c r="S261" s="188">
        <v>0</v>
      </c>
      <c r="T261" s="189">
        <f>S261*H261</f>
        <v>0</v>
      </c>
      <c r="AR261" s="190" t="s">
        <v>3842</v>
      </c>
      <c r="AT261" s="190" t="s">
        <v>3806</v>
      </c>
      <c r="AU261" s="190" t="s">
        <v>3565</v>
      </c>
      <c r="AY261" s="17" t="s">
        <v>3691</v>
      </c>
      <c r="BE261" s="191">
        <f>IF(N261="základní",J261,0)</f>
        <v>0</v>
      </c>
      <c r="BF261" s="191">
        <f>IF(N261="snížená",J261,0)</f>
        <v>0</v>
      </c>
      <c r="BG261" s="191">
        <f>IF(N261="zákl. přenesená",J261,0)</f>
        <v>0</v>
      </c>
      <c r="BH261" s="191">
        <f>IF(N261="sníž. přenesená",J261,0)</f>
        <v>0</v>
      </c>
      <c r="BI261" s="191">
        <f>IF(N261="nulová",J261,0)</f>
        <v>0</v>
      </c>
      <c r="BJ261" s="17" t="s">
        <v>3562</v>
      </c>
      <c r="BK261" s="191">
        <f>ROUND(I261*H261,2)</f>
        <v>0</v>
      </c>
      <c r="BL261" s="17" t="s">
        <v>3761</v>
      </c>
      <c r="BM261" s="190" t="s">
        <v>2310</v>
      </c>
    </row>
    <row r="262" spans="2:47" s="1" customFormat="1" ht="19.5">
      <c r="B262" s="34"/>
      <c r="C262" s="35"/>
      <c r="D262" s="194" t="s">
        <v>4408</v>
      </c>
      <c r="E262" s="35"/>
      <c r="F262" s="235" t="s">
        <v>2311</v>
      </c>
      <c r="G262" s="35"/>
      <c r="H262" s="35"/>
      <c r="I262" s="106"/>
      <c r="J262" s="35"/>
      <c r="K262" s="35"/>
      <c r="L262" s="38"/>
      <c r="M262" s="236"/>
      <c r="N262" s="63"/>
      <c r="O262" s="63"/>
      <c r="P262" s="63"/>
      <c r="Q262" s="63"/>
      <c r="R262" s="63"/>
      <c r="S262" s="63"/>
      <c r="T262" s="64"/>
      <c r="AT262" s="17" t="s">
        <v>4408</v>
      </c>
      <c r="AU262" s="17" t="s">
        <v>3565</v>
      </c>
    </row>
    <row r="263" spans="2:65" s="1" customFormat="1" ht="36" customHeight="1">
      <c r="B263" s="34"/>
      <c r="C263" s="225" t="s">
        <v>4226</v>
      </c>
      <c r="D263" s="225" t="s">
        <v>3806</v>
      </c>
      <c r="E263" s="226" t="s">
        <v>2312</v>
      </c>
      <c r="F263" s="227" t="s">
        <v>2313</v>
      </c>
      <c r="G263" s="228" t="s">
        <v>3834</v>
      </c>
      <c r="H263" s="229">
        <v>2</v>
      </c>
      <c r="I263" s="230"/>
      <c r="J263" s="231">
        <f>ROUND(I263*H263,2)</f>
        <v>0</v>
      </c>
      <c r="K263" s="227" t="s">
        <v>1942</v>
      </c>
      <c r="L263" s="232"/>
      <c r="M263" s="233" t="s">
        <v>3501</v>
      </c>
      <c r="N263" s="234" t="s">
        <v>3525</v>
      </c>
      <c r="O263" s="63"/>
      <c r="P263" s="188">
        <f>O263*H263</f>
        <v>0</v>
      </c>
      <c r="Q263" s="188">
        <v>0</v>
      </c>
      <c r="R263" s="188">
        <f>Q263*H263</f>
        <v>0</v>
      </c>
      <c r="S263" s="188">
        <v>0</v>
      </c>
      <c r="T263" s="189">
        <f>S263*H263</f>
        <v>0</v>
      </c>
      <c r="AR263" s="190" t="s">
        <v>3842</v>
      </c>
      <c r="AT263" s="190" t="s">
        <v>3806</v>
      </c>
      <c r="AU263" s="190" t="s">
        <v>3565</v>
      </c>
      <c r="AY263" s="17" t="s">
        <v>3691</v>
      </c>
      <c r="BE263" s="191">
        <f>IF(N263="základní",J263,0)</f>
        <v>0</v>
      </c>
      <c r="BF263" s="191">
        <f>IF(N263="snížená",J263,0)</f>
        <v>0</v>
      </c>
      <c r="BG263" s="191">
        <f>IF(N263="zákl. přenesená",J263,0)</f>
        <v>0</v>
      </c>
      <c r="BH263" s="191">
        <f>IF(N263="sníž. přenesená",J263,0)</f>
        <v>0</v>
      </c>
      <c r="BI263" s="191">
        <f>IF(N263="nulová",J263,0)</f>
        <v>0</v>
      </c>
      <c r="BJ263" s="17" t="s">
        <v>3562</v>
      </c>
      <c r="BK263" s="191">
        <f>ROUND(I263*H263,2)</f>
        <v>0</v>
      </c>
      <c r="BL263" s="17" t="s">
        <v>3761</v>
      </c>
      <c r="BM263" s="190" t="s">
        <v>2314</v>
      </c>
    </row>
    <row r="264" spans="2:47" s="1" customFormat="1" ht="19.5">
      <c r="B264" s="34"/>
      <c r="C264" s="35"/>
      <c r="D264" s="194" t="s">
        <v>4408</v>
      </c>
      <c r="E264" s="35"/>
      <c r="F264" s="235" t="s">
        <v>2315</v>
      </c>
      <c r="G264" s="35"/>
      <c r="H264" s="35"/>
      <c r="I264" s="106"/>
      <c r="J264" s="35"/>
      <c r="K264" s="35"/>
      <c r="L264" s="38"/>
      <c r="M264" s="236"/>
      <c r="N264" s="63"/>
      <c r="O264" s="63"/>
      <c r="P264" s="63"/>
      <c r="Q264" s="63"/>
      <c r="R264" s="63"/>
      <c r="S264" s="63"/>
      <c r="T264" s="64"/>
      <c r="AT264" s="17" t="s">
        <v>4408</v>
      </c>
      <c r="AU264" s="17" t="s">
        <v>3565</v>
      </c>
    </row>
    <row r="265" spans="2:65" s="1" customFormat="1" ht="16.5" customHeight="1">
      <c r="B265" s="34"/>
      <c r="C265" s="225" t="s">
        <v>4230</v>
      </c>
      <c r="D265" s="225" t="s">
        <v>3806</v>
      </c>
      <c r="E265" s="226" t="s">
        <v>2316</v>
      </c>
      <c r="F265" s="227" t="s">
        <v>2317</v>
      </c>
      <c r="G265" s="228" t="s">
        <v>3834</v>
      </c>
      <c r="H265" s="229">
        <v>4</v>
      </c>
      <c r="I265" s="230"/>
      <c r="J265" s="231">
        <f aca="true" t="shared" si="90" ref="J265:J270">ROUND(I265*H265,2)</f>
        <v>0</v>
      </c>
      <c r="K265" s="227" t="s">
        <v>1790</v>
      </c>
      <c r="L265" s="232"/>
      <c r="M265" s="233" t="s">
        <v>3501</v>
      </c>
      <c r="N265" s="234" t="s">
        <v>3525</v>
      </c>
      <c r="O265" s="63"/>
      <c r="P265" s="188">
        <f aca="true" t="shared" si="91" ref="P265:P270">O265*H265</f>
        <v>0</v>
      </c>
      <c r="Q265" s="188">
        <v>0</v>
      </c>
      <c r="R265" s="188">
        <f aca="true" t="shared" si="92" ref="R265:R270">Q265*H265</f>
        <v>0</v>
      </c>
      <c r="S265" s="188">
        <v>0</v>
      </c>
      <c r="T265" s="189">
        <f aca="true" t="shared" si="93" ref="T265:T270">S265*H265</f>
        <v>0</v>
      </c>
      <c r="AR265" s="190" t="s">
        <v>3842</v>
      </c>
      <c r="AT265" s="190" t="s">
        <v>3806</v>
      </c>
      <c r="AU265" s="190" t="s">
        <v>3565</v>
      </c>
      <c r="AY265" s="17" t="s">
        <v>3691</v>
      </c>
      <c r="BE265" s="191">
        <f aca="true" t="shared" si="94" ref="BE265:BE270">IF(N265="základní",J265,0)</f>
        <v>0</v>
      </c>
      <c r="BF265" s="191">
        <f aca="true" t="shared" si="95" ref="BF265:BF270">IF(N265="snížená",J265,0)</f>
        <v>0</v>
      </c>
      <c r="BG265" s="191">
        <f aca="true" t="shared" si="96" ref="BG265:BG270">IF(N265="zákl. přenesená",J265,0)</f>
        <v>0</v>
      </c>
      <c r="BH265" s="191">
        <f aca="true" t="shared" si="97" ref="BH265:BH270">IF(N265="sníž. přenesená",J265,0)</f>
        <v>0</v>
      </c>
      <c r="BI265" s="191">
        <f aca="true" t="shared" si="98" ref="BI265:BI270">IF(N265="nulová",J265,0)</f>
        <v>0</v>
      </c>
      <c r="BJ265" s="17" t="s">
        <v>3562</v>
      </c>
      <c r="BK265" s="191">
        <f aca="true" t="shared" si="99" ref="BK265:BK270">ROUND(I265*H265,2)</f>
        <v>0</v>
      </c>
      <c r="BL265" s="17" t="s">
        <v>3761</v>
      </c>
      <c r="BM265" s="190" t="s">
        <v>2318</v>
      </c>
    </row>
    <row r="266" spans="2:65" s="1" customFormat="1" ht="16.5" customHeight="1">
      <c r="B266" s="34"/>
      <c r="C266" s="179" t="s">
        <v>4234</v>
      </c>
      <c r="D266" s="179" t="s">
        <v>3694</v>
      </c>
      <c r="E266" s="180" t="s">
        <v>2319</v>
      </c>
      <c r="F266" s="181" t="s">
        <v>2320</v>
      </c>
      <c r="G266" s="182" t="s">
        <v>3834</v>
      </c>
      <c r="H266" s="183">
        <v>4</v>
      </c>
      <c r="I266" s="184"/>
      <c r="J266" s="185">
        <f t="shared" si="90"/>
        <v>0</v>
      </c>
      <c r="K266" s="181" t="s">
        <v>1790</v>
      </c>
      <c r="L266" s="38"/>
      <c r="M266" s="186" t="s">
        <v>3501</v>
      </c>
      <c r="N266" s="187" t="s">
        <v>3525</v>
      </c>
      <c r="O266" s="63"/>
      <c r="P266" s="188">
        <f t="shared" si="91"/>
        <v>0</v>
      </c>
      <c r="Q266" s="188">
        <v>0</v>
      </c>
      <c r="R266" s="188">
        <f t="shared" si="92"/>
        <v>0</v>
      </c>
      <c r="S266" s="188">
        <v>0</v>
      </c>
      <c r="T266" s="189">
        <f t="shared" si="93"/>
        <v>0</v>
      </c>
      <c r="AR266" s="190" t="s">
        <v>3761</v>
      </c>
      <c r="AT266" s="190" t="s">
        <v>3694</v>
      </c>
      <c r="AU266" s="190" t="s">
        <v>3565</v>
      </c>
      <c r="AY266" s="17" t="s">
        <v>3691</v>
      </c>
      <c r="BE266" s="191">
        <f t="shared" si="94"/>
        <v>0</v>
      </c>
      <c r="BF266" s="191">
        <f t="shared" si="95"/>
        <v>0</v>
      </c>
      <c r="BG266" s="191">
        <f t="shared" si="96"/>
        <v>0</v>
      </c>
      <c r="BH266" s="191">
        <f t="shared" si="97"/>
        <v>0</v>
      </c>
      <c r="BI266" s="191">
        <f t="shared" si="98"/>
        <v>0</v>
      </c>
      <c r="BJ266" s="17" t="s">
        <v>3562</v>
      </c>
      <c r="BK266" s="191">
        <f t="shared" si="99"/>
        <v>0</v>
      </c>
      <c r="BL266" s="17" t="s">
        <v>3761</v>
      </c>
      <c r="BM266" s="190" t="s">
        <v>2321</v>
      </c>
    </row>
    <row r="267" spans="2:65" s="1" customFormat="1" ht="24" customHeight="1">
      <c r="B267" s="34"/>
      <c r="C267" s="179" t="s">
        <v>4238</v>
      </c>
      <c r="D267" s="179" t="s">
        <v>3694</v>
      </c>
      <c r="E267" s="180" t="s">
        <v>2322</v>
      </c>
      <c r="F267" s="181" t="s">
        <v>2323</v>
      </c>
      <c r="G267" s="182" t="s">
        <v>3834</v>
      </c>
      <c r="H267" s="183">
        <v>1</v>
      </c>
      <c r="I267" s="184"/>
      <c r="J267" s="185">
        <f t="shared" si="90"/>
        <v>0</v>
      </c>
      <c r="K267" s="181" t="s">
        <v>1790</v>
      </c>
      <c r="L267" s="38"/>
      <c r="M267" s="186" t="s">
        <v>3501</v>
      </c>
      <c r="N267" s="187" t="s">
        <v>3525</v>
      </c>
      <c r="O267" s="63"/>
      <c r="P267" s="188">
        <f t="shared" si="91"/>
        <v>0</v>
      </c>
      <c r="Q267" s="188">
        <v>0</v>
      </c>
      <c r="R267" s="188">
        <f t="shared" si="92"/>
        <v>0</v>
      </c>
      <c r="S267" s="188">
        <v>0</v>
      </c>
      <c r="T267" s="189">
        <f t="shared" si="93"/>
        <v>0</v>
      </c>
      <c r="AR267" s="190" t="s">
        <v>3761</v>
      </c>
      <c r="AT267" s="190" t="s">
        <v>3694</v>
      </c>
      <c r="AU267" s="190" t="s">
        <v>3565</v>
      </c>
      <c r="AY267" s="17" t="s">
        <v>3691</v>
      </c>
      <c r="BE267" s="191">
        <f t="shared" si="94"/>
        <v>0</v>
      </c>
      <c r="BF267" s="191">
        <f t="shared" si="95"/>
        <v>0</v>
      </c>
      <c r="BG267" s="191">
        <f t="shared" si="96"/>
        <v>0</v>
      </c>
      <c r="BH267" s="191">
        <f t="shared" si="97"/>
        <v>0</v>
      </c>
      <c r="BI267" s="191">
        <f t="shared" si="98"/>
        <v>0</v>
      </c>
      <c r="BJ267" s="17" t="s">
        <v>3562</v>
      </c>
      <c r="BK267" s="191">
        <f t="shared" si="99"/>
        <v>0</v>
      </c>
      <c r="BL267" s="17" t="s">
        <v>3761</v>
      </c>
      <c r="BM267" s="190" t="s">
        <v>2324</v>
      </c>
    </row>
    <row r="268" spans="2:65" s="1" customFormat="1" ht="16.5" customHeight="1">
      <c r="B268" s="34"/>
      <c r="C268" s="179" t="s">
        <v>4242</v>
      </c>
      <c r="D268" s="179" t="s">
        <v>3694</v>
      </c>
      <c r="E268" s="180" t="s">
        <v>2325</v>
      </c>
      <c r="F268" s="181" t="s">
        <v>2326</v>
      </c>
      <c r="G268" s="182" t="s">
        <v>3834</v>
      </c>
      <c r="H268" s="183">
        <v>9</v>
      </c>
      <c r="I268" s="184"/>
      <c r="J268" s="185">
        <f t="shared" si="90"/>
        <v>0</v>
      </c>
      <c r="K268" s="181" t="s">
        <v>1790</v>
      </c>
      <c r="L268" s="38"/>
      <c r="M268" s="186" t="s">
        <v>3501</v>
      </c>
      <c r="N268" s="187" t="s">
        <v>3525</v>
      </c>
      <c r="O268" s="63"/>
      <c r="P268" s="188">
        <f t="shared" si="91"/>
        <v>0</v>
      </c>
      <c r="Q268" s="188">
        <v>0</v>
      </c>
      <c r="R268" s="188">
        <f t="shared" si="92"/>
        <v>0</v>
      </c>
      <c r="S268" s="188">
        <v>0</v>
      </c>
      <c r="T268" s="189">
        <f t="shared" si="93"/>
        <v>0</v>
      </c>
      <c r="AR268" s="190" t="s">
        <v>3761</v>
      </c>
      <c r="AT268" s="190" t="s">
        <v>3694</v>
      </c>
      <c r="AU268" s="190" t="s">
        <v>3565</v>
      </c>
      <c r="AY268" s="17" t="s">
        <v>3691</v>
      </c>
      <c r="BE268" s="191">
        <f t="shared" si="94"/>
        <v>0</v>
      </c>
      <c r="BF268" s="191">
        <f t="shared" si="95"/>
        <v>0</v>
      </c>
      <c r="BG268" s="191">
        <f t="shared" si="96"/>
        <v>0</v>
      </c>
      <c r="BH268" s="191">
        <f t="shared" si="97"/>
        <v>0</v>
      </c>
      <c r="BI268" s="191">
        <f t="shared" si="98"/>
        <v>0</v>
      </c>
      <c r="BJ268" s="17" t="s">
        <v>3562</v>
      </c>
      <c r="BK268" s="191">
        <f t="shared" si="99"/>
        <v>0</v>
      </c>
      <c r="BL268" s="17" t="s">
        <v>3761</v>
      </c>
      <c r="BM268" s="190" t="s">
        <v>2327</v>
      </c>
    </row>
    <row r="269" spans="2:65" s="1" customFormat="1" ht="16.5" customHeight="1">
      <c r="B269" s="34"/>
      <c r="C269" s="179" t="s">
        <v>4244</v>
      </c>
      <c r="D269" s="179" t="s">
        <v>3694</v>
      </c>
      <c r="E269" s="180" t="s">
        <v>2328</v>
      </c>
      <c r="F269" s="181" t="s">
        <v>2329</v>
      </c>
      <c r="G269" s="182" t="s">
        <v>3834</v>
      </c>
      <c r="H269" s="183">
        <v>4</v>
      </c>
      <c r="I269" s="184"/>
      <c r="J269" s="185">
        <f t="shared" si="90"/>
        <v>0</v>
      </c>
      <c r="K269" s="181" t="s">
        <v>3501</v>
      </c>
      <c r="L269" s="38"/>
      <c r="M269" s="186" t="s">
        <v>3501</v>
      </c>
      <c r="N269" s="187" t="s">
        <v>3525</v>
      </c>
      <c r="O269" s="63"/>
      <c r="P269" s="188">
        <f t="shared" si="91"/>
        <v>0</v>
      </c>
      <c r="Q269" s="188">
        <v>0</v>
      </c>
      <c r="R269" s="188">
        <f t="shared" si="92"/>
        <v>0</v>
      </c>
      <c r="S269" s="188">
        <v>0</v>
      </c>
      <c r="T269" s="189">
        <f t="shared" si="93"/>
        <v>0</v>
      </c>
      <c r="AR269" s="190" t="s">
        <v>3761</v>
      </c>
      <c r="AT269" s="190" t="s">
        <v>3694</v>
      </c>
      <c r="AU269" s="190" t="s">
        <v>3565</v>
      </c>
      <c r="AY269" s="17" t="s">
        <v>3691</v>
      </c>
      <c r="BE269" s="191">
        <f t="shared" si="94"/>
        <v>0</v>
      </c>
      <c r="BF269" s="191">
        <f t="shared" si="95"/>
        <v>0</v>
      </c>
      <c r="BG269" s="191">
        <f t="shared" si="96"/>
        <v>0</v>
      </c>
      <c r="BH269" s="191">
        <f t="shared" si="97"/>
        <v>0</v>
      </c>
      <c r="BI269" s="191">
        <f t="shared" si="98"/>
        <v>0</v>
      </c>
      <c r="BJ269" s="17" t="s">
        <v>3562</v>
      </c>
      <c r="BK269" s="191">
        <f t="shared" si="99"/>
        <v>0</v>
      </c>
      <c r="BL269" s="17" t="s">
        <v>3761</v>
      </c>
      <c r="BM269" s="190" t="s">
        <v>2330</v>
      </c>
    </row>
    <row r="270" spans="2:65" s="1" customFormat="1" ht="24" customHeight="1">
      <c r="B270" s="34"/>
      <c r="C270" s="179" t="s">
        <v>4248</v>
      </c>
      <c r="D270" s="179" t="s">
        <v>3694</v>
      </c>
      <c r="E270" s="180" t="s">
        <v>2331</v>
      </c>
      <c r="F270" s="181" t="s">
        <v>2332</v>
      </c>
      <c r="G270" s="182" t="s">
        <v>3792</v>
      </c>
      <c r="H270" s="183">
        <v>0.753</v>
      </c>
      <c r="I270" s="184"/>
      <c r="J270" s="185">
        <f t="shared" si="90"/>
        <v>0</v>
      </c>
      <c r="K270" s="181" t="s">
        <v>1790</v>
      </c>
      <c r="L270" s="38"/>
      <c r="M270" s="186" t="s">
        <v>3501</v>
      </c>
      <c r="N270" s="187" t="s">
        <v>3525</v>
      </c>
      <c r="O270" s="63"/>
      <c r="P270" s="188">
        <f t="shared" si="91"/>
        <v>0</v>
      </c>
      <c r="Q270" s="188">
        <v>0</v>
      </c>
      <c r="R270" s="188">
        <f t="shared" si="92"/>
        <v>0</v>
      </c>
      <c r="S270" s="188">
        <v>0</v>
      </c>
      <c r="T270" s="189">
        <f t="shared" si="93"/>
        <v>0</v>
      </c>
      <c r="AR270" s="190" t="s">
        <v>3761</v>
      </c>
      <c r="AT270" s="190" t="s">
        <v>3694</v>
      </c>
      <c r="AU270" s="190" t="s">
        <v>3565</v>
      </c>
      <c r="AY270" s="17" t="s">
        <v>3691</v>
      </c>
      <c r="BE270" s="191">
        <f t="shared" si="94"/>
        <v>0</v>
      </c>
      <c r="BF270" s="191">
        <f t="shared" si="95"/>
        <v>0</v>
      </c>
      <c r="BG270" s="191">
        <f t="shared" si="96"/>
        <v>0</v>
      </c>
      <c r="BH270" s="191">
        <f t="shared" si="97"/>
        <v>0</v>
      </c>
      <c r="BI270" s="191">
        <f t="shared" si="98"/>
        <v>0</v>
      </c>
      <c r="BJ270" s="17" t="s">
        <v>3562</v>
      </c>
      <c r="BK270" s="191">
        <f t="shared" si="99"/>
        <v>0</v>
      </c>
      <c r="BL270" s="17" t="s">
        <v>3761</v>
      </c>
      <c r="BM270" s="190" t="s">
        <v>2333</v>
      </c>
    </row>
    <row r="271" spans="2:63" s="11" customFormat="1" ht="22.9" customHeight="1">
      <c r="B271" s="163"/>
      <c r="C271" s="164"/>
      <c r="D271" s="165" t="s">
        <v>3553</v>
      </c>
      <c r="E271" s="177" t="s">
        <v>2334</v>
      </c>
      <c r="F271" s="177" t="s">
        <v>2335</v>
      </c>
      <c r="G271" s="164"/>
      <c r="H271" s="164"/>
      <c r="I271" s="167"/>
      <c r="J271" s="178">
        <f>BK271</f>
        <v>0</v>
      </c>
      <c r="K271" s="164"/>
      <c r="L271" s="169"/>
      <c r="M271" s="170"/>
      <c r="N271" s="171"/>
      <c r="O271" s="171"/>
      <c r="P271" s="172">
        <f>P272</f>
        <v>0</v>
      </c>
      <c r="Q271" s="171"/>
      <c r="R271" s="172">
        <f>R272</f>
        <v>0</v>
      </c>
      <c r="S271" s="171"/>
      <c r="T271" s="173">
        <f>T272</f>
        <v>0</v>
      </c>
      <c r="AR271" s="174" t="s">
        <v>3565</v>
      </c>
      <c r="AT271" s="175" t="s">
        <v>3553</v>
      </c>
      <c r="AU271" s="175" t="s">
        <v>3562</v>
      </c>
      <c r="AY271" s="174" t="s">
        <v>3691</v>
      </c>
      <c r="BK271" s="176">
        <f>BK272</f>
        <v>0</v>
      </c>
    </row>
    <row r="272" spans="2:65" s="1" customFormat="1" ht="24" customHeight="1">
      <c r="B272" s="34"/>
      <c r="C272" s="179" t="s">
        <v>4253</v>
      </c>
      <c r="D272" s="179" t="s">
        <v>3694</v>
      </c>
      <c r="E272" s="180" t="s">
        <v>2336</v>
      </c>
      <c r="F272" s="181" t="s">
        <v>2337</v>
      </c>
      <c r="G272" s="182" t="s">
        <v>2173</v>
      </c>
      <c r="H272" s="183">
        <v>2</v>
      </c>
      <c r="I272" s="184"/>
      <c r="J272" s="185">
        <f>ROUND(I272*H272,2)</f>
        <v>0</v>
      </c>
      <c r="K272" s="181" t="s">
        <v>1790</v>
      </c>
      <c r="L272" s="38"/>
      <c r="M272" s="186" t="s">
        <v>3501</v>
      </c>
      <c r="N272" s="187" t="s">
        <v>3525</v>
      </c>
      <c r="O272" s="63"/>
      <c r="P272" s="188">
        <f>O272*H272</f>
        <v>0</v>
      </c>
      <c r="Q272" s="188">
        <v>0</v>
      </c>
      <c r="R272" s="188">
        <f>Q272*H272</f>
        <v>0</v>
      </c>
      <c r="S272" s="188">
        <v>0</v>
      </c>
      <c r="T272" s="189">
        <f>S272*H272</f>
        <v>0</v>
      </c>
      <c r="AR272" s="190" t="s">
        <v>3761</v>
      </c>
      <c r="AT272" s="190" t="s">
        <v>3694</v>
      </c>
      <c r="AU272" s="190" t="s">
        <v>3565</v>
      </c>
      <c r="AY272" s="17" t="s">
        <v>3691</v>
      </c>
      <c r="BE272" s="191">
        <f>IF(N272="základní",J272,0)</f>
        <v>0</v>
      </c>
      <c r="BF272" s="191">
        <f>IF(N272="snížená",J272,0)</f>
        <v>0</v>
      </c>
      <c r="BG272" s="191">
        <f>IF(N272="zákl. přenesená",J272,0)</f>
        <v>0</v>
      </c>
      <c r="BH272" s="191">
        <f>IF(N272="sníž. přenesená",J272,0)</f>
        <v>0</v>
      </c>
      <c r="BI272" s="191">
        <f>IF(N272="nulová",J272,0)</f>
        <v>0</v>
      </c>
      <c r="BJ272" s="17" t="s">
        <v>3562</v>
      </c>
      <c r="BK272" s="191">
        <f>ROUND(I272*H272,2)</f>
        <v>0</v>
      </c>
      <c r="BL272" s="17" t="s">
        <v>3761</v>
      </c>
      <c r="BM272" s="190" t="s">
        <v>2338</v>
      </c>
    </row>
    <row r="273" spans="2:63" s="11" customFormat="1" ht="22.9" customHeight="1">
      <c r="B273" s="163"/>
      <c r="C273" s="164"/>
      <c r="D273" s="165" t="s">
        <v>3553</v>
      </c>
      <c r="E273" s="177" t="s">
        <v>2339</v>
      </c>
      <c r="F273" s="177" t="s">
        <v>3581</v>
      </c>
      <c r="G273" s="164"/>
      <c r="H273" s="164"/>
      <c r="I273" s="167"/>
      <c r="J273" s="178">
        <f>BK273</f>
        <v>0</v>
      </c>
      <c r="K273" s="164"/>
      <c r="L273" s="169"/>
      <c r="M273" s="170"/>
      <c r="N273" s="171"/>
      <c r="O273" s="171"/>
      <c r="P273" s="172">
        <f>SUM(P274:P275)</f>
        <v>0</v>
      </c>
      <c r="Q273" s="171"/>
      <c r="R273" s="172">
        <f>SUM(R274:R275)</f>
        <v>0</v>
      </c>
      <c r="S273" s="171"/>
      <c r="T273" s="173">
        <f>SUM(T274:T275)</f>
        <v>0</v>
      </c>
      <c r="AR273" s="174" t="s">
        <v>3565</v>
      </c>
      <c r="AT273" s="175" t="s">
        <v>3553</v>
      </c>
      <c r="AU273" s="175" t="s">
        <v>3562</v>
      </c>
      <c r="AY273" s="174" t="s">
        <v>3691</v>
      </c>
      <c r="BK273" s="176">
        <f>SUM(BK274:BK275)</f>
        <v>0</v>
      </c>
    </row>
    <row r="274" spans="2:65" s="1" customFormat="1" ht="16.5" customHeight="1">
      <c r="B274" s="34"/>
      <c r="C274" s="179" t="s">
        <v>4257</v>
      </c>
      <c r="D274" s="179" t="s">
        <v>3694</v>
      </c>
      <c r="E274" s="180" t="s">
        <v>2340</v>
      </c>
      <c r="F274" s="181" t="s">
        <v>2341</v>
      </c>
      <c r="G274" s="182" t="s">
        <v>3834</v>
      </c>
      <c r="H274" s="183">
        <v>1</v>
      </c>
      <c r="I274" s="184"/>
      <c r="J274" s="185">
        <f>ROUND(I274*H274,2)</f>
        <v>0</v>
      </c>
      <c r="K274" s="181" t="s">
        <v>1790</v>
      </c>
      <c r="L274" s="38"/>
      <c r="M274" s="186" t="s">
        <v>3501</v>
      </c>
      <c r="N274" s="187" t="s">
        <v>3525</v>
      </c>
      <c r="O274" s="63"/>
      <c r="P274" s="188">
        <f>O274*H274</f>
        <v>0</v>
      </c>
      <c r="Q274" s="188">
        <v>0</v>
      </c>
      <c r="R274" s="188">
        <f>Q274*H274</f>
        <v>0</v>
      </c>
      <c r="S274" s="188">
        <v>0</v>
      </c>
      <c r="T274" s="189">
        <f>S274*H274</f>
        <v>0</v>
      </c>
      <c r="AR274" s="190" t="s">
        <v>3761</v>
      </c>
      <c r="AT274" s="190" t="s">
        <v>3694</v>
      </c>
      <c r="AU274" s="190" t="s">
        <v>3565</v>
      </c>
      <c r="AY274" s="17" t="s">
        <v>3691</v>
      </c>
      <c r="BE274" s="191">
        <f>IF(N274="základní",J274,0)</f>
        <v>0</v>
      </c>
      <c r="BF274" s="191">
        <f>IF(N274="snížená",J274,0)</f>
        <v>0</v>
      </c>
      <c r="BG274" s="191">
        <f>IF(N274="zákl. přenesená",J274,0)</f>
        <v>0</v>
      </c>
      <c r="BH274" s="191">
        <f>IF(N274="sníž. přenesená",J274,0)</f>
        <v>0</v>
      </c>
      <c r="BI274" s="191">
        <f>IF(N274="nulová",J274,0)</f>
        <v>0</v>
      </c>
      <c r="BJ274" s="17" t="s">
        <v>3562</v>
      </c>
      <c r="BK274" s="191">
        <f>ROUND(I274*H274,2)</f>
        <v>0</v>
      </c>
      <c r="BL274" s="17" t="s">
        <v>3761</v>
      </c>
      <c r="BM274" s="190" t="s">
        <v>2342</v>
      </c>
    </row>
    <row r="275" spans="2:65" s="1" customFormat="1" ht="16.5" customHeight="1">
      <c r="B275" s="34"/>
      <c r="C275" s="225" t="s">
        <v>4262</v>
      </c>
      <c r="D275" s="225" t="s">
        <v>3806</v>
      </c>
      <c r="E275" s="226" t="s">
        <v>2343</v>
      </c>
      <c r="F275" s="227" t="s">
        <v>2344</v>
      </c>
      <c r="G275" s="228" t="s">
        <v>3834</v>
      </c>
      <c r="H275" s="229">
        <v>1</v>
      </c>
      <c r="I275" s="230"/>
      <c r="J275" s="231">
        <f>ROUND(I275*H275,2)</f>
        <v>0</v>
      </c>
      <c r="K275" s="227" t="s">
        <v>1790</v>
      </c>
      <c r="L275" s="232"/>
      <c r="M275" s="233" t="s">
        <v>3501</v>
      </c>
      <c r="N275" s="234" t="s">
        <v>3525</v>
      </c>
      <c r="O275" s="63"/>
      <c r="P275" s="188">
        <f>O275*H275</f>
        <v>0</v>
      </c>
      <c r="Q275" s="188">
        <v>0</v>
      </c>
      <c r="R275" s="188">
        <f>Q275*H275</f>
        <v>0</v>
      </c>
      <c r="S275" s="188">
        <v>0</v>
      </c>
      <c r="T275" s="189">
        <f>S275*H275</f>
        <v>0</v>
      </c>
      <c r="AR275" s="190" t="s">
        <v>3842</v>
      </c>
      <c r="AT275" s="190" t="s">
        <v>3806</v>
      </c>
      <c r="AU275" s="190" t="s">
        <v>3565</v>
      </c>
      <c r="AY275" s="17" t="s">
        <v>3691</v>
      </c>
      <c r="BE275" s="191">
        <f>IF(N275="základní",J275,0)</f>
        <v>0</v>
      </c>
      <c r="BF275" s="191">
        <f>IF(N275="snížená",J275,0)</f>
        <v>0</v>
      </c>
      <c r="BG275" s="191">
        <f>IF(N275="zákl. přenesená",J275,0)</f>
        <v>0</v>
      </c>
      <c r="BH275" s="191">
        <f>IF(N275="sníž. přenesená",J275,0)</f>
        <v>0</v>
      </c>
      <c r="BI275" s="191">
        <f>IF(N275="nulová",J275,0)</f>
        <v>0</v>
      </c>
      <c r="BJ275" s="17" t="s">
        <v>3562</v>
      </c>
      <c r="BK275" s="191">
        <f>ROUND(I275*H275,2)</f>
        <v>0</v>
      </c>
      <c r="BL275" s="17" t="s">
        <v>3761</v>
      </c>
      <c r="BM275" s="190" t="s">
        <v>2345</v>
      </c>
    </row>
    <row r="276" spans="2:63" s="11" customFormat="1" ht="22.9" customHeight="1">
      <c r="B276" s="163"/>
      <c r="C276" s="164"/>
      <c r="D276" s="165" t="s">
        <v>3553</v>
      </c>
      <c r="E276" s="177" t="s">
        <v>2714</v>
      </c>
      <c r="F276" s="177" t="s">
        <v>2715</v>
      </c>
      <c r="G276" s="164"/>
      <c r="H276" s="164"/>
      <c r="I276" s="167"/>
      <c r="J276" s="178">
        <f>BK276</f>
        <v>0</v>
      </c>
      <c r="K276" s="164"/>
      <c r="L276" s="169"/>
      <c r="M276" s="170"/>
      <c r="N276" s="171"/>
      <c r="O276" s="171"/>
      <c r="P276" s="172">
        <f>SUM(P277:P278)</f>
        <v>0</v>
      </c>
      <c r="Q276" s="171"/>
      <c r="R276" s="172">
        <f>SUM(R277:R278)</f>
        <v>0</v>
      </c>
      <c r="S276" s="171"/>
      <c r="T276" s="173">
        <f>SUM(T277:T278)</f>
        <v>0</v>
      </c>
      <c r="AR276" s="174" t="s">
        <v>3565</v>
      </c>
      <c r="AT276" s="175" t="s">
        <v>3553</v>
      </c>
      <c r="AU276" s="175" t="s">
        <v>3562</v>
      </c>
      <c r="AY276" s="174" t="s">
        <v>3691</v>
      </c>
      <c r="BK276" s="176">
        <f>SUM(BK277:BK278)</f>
        <v>0</v>
      </c>
    </row>
    <row r="277" spans="2:65" s="1" customFormat="1" ht="16.5" customHeight="1">
      <c r="B277" s="34"/>
      <c r="C277" s="179" t="s">
        <v>4268</v>
      </c>
      <c r="D277" s="179" t="s">
        <v>3694</v>
      </c>
      <c r="E277" s="180" t="s">
        <v>2346</v>
      </c>
      <c r="F277" s="181" t="s">
        <v>2347</v>
      </c>
      <c r="G277" s="182" t="s">
        <v>4097</v>
      </c>
      <c r="H277" s="183">
        <v>75.5</v>
      </c>
      <c r="I277" s="184"/>
      <c r="J277" s="185">
        <f>ROUND(I277*H277,2)</f>
        <v>0</v>
      </c>
      <c r="K277" s="181" t="s">
        <v>1790</v>
      </c>
      <c r="L277" s="38"/>
      <c r="M277" s="186" t="s">
        <v>3501</v>
      </c>
      <c r="N277" s="187" t="s">
        <v>3525</v>
      </c>
      <c r="O277" s="63"/>
      <c r="P277" s="188">
        <f>O277*H277</f>
        <v>0</v>
      </c>
      <c r="Q277" s="188">
        <v>0</v>
      </c>
      <c r="R277" s="188">
        <f>Q277*H277</f>
        <v>0</v>
      </c>
      <c r="S277" s="188">
        <v>0</v>
      </c>
      <c r="T277" s="189">
        <f>S277*H277</f>
        <v>0</v>
      </c>
      <c r="AR277" s="190" t="s">
        <v>3761</v>
      </c>
      <c r="AT277" s="190" t="s">
        <v>3694</v>
      </c>
      <c r="AU277" s="190" t="s">
        <v>3565</v>
      </c>
      <c r="AY277" s="17" t="s">
        <v>3691</v>
      </c>
      <c r="BE277" s="191">
        <f>IF(N277="základní",J277,0)</f>
        <v>0</v>
      </c>
      <c r="BF277" s="191">
        <f>IF(N277="snížená",J277,0)</f>
        <v>0</v>
      </c>
      <c r="BG277" s="191">
        <f>IF(N277="zákl. přenesená",J277,0)</f>
        <v>0</v>
      </c>
      <c r="BH277" s="191">
        <f>IF(N277="sníž. přenesená",J277,0)</f>
        <v>0</v>
      </c>
      <c r="BI277" s="191">
        <f>IF(N277="nulová",J277,0)</f>
        <v>0</v>
      </c>
      <c r="BJ277" s="17" t="s">
        <v>3562</v>
      </c>
      <c r="BK277" s="191">
        <f>ROUND(I277*H277,2)</f>
        <v>0</v>
      </c>
      <c r="BL277" s="17" t="s">
        <v>3761</v>
      </c>
      <c r="BM277" s="190" t="s">
        <v>2348</v>
      </c>
    </row>
    <row r="278" spans="2:65" s="1" customFormat="1" ht="24" customHeight="1">
      <c r="B278" s="34"/>
      <c r="C278" s="179" t="s">
        <v>4274</v>
      </c>
      <c r="D278" s="179" t="s">
        <v>3694</v>
      </c>
      <c r="E278" s="180" t="s">
        <v>2349</v>
      </c>
      <c r="F278" s="181" t="s">
        <v>2350</v>
      </c>
      <c r="G278" s="182" t="s">
        <v>4097</v>
      </c>
      <c r="H278" s="183">
        <v>47</v>
      </c>
      <c r="I278" s="184"/>
      <c r="J278" s="185">
        <f>ROUND(I278*H278,2)</f>
        <v>0</v>
      </c>
      <c r="K278" s="181" t="s">
        <v>1790</v>
      </c>
      <c r="L278" s="38"/>
      <c r="M278" s="237" t="s">
        <v>3501</v>
      </c>
      <c r="N278" s="238" t="s">
        <v>3525</v>
      </c>
      <c r="O278" s="239"/>
      <c r="P278" s="240">
        <f>O278*H278</f>
        <v>0</v>
      </c>
      <c r="Q278" s="240">
        <v>0</v>
      </c>
      <c r="R278" s="240">
        <f>Q278*H278</f>
        <v>0</v>
      </c>
      <c r="S278" s="240">
        <v>0</v>
      </c>
      <c r="T278" s="241">
        <f>S278*H278</f>
        <v>0</v>
      </c>
      <c r="AR278" s="190" t="s">
        <v>3761</v>
      </c>
      <c r="AT278" s="190" t="s">
        <v>3694</v>
      </c>
      <c r="AU278" s="190" t="s">
        <v>3565</v>
      </c>
      <c r="AY278" s="17" t="s">
        <v>3691</v>
      </c>
      <c r="BE278" s="191">
        <f>IF(N278="základní",J278,0)</f>
        <v>0</v>
      </c>
      <c r="BF278" s="191">
        <f>IF(N278="snížená",J278,0)</f>
        <v>0</v>
      </c>
      <c r="BG278" s="191">
        <f>IF(N278="zákl. přenesená",J278,0)</f>
        <v>0</v>
      </c>
      <c r="BH278" s="191">
        <f>IF(N278="sníž. přenesená",J278,0)</f>
        <v>0</v>
      </c>
      <c r="BI278" s="191">
        <f>IF(N278="nulová",J278,0)</f>
        <v>0</v>
      </c>
      <c r="BJ278" s="17" t="s">
        <v>3562</v>
      </c>
      <c r="BK278" s="191">
        <f>ROUND(I278*H278,2)</f>
        <v>0</v>
      </c>
      <c r="BL278" s="17" t="s">
        <v>3761</v>
      </c>
      <c r="BM278" s="190" t="s">
        <v>2351</v>
      </c>
    </row>
    <row r="279" spans="2:12" s="1" customFormat="1" ht="6.95" customHeight="1">
      <c r="B279" s="46"/>
      <c r="C279" s="47"/>
      <c r="D279" s="47"/>
      <c r="E279" s="47"/>
      <c r="F279" s="47"/>
      <c r="G279" s="47"/>
      <c r="H279" s="47"/>
      <c r="I279" s="130"/>
      <c r="J279" s="47"/>
      <c r="K279" s="47"/>
      <c r="L279" s="38"/>
    </row>
  </sheetData>
  <sheetProtection sheet="1" objects="1" scenarios="1" formatColumns="0" formatRows="0" autoFilter="0"/>
  <autoFilter ref="C93:K278"/>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3576</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2352</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ROUND(J83,2)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ROUND((SUM(BE83:BE102)),2)</f>
        <v>0</v>
      </c>
      <c r="I33" s="119">
        <v>0.21</v>
      </c>
      <c r="J33" s="118">
        <f>ROUND(((SUM(BE83:BE102))*I33),2)</f>
        <v>0</v>
      </c>
      <c r="L33" s="38"/>
    </row>
    <row r="34" spans="2:12" s="1" customFormat="1" ht="14.45" customHeight="1">
      <c r="B34" s="38"/>
      <c r="E34" s="105" t="s">
        <v>3526</v>
      </c>
      <c r="F34" s="118">
        <f>ROUND((SUM(BF83:BF102)),2)</f>
        <v>0</v>
      </c>
      <c r="I34" s="119">
        <v>0.15</v>
      </c>
      <c r="J34" s="118">
        <f>ROUND(((SUM(BF83:BF102))*I34),2)</f>
        <v>0</v>
      </c>
      <c r="L34" s="38"/>
    </row>
    <row r="35" spans="2:12" s="1" customFormat="1" ht="14.45" customHeight="1" hidden="1">
      <c r="B35" s="38"/>
      <c r="E35" s="105" t="s">
        <v>3527</v>
      </c>
      <c r="F35" s="118">
        <f>ROUND((SUM(BG83:BG102)),2)</f>
        <v>0</v>
      </c>
      <c r="I35" s="119">
        <v>0.21</v>
      </c>
      <c r="J35" s="118">
        <f>0</f>
        <v>0</v>
      </c>
      <c r="L35" s="38"/>
    </row>
    <row r="36" spans="2:12" s="1" customFormat="1" ht="14.45" customHeight="1" hidden="1">
      <c r="B36" s="38"/>
      <c r="E36" s="105" t="s">
        <v>3528</v>
      </c>
      <c r="F36" s="118">
        <f>ROUND((SUM(BH83:BH102)),2)</f>
        <v>0</v>
      </c>
      <c r="I36" s="119">
        <v>0.15</v>
      </c>
      <c r="J36" s="118">
        <f>0</f>
        <v>0</v>
      </c>
      <c r="L36" s="38"/>
    </row>
    <row r="37" spans="2:12" s="1" customFormat="1" ht="14.45" customHeight="1" hidden="1">
      <c r="B37" s="38"/>
      <c r="E37" s="105" t="s">
        <v>3529</v>
      </c>
      <c r="F37" s="118">
        <f>ROUND((SUM(BI83:BI102)),2)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01_D.1.4.1a - Zdravotechnika - vnitřní plynovod</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J83</f>
        <v>0</v>
      </c>
      <c r="K59" s="35"/>
      <c r="L59" s="38"/>
      <c r="AU59" s="17" t="s">
        <v>3638</v>
      </c>
    </row>
    <row r="60" spans="2:12" s="8" customFormat="1" ht="24.95" customHeight="1">
      <c r="B60" s="138"/>
      <c r="C60" s="139"/>
      <c r="D60" s="140" t="s">
        <v>1780</v>
      </c>
      <c r="E60" s="141"/>
      <c r="F60" s="141"/>
      <c r="G60" s="141"/>
      <c r="H60" s="141"/>
      <c r="I60" s="142"/>
      <c r="J60" s="143">
        <f>J84</f>
        <v>0</v>
      </c>
      <c r="K60" s="139"/>
      <c r="L60" s="144"/>
    </row>
    <row r="61" spans="2:12" s="8" customFormat="1" ht="24.95" customHeight="1">
      <c r="B61" s="138"/>
      <c r="C61" s="139"/>
      <c r="D61" s="140" t="s">
        <v>1911</v>
      </c>
      <c r="E61" s="141"/>
      <c r="F61" s="141"/>
      <c r="G61" s="141"/>
      <c r="H61" s="141"/>
      <c r="I61" s="142"/>
      <c r="J61" s="143">
        <f>J85</f>
        <v>0</v>
      </c>
      <c r="K61" s="139"/>
      <c r="L61" s="144"/>
    </row>
    <row r="62" spans="2:12" s="9" customFormat="1" ht="19.9" customHeight="1">
      <c r="B62" s="145"/>
      <c r="C62" s="146"/>
      <c r="D62" s="147" t="s">
        <v>2353</v>
      </c>
      <c r="E62" s="148"/>
      <c r="F62" s="148"/>
      <c r="G62" s="148"/>
      <c r="H62" s="148"/>
      <c r="I62" s="149"/>
      <c r="J62" s="150">
        <f>J86</f>
        <v>0</v>
      </c>
      <c r="K62" s="146"/>
      <c r="L62" s="151"/>
    </row>
    <row r="63" spans="2:12" s="9" customFormat="1" ht="19.9" customHeight="1">
      <c r="B63" s="145"/>
      <c r="C63" s="146"/>
      <c r="D63" s="147" t="s">
        <v>3670</v>
      </c>
      <c r="E63" s="148"/>
      <c r="F63" s="148"/>
      <c r="G63" s="148"/>
      <c r="H63" s="148"/>
      <c r="I63" s="149"/>
      <c r="J63" s="150">
        <f>J98</f>
        <v>0</v>
      </c>
      <c r="K63" s="146"/>
      <c r="L63" s="151"/>
    </row>
    <row r="64" spans="2:12" s="1" customFormat="1" ht="21.75" customHeight="1">
      <c r="B64" s="34"/>
      <c r="C64" s="35"/>
      <c r="D64" s="35"/>
      <c r="E64" s="35"/>
      <c r="F64" s="35"/>
      <c r="G64" s="35"/>
      <c r="H64" s="35"/>
      <c r="I64" s="106"/>
      <c r="J64" s="35"/>
      <c r="K64" s="35"/>
      <c r="L64" s="38"/>
    </row>
    <row r="65" spans="2:12" s="1" customFormat="1" ht="6.95" customHeight="1">
      <c r="B65" s="46"/>
      <c r="C65" s="47"/>
      <c r="D65" s="47"/>
      <c r="E65" s="47"/>
      <c r="F65" s="47"/>
      <c r="G65" s="47"/>
      <c r="H65" s="47"/>
      <c r="I65" s="130"/>
      <c r="J65" s="47"/>
      <c r="K65" s="47"/>
      <c r="L65" s="38"/>
    </row>
    <row r="69" spans="2:12" s="1" customFormat="1" ht="6.95" customHeight="1">
      <c r="B69" s="48"/>
      <c r="C69" s="49"/>
      <c r="D69" s="49"/>
      <c r="E69" s="49"/>
      <c r="F69" s="49"/>
      <c r="G69" s="49"/>
      <c r="H69" s="49"/>
      <c r="I69" s="133"/>
      <c r="J69" s="49"/>
      <c r="K69" s="49"/>
      <c r="L69" s="38"/>
    </row>
    <row r="70" spans="2:12" s="1" customFormat="1" ht="24.95" customHeight="1">
      <c r="B70" s="34"/>
      <c r="C70" s="23" t="s">
        <v>3676</v>
      </c>
      <c r="D70" s="35"/>
      <c r="E70" s="35"/>
      <c r="F70" s="35"/>
      <c r="G70" s="35"/>
      <c r="H70" s="35"/>
      <c r="I70" s="106"/>
      <c r="J70" s="35"/>
      <c r="K70" s="35"/>
      <c r="L70" s="38"/>
    </row>
    <row r="71" spans="2:12" s="1" customFormat="1" ht="6.95" customHeight="1">
      <c r="B71" s="34"/>
      <c r="C71" s="35"/>
      <c r="D71" s="35"/>
      <c r="E71" s="35"/>
      <c r="F71" s="35"/>
      <c r="G71" s="35"/>
      <c r="H71" s="35"/>
      <c r="I71" s="106"/>
      <c r="J71" s="35"/>
      <c r="K71" s="35"/>
      <c r="L71" s="38"/>
    </row>
    <row r="72" spans="2:12" s="1" customFormat="1" ht="12" customHeight="1">
      <c r="B72" s="34"/>
      <c r="C72" s="29" t="s">
        <v>3498</v>
      </c>
      <c r="D72" s="35"/>
      <c r="E72" s="35"/>
      <c r="F72" s="35"/>
      <c r="G72" s="35"/>
      <c r="H72" s="35"/>
      <c r="I72" s="106"/>
      <c r="J72" s="35"/>
      <c r="K72" s="35"/>
      <c r="L72" s="38"/>
    </row>
    <row r="73" spans="2:12" s="1" customFormat="1" ht="16.5" customHeight="1">
      <c r="B73" s="34"/>
      <c r="C73" s="35"/>
      <c r="D73" s="35"/>
      <c r="E73" s="553" t="str">
        <f>E7</f>
        <v>Světlá nad Sázavou - Managment</v>
      </c>
      <c r="F73" s="554"/>
      <c r="G73" s="554"/>
      <c r="H73" s="554"/>
      <c r="I73" s="106"/>
      <c r="J73" s="35"/>
      <c r="K73" s="35"/>
      <c r="L73" s="38"/>
    </row>
    <row r="74" spans="2:12" s="1" customFormat="1" ht="12" customHeight="1">
      <c r="B74" s="34"/>
      <c r="C74" s="29" t="s">
        <v>3633</v>
      </c>
      <c r="D74" s="35"/>
      <c r="E74" s="35"/>
      <c r="F74" s="35"/>
      <c r="G74" s="35"/>
      <c r="H74" s="35"/>
      <c r="I74" s="106"/>
      <c r="J74" s="35"/>
      <c r="K74" s="35"/>
      <c r="L74" s="38"/>
    </row>
    <row r="75" spans="2:12" s="1" customFormat="1" ht="16.5" customHeight="1">
      <c r="B75" s="34"/>
      <c r="C75" s="35"/>
      <c r="D75" s="35"/>
      <c r="E75" s="537" t="str">
        <f>E9</f>
        <v>SO 01_D.1.4.1a - Zdravotechnika - vnitřní plynovod</v>
      </c>
      <c r="F75" s="552"/>
      <c r="G75" s="552"/>
      <c r="H75" s="552"/>
      <c r="I75" s="106"/>
      <c r="J75" s="35"/>
      <c r="K75" s="35"/>
      <c r="L75" s="38"/>
    </row>
    <row r="76" spans="2:12" s="1" customFormat="1" ht="6.95" customHeight="1">
      <c r="B76" s="34"/>
      <c r="C76" s="35"/>
      <c r="D76" s="35"/>
      <c r="E76" s="35"/>
      <c r="F76" s="35"/>
      <c r="G76" s="35"/>
      <c r="H76" s="35"/>
      <c r="I76" s="106"/>
      <c r="J76" s="35"/>
      <c r="K76" s="35"/>
      <c r="L76" s="38"/>
    </row>
    <row r="77" spans="2:12" s="1" customFormat="1" ht="12" customHeight="1">
      <c r="B77" s="34"/>
      <c r="C77" s="29" t="s">
        <v>3503</v>
      </c>
      <c r="D77" s="35"/>
      <c r="E77" s="35"/>
      <c r="F77" s="27" t="str">
        <f>F12</f>
        <v>Světlá nad Sázavou</v>
      </c>
      <c r="G77" s="35"/>
      <c r="H77" s="35"/>
      <c r="I77" s="108" t="s">
        <v>3505</v>
      </c>
      <c r="J77" s="58" t="str">
        <f>IF(J12="","",J12)</f>
        <v>6. 2. 2019</v>
      </c>
      <c r="K77" s="35"/>
      <c r="L77" s="38"/>
    </row>
    <row r="78" spans="2:12" s="1" customFormat="1" ht="6.95" customHeight="1">
      <c r="B78" s="34"/>
      <c r="C78" s="35"/>
      <c r="D78" s="35"/>
      <c r="E78" s="35"/>
      <c r="F78" s="35"/>
      <c r="G78" s="35"/>
      <c r="H78" s="35"/>
      <c r="I78" s="106"/>
      <c r="J78" s="35"/>
      <c r="K78" s="35"/>
      <c r="L78" s="38"/>
    </row>
    <row r="79" spans="2:12" s="1" customFormat="1" ht="15.2" customHeight="1">
      <c r="B79" s="34"/>
      <c r="C79" s="29" t="s">
        <v>3507</v>
      </c>
      <c r="D79" s="35"/>
      <c r="E79" s="35"/>
      <c r="F79" s="27" t="str">
        <f>E15</f>
        <v>Kraj Vysočina</v>
      </c>
      <c r="G79" s="35"/>
      <c r="H79" s="35"/>
      <c r="I79" s="108" t="s">
        <v>3513</v>
      </c>
      <c r="J79" s="32" t="str">
        <f>E21</f>
        <v xml:space="preserve"> </v>
      </c>
      <c r="K79" s="35"/>
      <c r="L79" s="38"/>
    </row>
    <row r="80" spans="2:12" s="1" customFormat="1" ht="27.95" customHeight="1">
      <c r="B80" s="34"/>
      <c r="C80" s="29" t="s">
        <v>3511</v>
      </c>
      <c r="D80" s="35"/>
      <c r="E80" s="35"/>
      <c r="F80" s="27" t="str">
        <f>IF(E18="","",E18)</f>
        <v>Vyplň údaj</v>
      </c>
      <c r="G80" s="35"/>
      <c r="H80" s="35"/>
      <c r="I80" s="108" t="s">
        <v>3516</v>
      </c>
      <c r="J80" s="32" t="str">
        <f>E24</f>
        <v>Ing. arch. Martin Jirovský</v>
      </c>
      <c r="K80" s="35"/>
      <c r="L80" s="38"/>
    </row>
    <row r="81" spans="2:12" s="1" customFormat="1" ht="10.35" customHeight="1">
      <c r="B81" s="34"/>
      <c r="C81" s="35"/>
      <c r="D81" s="35"/>
      <c r="E81" s="35"/>
      <c r="F81" s="35"/>
      <c r="G81" s="35"/>
      <c r="H81" s="35"/>
      <c r="I81" s="106"/>
      <c r="J81" s="35"/>
      <c r="K81" s="35"/>
      <c r="L81" s="38"/>
    </row>
    <row r="82" spans="2:20" s="10" customFormat="1" ht="29.25" customHeight="1">
      <c r="B82" s="152"/>
      <c r="C82" s="153" t="s">
        <v>3677</v>
      </c>
      <c r="D82" s="154" t="s">
        <v>3539</v>
      </c>
      <c r="E82" s="154" t="s">
        <v>3535</v>
      </c>
      <c r="F82" s="154" t="s">
        <v>3536</v>
      </c>
      <c r="G82" s="154" t="s">
        <v>3678</v>
      </c>
      <c r="H82" s="154" t="s">
        <v>3679</v>
      </c>
      <c r="I82" s="155" t="s">
        <v>3680</v>
      </c>
      <c r="J82" s="154" t="s">
        <v>3637</v>
      </c>
      <c r="K82" s="156" t="s">
        <v>3681</v>
      </c>
      <c r="L82" s="157"/>
      <c r="M82" s="66" t="s">
        <v>3501</v>
      </c>
      <c r="N82" s="67" t="s">
        <v>3524</v>
      </c>
      <c r="O82" s="67" t="s">
        <v>3682</v>
      </c>
      <c r="P82" s="67" t="s">
        <v>3683</v>
      </c>
      <c r="Q82" s="67" t="s">
        <v>3684</v>
      </c>
      <c r="R82" s="67" t="s">
        <v>3685</v>
      </c>
      <c r="S82" s="67" t="s">
        <v>3686</v>
      </c>
      <c r="T82" s="68" t="s">
        <v>3687</v>
      </c>
    </row>
    <row r="83" spans="2:63" s="1" customFormat="1" ht="22.9" customHeight="1">
      <c r="B83" s="34"/>
      <c r="C83" s="73" t="s">
        <v>3688</v>
      </c>
      <c r="D83" s="35"/>
      <c r="E83" s="35"/>
      <c r="F83" s="35"/>
      <c r="G83" s="35"/>
      <c r="H83" s="35"/>
      <c r="I83" s="106"/>
      <c r="J83" s="158">
        <f>BK83</f>
        <v>0</v>
      </c>
      <c r="K83" s="35"/>
      <c r="L83" s="38"/>
      <c r="M83" s="69"/>
      <c r="N83" s="70"/>
      <c r="O83" s="70"/>
      <c r="P83" s="159">
        <f>P84+P85</f>
        <v>0</v>
      </c>
      <c r="Q83" s="70"/>
      <c r="R83" s="159">
        <f>R84+R85</f>
        <v>0</v>
      </c>
      <c r="S83" s="70"/>
      <c r="T83" s="160">
        <f>T84+T85</f>
        <v>0</v>
      </c>
      <c r="AT83" s="17" t="s">
        <v>3553</v>
      </c>
      <c r="AU83" s="17" t="s">
        <v>3638</v>
      </c>
      <c r="BK83" s="162">
        <f>BK84+BK85</f>
        <v>0</v>
      </c>
    </row>
    <row r="84" spans="2:63" s="11" customFormat="1" ht="25.9" customHeight="1">
      <c r="B84" s="163"/>
      <c r="C84" s="164"/>
      <c r="D84" s="165" t="s">
        <v>3553</v>
      </c>
      <c r="E84" s="166" t="s">
        <v>1785</v>
      </c>
      <c r="F84" s="166" t="s">
        <v>1786</v>
      </c>
      <c r="G84" s="164"/>
      <c r="H84" s="164"/>
      <c r="I84" s="167"/>
      <c r="J84" s="168">
        <f>BK84</f>
        <v>0</v>
      </c>
      <c r="K84" s="164"/>
      <c r="L84" s="169"/>
      <c r="M84" s="170"/>
      <c r="N84" s="171"/>
      <c r="O84" s="171"/>
      <c r="P84" s="172">
        <v>0</v>
      </c>
      <c r="Q84" s="171"/>
      <c r="R84" s="172">
        <v>0</v>
      </c>
      <c r="S84" s="171"/>
      <c r="T84" s="173">
        <v>0</v>
      </c>
      <c r="AR84" s="174" t="s">
        <v>3562</v>
      </c>
      <c r="AT84" s="175" t="s">
        <v>3553</v>
      </c>
      <c r="AU84" s="175" t="s">
        <v>3554</v>
      </c>
      <c r="AY84" s="174" t="s">
        <v>3691</v>
      </c>
      <c r="BK84" s="176">
        <v>0</v>
      </c>
    </row>
    <row r="85" spans="2:63" s="11" customFormat="1" ht="25.9" customHeight="1">
      <c r="B85" s="163"/>
      <c r="C85" s="164"/>
      <c r="D85" s="165" t="s">
        <v>3553</v>
      </c>
      <c r="E85" s="166" t="s">
        <v>2004</v>
      </c>
      <c r="F85" s="166" t="s">
        <v>2005</v>
      </c>
      <c r="G85" s="164"/>
      <c r="H85" s="164"/>
      <c r="I85" s="167"/>
      <c r="J85" s="168">
        <f>BK85</f>
        <v>0</v>
      </c>
      <c r="K85" s="164"/>
      <c r="L85" s="169"/>
      <c r="M85" s="170"/>
      <c r="N85" s="171"/>
      <c r="O85" s="171"/>
      <c r="P85" s="172">
        <f>P86+P98</f>
        <v>0</v>
      </c>
      <c r="Q85" s="171"/>
      <c r="R85" s="172">
        <f>R86+R98</f>
        <v>0</v>
      </c>
      <c r="S85" s="171"/>
      <c r="T85" s="173">
        <f>T86+T98</f>
        <v>0</v>
      </c>
      <c r="AR85" s="174" t="s">
        <v>3562</v>
      </c>
      <c r="AT85" s="175" t="s">
        <v>3553</v>
      </c>
      <c r="AU85" s="175" t="s">
        <v>3554</v>
      </c>
      <c r="AY85" s="174" t="s">
        <v>3691</v>
      </c>
      <c r="BK85" s="176">
        <f>BK86+BK98</f>
        <v>0</v>
      </c>
    </row>
    <row r="86" spans="2:63" s="11" customFormat="1" ht="22.9" customHeight="1">
      <c r="B86" s="163"/>
      <c r="C86" s="164"/>
      <c r="D86" s="165" t="s">
        <v>3553</v>
      </c>
      <c r="E86" s="177" t="s">
        <v>2354</v>
      </c>
      <c r="F86" s="177" t="s">
        <v>2355</v>
      </c>
      <c r="G86" s="164"/>
      <c r="H86" s="164"/>
      <c r="I86" s="167"/>
      <c r="J86" s="178">
        <f>BK86</f>
        <v>0</v>
      </c>
      <c r="K86" s="164"/>
      <c r="L86" s="169"/>
      <c r="M86" s="170"/>
      <c r="N86" s="171"/>
      <c r="O86" s="171"/>
      <c r="P86" s="172">
        <f>SUM(P87:P97)</f>
        <v>0</v>
      </c>
      <c r="Q86" s="171"/>
      <c r="R86" s="172">
        <f>SUM(R87:R97)</f>
        <v>0</v>
      </c>
      <c r="S86" s="171"/>
      <c r="T86" s="173">
        <f>SUM(T87:T97)</f>
        <v>0</v>
      </c>
      <c r="AR86" s="174" t="s">
        <v>3562</v>
      </c>
      <c r="AT86" s="175" t="s">
        <v>3553</v>
      </c>
      <c r="AU86" s="175" t="s">
        <v>3562</v>
      </c>
      <c r="AY86" s="174" t="s">
        <v>3691</v>
      </c>
      <c r="BK86" s="176">
        <f>SUM(BK87:BK97)</f>
        <v>0</v>
      </c>
    </row>
    <row r="87" spans="2:65" s="1" customFormat="1" ht="16.5" customHeight="1">
      <c r="B87" s="34"/>
      <c r="C87" s="179" t="s">
        <v>3562</v>
      </c>
      <c r="D87" s="179" t="s">
        <v>3694</v>
      </c>
      <c r="E87" s="180" t="s">
        <v>2356</v>
      </c>
      <c r="F87" s="181" t="s">
        <v>2357</v>
      </c>
      <c r="G87" s="182" t="s">
        <v>4097</v>
      </c>
      <c r="H87" s="183">
        <v>2</v>
      </c>
      <c r="I87" s="184"/>
      <c r="J87" s="185">
        <f aca="true" t="shared" si="0" ref="J87:J97">ROUND(I87*H87,2)</f>
        <v>0</v>
      </c>
      <c r="K87" s="181" t="s">
        <v>1790</v>
      </c>
      <c r="L87" s="38"/>
      <c r="M87" s="186" t="s">
        <v>3501</v>
      </c>
      <c r="N87" s="187" t="s">
        <v>3525</v>
      </c>
      <c r="O87" s="63"/>
      <c r="P87" s="188">
        <f aca="true" t="shared" si="1" ref="P87:P97">O87*H87</f>
        <v>0</v>
      </c>
      <c r="Q87" s="188">
        <v>0</v>
      </c>
      <c r="R87" s="188">
        <f aca="true" t="shared" si="2" ref="R87:R97">Q87*H87</f>
        <v>0</v>
      </c>
      <c r="S87" s="188">
        <v>0</v>
      </c>
      <c r="T87" s="189">
        <f aca="true" t="shared" si="3" ref="T87:T97">S87*H87</f>
        <v>0</v>
      </c>
      <c r="AR87" s="190" t="s">
        <v>3699</v>
      </c>
      <c r="AT87" s="190" t="s">
        <v>3694</v>
      </c>
      <c r="AU87" s="190" t="s">
        <v>3565</v>
      </c>
      <c r="AY87" s="17" t="s">
        <v>3691</v>
      </c>
      <c r="BE87" s="191">
        <f aca="true" t="shared" si="4" ref="BE87:BE97">IF(N87="základní",J87,0)</f>
        <v>0</v>
      </c>
      <c r="BF87" s="191">
        <f aca="true" t="shared" si="5" ref="BF87:BF97">IF(N87="snížená",J87,0)</f>
        <v>0</v>
      </c>
      <c r="BG87" s="191">
        <f aca="true" t="shared" si="6" ref="BG87:BG97">IF(N87="zákl. přenesená",J87,0)</f>
        <v>0</v>
      </c>
      <c r="BH87" s="191">
        <f aca="true" t="shared" si="7" ref="BH87:BH97">IF(N87="sníž. přenesená",J87,0)</f>
        <v>0</v>
      </c>
      <c r="BI87" s="191">
        <f aca="true" t="shared" si="8" ref="BI87:BI97">IF(N87="nulová",J87,0)</f>
        <v>0</v>
      </c>
      <c r="BJ87" s="17" t="s">
        <v>3562</v>
      </c>
      <c r="BK87" s="191">
        <f aca="true" t="shared" si="9" ref="BK87:BK97">ROUND(I87*H87,2)</f>
        <v>0</v>
      </c>
      <c r="BL87" s="17" t="s">
        <v>3699</v>
      </c>
      <c r="BM87" s="190" t="s">
        <v>2358</v>
      </c>
    </row>
    <row r="88" spans="2:65" s="1" customFormat="1" ht="16.5" customHeight="1">
      <c r="B88" s="34"/>
      <c r="C88" s="179" t="s">
        <v>3565</v>
      </c>
      <c r="D88" s="179" t="s">
        <v>3694</v>
      </c>
      <c r="E88" s="180" t="s">
        <v>2359</v>
      </c>
      <c r="F88" s="181" t="s">
        <v>2360</v>
      </c>
      <c r="G88" s="182" t="s">
        <v>4097</v>
      </c>
      <c r="H88" s="183">
        <v>12</v>
      </c>
      <c r="I88" s="184"/>
      <c r="J88" s="185">
        <f t="shared" si="0"/>
        <v>0</v>
      </c>
      <c r="K88" s="181" t="s">
        <v>1790</v>
      </c>
      <c r="L88" s="38"/>
      <c r="M88" s="186" t="s">
        <v>3501</v>
      </c>
      <c r="N88" s="187" t="s">
        <v>3525</v>
      </c>
      <c r="O88" s="63"/>
      <c r="P88" s="188">
        <f t="shared" si="1"/>
        <v>0</v>
      </c>
      <c r="Q88" s="188">
        <v>0</v>
      </c>
      <c r="R88" s="188">
        <f t="shared" si="2"/>
        <v>0</v>
      </c>
      <c r="S88" s="188">
        <v>0</v>
      </c>
      <c r="T88" s="189">
        <f t="shared" si="3"/>
        <v>0</v>
      </c>
      <c r="AR88" s="190" t="s">
        <v>3699</v>
      </c>
      <c r="AT88" s="190" t="s">
        <v>3694</v>
      </c>
      <c r="AU88" s="190" t="s">
        <v>3565</v>
      </c>
      <c r="AY88" s="17" t="s">
        <v>3691</v>
      </c>
      <c r="BE88" s="191">
        <f t="shared" si="4"/>
        <v>0</v>
      </c>
      <c r="BF88" s="191">
        <f t="shared" si="5"/>
        <v>0</v>
      </c>
      <c r="BG88" s="191">
        <f t="shared" si="6"/>
        <v>0</v>
      </c>
      <c r="BH88" s="191">
        <f t="shared" si="7"/>
        <v>0</v>
      </c>
      <c r="BI88" s="191">
        <f t="shared" si="8"/>
        <v>0</v>
      </c>
      <c r="BJ88" s="17" t="s">
        <v>3562</v>
      </c>
      <c r="BK88" s="191">
        <f t="shared" si="9"/>
        <v>0</v>
      </c>
      <c r="BL88" s="17" t="s">
        <v>3699</v>
      </c>
      <c r="BM88" s="190" t="s">
        <v>2361</v>
      </c>
    </row>
    <row r="89" spans="2:65" s="1" customFormat="1" ht="16.5" customHeight="1">
      <c r="B89" s="34"/>
      <c r="C89" s="179" t="s">
        <v>3706</v>
      </c>
      <c r="D89" s="179" t="s">
        <v>3694</v>
      </c>
      <c r="E89" s="180" t="s">
        <v>2362</v>
      </c>
      <c r="F89" s="181" t="s">
        <v>2363</v>
      </c>
      <c r="G89" s="182" t="s">
        <v>3834</v>
      </c>
      <c r="H89" s="183">
        <v>3</v>
      </c>
      <c r="I89" s="184"/>
      <c r="J89" s="185">
        <f t="shared" si="0"/>
        <v>0</v>
      </c>
      <c r="K89" s="181" t="s">
        <v>1790</v>
      </c>
      <c r="L89" s="38"/>
      <c r="M89" s="186" t="s">
        <v>3501</v>
      </c>
      <c r="N89" s="187" t="s">
        <v>3525</v>
      </c>
      <c r="O89" s="63"/>
      <c r="P89" s="188">
        <f t="shared" si="1"/>
        <v>0</v>
      </c>
      <c r="Q89" s="188">
        <v>0</v>
      </c>
      <c r="R89" s="188">
        <f t="shared" si="2"/>
        <v>0</v>
      </c>
      <c r="S89" s="188">
        <v>0</v>
      </c>
      <c r="T89" s="189">
        <f t="shared" si="3"/>
        <v>0</v>
      </c>
      <c r="AR89" s="190" t="s">
        <v>3699</v>
      </c>
      <c r="AT89" s="190" t="s">
        <v>3694</v>
      </c>
      <c r="AU89" s="190" t="s">
        <v>3565</v>
      </c>
      <c r="AY89" s="17" t="s">
        <v>3691</v>
      </c>
      <c r="BE89" s="191">
        <f t="shared" si="4"/>
        <v>0</v>
      </c>
      <c r="BF89" s="191">
        <f t="shared" si="5"/>
        <v>0</v>
      </c>
      <c r="BG89" s="191">
        <f t="shared" si="6"/>
        <v>0</v>
      </c>
      <c r="BH89" s="191">
        <f t="shared" si="7"/>
        <v>0</v>
      </c>
      <c r="BI89" s="191">
        <f t="shared" si="8"/>
        <v>0</v>
      </c>
      <c r="BJ89" s="17" t="s">
        <v>3562</v>
      </c>
      <c r="BK89" s="191">
        <f t="shared" si="9"/>
        <v>0</v>
      </c>
      <c r="BL89" s="17" t="s">
        <v>3699</v>
      </c>
      <c r="BM89" s="190" t="s">
        <v>2364</v>
      </c>
    </row>
    <row r="90" spans="2:65" s="1" customFormat="1" ht="16.5" customHeight="1">
      <c r="B90" s="34"/>
      <c r="C90" s="179" t="s">
        <v>3699</v>
      </c>
      <c r="D90" s="179" t="s">
        <v>3694</v>
      </c>
      <c r="E90" s="180" t="s">
        <v>2365</v>
      </c>
      <c r="F90" s="181" t="s">
        <v>2366</v>
      </c>
      <c r="G90" s="182" t="s">
        <v>4097</v>
      </c>
      <c r="H90" s="183">
        <v>39</v>
      </c>
      <c r="I90" s="184"/>
      <c r="J90" s="185">
        <f t="shared" si="0"/>
        <v>0</v>
      </c>
      <c r="K90" s="181" t="s">
        <v>1790</v>
      </c>
      <c r="L90" s="38"/>
      <c r="M90" s="186" t="s">
        <v>3501</v>
      </c>
      <c r="N90" s="187" t="s">
        <v>3525</v>
      </c>
      <c r="O90" s="63"/>
      <c r="P90" s="188">
        <f t="shared" si="1"/>
        <v>0</v>
      </c>
      <c r="Q90" s="188">
        <v>0</v>
      </c>
      <c r="R90" s="188">
        <f t="shared" si="2"/>
        <v>0</v>
      </c>
      <c r="S90" s="188">
        <v>0</v>
      </c>
      <c r="T90" s="189">
        <f t="shared" si="3"/>
        <v>0</v>
      </c>
      <c r="AR90" s="190" t="s">
        <v>3699</v>
      </c>
      <c r="AT90" s="190" t="s">
        <v>3694</v>
      </c>
      <c r="AU90" s="190" t="s">
        <v>3565</v>
      </c>
      <c r="AY90" s="17" t="s">
        <v>3691</v>
      </c>
      <c r="BE90" s="191">
        <f t="shared" si="4"/>
        <v>0</v>
      </c>
      <c r="BF90" s="191">
        <f t="shared" si="5"/>
        <v>0</v>
      </c>
      <c r="BG90" s="191">
        <f t="shared" si="6"/>
        <v>0</v>
      </c>
      <c r="BH90" s="191">
        <f t="shared" si="7"/>
        <v>0</v>
      </c>
      <c r="BI90" s="191">
        <f t="shared" si="8"/>
        <v>0</v>
      </c>
      <c r="BJ90" s="17" t="s">
        <v>3562</v>
      </c>
      <c r="BK90" s="191">
        <f t="shared" si="9"/>
        <v>0</v>
      </c>
      <c r="BL90" s="17" t="s">
        <v>3699</v>
      </c>
      <c r="BM90" s="190" t="s">
        <v>2367</v>
      </c>
    </row>
    <row r="91" spans="2:65" s="1" customFormat="1" ht="16.5" customHeight="1">
      <c r="B91" s="34"/>
      <c r="C91" s="179" t="s">
        <v>3716</v>
      </c>
      <c r="D91" s="179" t="s">
        <v>3694</v>
      </c>
      <c r="E91" s="180" t="s">
        <v>2368</v>
      </c>
      <c r="F91" s="181" t="s">
        <v>2369</v>
      </c>
      <c r="G91" s="182" t="s">
        <v>2189</v>
      </c>
      <c r="H91" s="183">
        <v>1</v>
      </c>
      <c r="I91" s="184"/>
      <c r="J91" s="185">
        <f t="shared" si="0"/>
        <v>0</v>
      </c>
      <c r="K91" s="181" t="s">
        <v>1790</v>
      </c>
      <c r="L91" s="38"/>
      <c r="M91" s="186" t="s">
        <v>3501</v>
      </c>
      <c r="N91" s="187" t="s">
        <v>3525</v>
      </c>
      <c r="O91" s="63"/>
      <c r="P91" s="188">
        <f t="shared" si="1"/>
        <v>0</v>
      </c>
      <c r="Q91" s="188">
        <v>0</v>
      </c>
      <c r="R91" s="188">
        <f t="shared" si="2"/>
        <v>0</v>
      </c>
      <c r="S91" s="188">
        <v>0</v>
      </c>
      <c r="T91" s="189">
        <f t="shared" si="3"/>
        <v>0</v>
      </c>
      <c r="AR91" s="190" t="s">
        <v>3699</v>
      </c>
      <c r="AT91" s="190" t="s">
        <v>3694</v>
      </c>
      <c r="AU91" s="190" t="s">
        <v>3565</v>
      </c>
      <c r="AY91" s="17" t="s">
        <v>3691</v>
      </c>
      <c r="BE91" s="191">
        <f t="shared" si="4"/>
        <v>0</v>
      </c>
      <c r="BF91" s="191">
        <f t="shared" si="5"/>
        <v>0</v>
      </c>
      <c r="BG91" s="191">
        <f t="shared" si="6"/>
        <v>0</v>
      </c>
      <c r="BH91" s="191">
        <f t="shared" si="7"/>
        <v>0</v>
      </c>
      <c r="BI91" s="191">
        <f t="shared" si="8"/>
        <v>0</v>
      </c>
      <c r="BJ91" s="17" t="s">
        <v>3562</v>
      </c>
      <c r="BK91" s="191">
        <f t="shared" si="9"/>
        <v>0</v>
      </c>
      <c r="BL91" s="17" t="s">
        <v>3699</v>
      </c>
      <c r="BM91" s="190" t="s">
        <v>2370</v>
      </c>
    </row>
    <row r="92" spans="2:65" s="1" customFormat="1" ht="16.5" customHeight="1">
      <c r="B92" s="34"/>
      <c r="C92" s="179" t="s">
        <v>3721</v>
      </c>
      <c r="D92" s="179" t="s">
        <v>3694</v>
      </c>
      <c r="E92" s="180" t="s">
        <v>2371</v>
      </c>
      <c r="F92" s="181" t="s">
        <v>2372</v>
      </c>
      <c r="G92" s="182" t="s">
        <v>2189</v>
      </c>
      <c r="H92" s="183">
        <v>1</v>
      </c>
      <c r="I92" s="184"/>
      <c r="J92" s="185">
        <f t="shared" si="0"/>
        <v>0</v>
      </c>
      <c r="K92" s="181" t="s">
        <v>1790</v>
      </c>
      <c r="L92" s="38"/>
      <c r="M92" s="186" t="s">
        <v>3501</v>
      </c>
      <c r="N92" s="187" t="s">
        <v>3525</v>
      </c>
      <c r="O92" s="63"/>
      <c r="P92" s="188">
        <f t="shared" si="1"/>
        <v>0</v>
      </c>
      <c r="Q92" s="188">
        <v>0</v>
      </c>
      <c r="R92" s="188">
        <f t="shared" si="2"/>
        <v>0</v>
      </c>
      <c r="S92" s="188">
        <v>0</v>
      </c>
      <c r="T92" s="189">
        <f t="shared" si="3"/>
        <v>0</v>
      </c>
      <c r="AR92" s="190" t="s">
        <v>3699</v>
      </c>
      <c r="AT92" s="190" t="s">
        <v>3694</v>
      </c>
      <c r="AU92" s="190" t="s">
        <v>3565</v>
      </c>
      <c r="AY92" s="17" t="s">
        <v>3691</v>
      </c>
      <c r="BE92" s="191">
        <f t="shared" si="4"/>
        <v>0</v>
      </c>
      <c r="BF92" s="191">
        <f t="shared" si="5"/>
        <v>0</v>
      </c>
      <c r="BG92" s="191">
        <f t="shared" si="6"/>
        <v>0</v>
      </c>
      <c r="BH92" s="191">
        <f t="shared" si="7"/>
        <v>0</v>
      </c>
      <c r="BI92" s="191">
        <f t="shared" si="8"/>
        <v>0</v>
      </c>
      <c r="BJ92" s="17" t="s">
        <v>3562</v>
      </c>
      <c r="BK92" s="191">
        <f t="shared" si="9"/>
        <v>0</v>
      </c>
      <c r="BL92" s="17" t="s">
        <v>3699</v>
      </c>
      <c r="BM92" s="190" t="s">
        <v>2373</v>
      </c>
    </row>
    <row r="93" spans="2:65" s="1" customFormat="1" ht="16.5" customHeight="1">
      <c r="B93" s="34"/>
      <c r="C93" s="179" t="s">
        <v>3725</v>
      </c>
      <c r="D93" s="179" t="s">
        <v>3694</v>
      </c>
      <c r="E93" s="180" t="s">
        <v>2374</v>
      </c>
      <c r="F93" s="181" t="s">
        <v>2375</v>
      </c>
      <c r="G93" s="182" t="s">
        <v>4097</v>
      </c>
      <c r="H93" s="183">
        <v>40</v>
      </c>
      <c r="I93" s="184"/>
      <c r="J93" s="185">
        <f t="shared" si="0"/>
        <v>0</v>
      </c>
      <c r="K93" s="181" t="s">
        <v>1790</v>
      </c>
      <c r="L93" s="38"/>
      <c r="M93" s="186" t="s">
        <v>3501</v>
      </c>
      <c r="N93" s="187" t="s">
        <v>3525</v>
      </c>
      <c r="O93" s="63"/>
      <c r="P93" s="188">
        <f t="shared" si="1"/>
        <v>0</v>
      </c>
      <c r="Q93" s="188">
        <v>0</v>
      </c>
      <c r="R93" s="188">
        <f t="shared" si="2"/>
        <v>0</v>
      </c>
      <c r="S93" s="188">
        <v>0</v>
      </c>
      <c r="T93" s="189">
        <f t="shared" si="3"/>
        <v>0</v>
      </c>
      <c r="AR93" s="190" t="s">
        <v>3699</v>
      </c>
      <c r="AT93" s="190" t="s">
        <v>3694</v>
      </c>
      <c r="AU93" s="190" t="s">
        <v>3565</v>
      </c>
      <c r="AY93" s="17" t="s">
        <v>3691</v>
      </c>
      <c r="BE93" s="191">
        <f t="shared" si="4"/>
        <v>0</v>
      </c>
      <c r="BF93" s="191">
        <f t="shared" si="5"/>
        <v>0</v>
      </c>
      <c r="BG93" s="191">
        <f t="shared" si="6"/>
        <v>0</v>
      </c>
      <c r="BH93" s="191">
        <f t="shared" si="7"/>
        <v>0</v>
      </c>
      <c r="BI93" s="191">
        <f t="shared" si="8"/>
        <v>0</v>
      </c>
      <c r="BJ93" s="17" t="s">
        <v>3562</v>
      </c>
      <c r="BK93" s="191">
        <f t="shared" si="9"/>
        <v>0</v>
      </c>
      <c r="BL93" s="17" t="s">
        <v>3699</v>
      </c>
      <c r="BM93" s="190" t="s">
        <v>2376</v>
      </c>
    </row>
    <row r="94" spans="2:65" s="1" customFormat="1" ht="16.5" customHeight="1">
      <c r="B94" s="34"/>
      <c r="C94" s="179" t="s">
        <v>3732</v>
      </c>
      <c r="D94" s="179" t="s">
        <v>3694</v>
      </c>
      <c r="E94" s="180" t="s">
        <v>2377</v>
      </c>
      <c r="F94" s="181" t="s">
        <v>2378</v>
      </c>
      <c r="G94" s="182" t="s">
        <v>4097</v>
      </c>
      <c r="H94" s="183">
        <v>40</v>
      </c>
      <c r="I94" s="184"/>
      <c r="J94" s="185">
        <f t="shared" si="0"/>
        <v>0</v>
      </c>
      <c r="K94" s="181" t="s">
        <v>1790</v>
      </c>
      <c r="L94" s="38"/>
      <c r="M94" s="186" t="s">
        <v>3501</v>
      </c>
      <c r="N94" s="187" t="s">
        <v>3525</v>
      </c>
      <c r="O94" s="63"/>
      <c r="P94" s="188">
        <f t="shared" si="1"/>
        <v>0</v>
      </c>
      <c r="Q94" s="188">
        <v>0</v>
      </c>
      <c r="R94" s="188">
        <f t="shared" si="2"/>
        <v>0</v>
      </c>
      <c r="S94" s="188">
        <v>0</v>
      </c>
      <c r="T94" s="189">
        <f t="shared" si="3"/>
        <v>0</v>
      </c>
      <c r="AR94" s="190" t="s">
        <v>3699</v>
      </c>
      <c r="AT94" s="190" t="s">
        <v>3694</v>
      </c>
      <c r="AU94" s="190" t="s">
        <v>3565</v>
      </c>
      <c r="AY94" s="17" t="s">
        <v>3691</v>
      </c>
      <c r="BE94" s="191">
        <f t="shared" si="4"/>
        <v>0</v>
      </c>
      <c r="BF94" s="191">
        <f t="shared" si="5"/>
        <v>0</v>
      </c>
      <c r="BG94" s="191">
        <f t="shared" si="6"/>
        <v>0</v>
      </c>
      <c r="BH94" s="191">
        <f t="shared" si="7"/>
        <v>0</v>
      </c>
      <c r="BI94" s="191">
        <f t="shared" si="8"/>
        <v>0</v>
      </c>
      <c r="BJ94" s="17" t="s">
        <v>3562</v>
      </c>
      <c r="BK94" s="191">
        <f t="shared" si="9"/>
        <v>0</v>
      </c>
      <c r="BL94" s="17" t="s">
        <v>3699</v>
      </c>
      <c r="BM94" s="190" t="s">
        <v>2379</v>
      </c>
    </row>
    <row r="95" spans="2:65" s="1" customFormat="1" ht="16.5" customHeight="1">
      <c r="B95" s="34"/>
      <c r="C95" s="179" t="s">
        <v>3737</v>
      </c>
      <c r="D95" s="179" t="s">
        <v>3694</v>
      </c>
      <c r="E95" s="180" t="s">
        <v>2380</v>
      </c>
      <c r="F95" s="181" t="s">
        <v>2381</v>
      </c>
      <c r="G95" s="182" t="s">
        <v>2189</v>
      </c>
      <c r="H95" s="183">
        <v>1</v>
      </c>
      <c r="I95" s="184"/>
      <c r="J95" s="185">
        <f t="shared" si="0"/>
        <v>0</v>
      </c>
      <c r="K95" s="181" t="s">
        <v>1790</v>
      </c>
      <c r="L95" s="38"/>
      <c r="M95" s="186" t="s">
        <v>3501</v>
      </c>
      <c r="N95" s="187" t="s">
        <v>3525</v>
      </c>
      <c r="O95" s="63"/>
      <c r="P95" s="188">
        <f t="shared" si="1"/>
        <v>0</v>
      </c>
      <c r="Q95" s="188">
        <v>0</v>
      </c>
      <c r="R95" s="188">
        <f t="shared" si="2"/>
        <v>0</v>
      </c>
      <c r="S95" s="188">
        <v>0</v>
      </c>
      <c r="T95" s="189">
        <f t="shared" si="3"/>
        <v>0</v>
      </c>
      <c r="AR95" s="190" t="s">
        <v>3699</v>
      </c>
      <c r="AT95" s="190" t="s">
        <v>3694</v>
      </c>
      <c r="AU95" s="190" t="s">
        <v>3565</v>
      </c>
      <c r="AY95" s="17" t="s">
        <v>3691</v>
      </c>
      <c r="BE95" s="191">
        <f t="shared" si="4"/>
        <v>0</v>
      </c>
      <c r="BF95" s="191">
        <f t="shared" si="5"/>
        <v>0</v>
      </c>
      <c r="BG95" s="191">
        <f t="shared" si="6"/>
        <v>0</v>
      </c>
      <c r="BH95" s="191">
        <f t="shared" si="7"/>
        <v>0</v>
      </c>
      <c r="BI95" s="191">
        <f t="shared" si="8"/>
        <v>0</v>
      </c>
      <c r="BJ95" s="17" t="s">
        <v>3562</v>
      </c>
      <c r="BK95" s="191">
        <f t="shared" si="9"/>
        <v>0</v>
      </c>
      <c r="BL95" s="17" t="s">
        <v>3699</v>
      </c>
      <c r="BM95" s="190" t="s">
        <v>2382</v>
      </c>
    </row>
    <row r="96" spans="2:65" s="1" customFormat="1" ht="16.5" customHeight="1">
      <c r="B96" s="34"/>
      <c r="C96" s="179" t="s">
        <v>3741</v>
      </c>
      <c r="D96" s="179" t="s">
        <v>3694</v>
      </c>
      <c r="E96" s="180" t="s">
        <v>2383</v>
      </c>
      <c r="F96" s="181" t="s">
        <v>2384</v>
      </c>
      <c r="G96" s="182" t="s">
        <v>2189</v>
      </c>
      <c r="H96" s="183">
        <v>1</v>
      </c>
      <c r="I96" s="184"/>
      <c r="J96" s="185">
        <f t="shared" si="0"/>
        <v>0</v>
      </c>
      <c r="K96" s="181" t="s">
        <v>1790</v>
      </c>
      <c r="L96" s="38"/>
      <c r="M96" s="186" t="s">
        <v>3501</v>
      </c>
      <c r="N96" s="187" t="s">
        <v>3525</v>
      </c>
      <c r="O96" s="63"/>
      <c r="P96" s="188">
        <f t="shared" si="1"/>
        <v>0</v>
      </c>
      <c r="Q96" s="188">
        <v>0</v>
      </c>
      <c r="R96" s="188">
        <f t="shared" si="2"/>
        <v>0</v>
      </c>
      <c r="S96" s="188">
        <v>0</v>
      </c>
      <c r="T96" s="189">
        <f t="shared" si="3"/>
        <v>0</v>
      </c>
      <c r="AR96" s="190" t="s">
        <v>3699</v>
      </c>
      <c r="AT96" s="190" t="s">
        <v>3694</v>
      </c>
      <c r="AU96" s="190" t="s">
        <v>3565</v>
      </c>
      <c r="AY96" s="17" t="s">
        <v>3691</v>
      </c>
      <c r="BE96" s="191">
        <f t="shared" si="4"/>
        <v>0</v>
      </c>
      <c r="BF96" s="191">
        <f t="shared" si="5"/>
        <v>0</v>
      </c>
      <c r="BG96" s="191">
        <f t="shared" si="6"/>
        <v>0</v>
      </c>
      <c r="BH96" s="191">
        <f t="shared" si="7"/>
        <v>0</v>
      </c>
      <c r="BI96" s="191">
        <f t="shared" si="8"/>
        <v>0</v>
      </c>
      <c r="BJ96" s="17" t="s">
        <v>3562</v>
      </c>
      <c r="BK96" s="191">
        <f t="shared" si="9"/>
        <v>0</v>
      </c>
      <c r="BL96" s="17" t="s">
        <v>3699</v>
      </c>
      <c r="BM96" s="190" t="s">
        <v>2385</v>
      </c>
    </row>
    <row r="97" spans="2:65" s="1" customFormat="1" ht="16.5" customHeight="1">
      <c r="B97" s="34"/>
      <c r="C97" s="179" t="s">
        <v>3692</v>
      </c>
      <c r="D97" s="179" t="s">
        <v>3694</v>
      </c>
      <c r="E97" s="180" t="s">
        <v>2386</v>
      </c>
      <c r="F97" s="181" t="s">
        <v>2387</v>
      </c>
      <c r="G97" s="182" t="s">
        <v>2388</v>
      </c>
      <c r="H97" s="245"/>
      <c r="I97" s="184"/>
      <c r="J97" s="185">
        <f t="shared" si="0"/>
        <v>0</v>
      </c>
      <c r="K97" s="181" t="s">
        <v>1790</v>
      </c>
      <c r="L97" s="38"/>
      <c r="M97" s="186" t="s">
        <v>3501</v>
      </c>
      <c r="N97" s="187" t="s">
        <v>3525</v>
      </c>
      <c r="O97" s="63"/>
      <c r="P97" s="188">
        <f t="shared" si="1"/>
        <v>0</v>
      </c>
      <c r="Q97" s="188">
        <v>0</v>
      </c>
      <c r="R97" s="188">
        <f t="shared" si="2"/>
        <v>0</v>
      </c>
      <c r="S97" s="188">
        <v>0</v>
      </c>
      <c r="T97" s="189">
        <f t="shared" si="3"/>
        <v>0</v>
      </c>
      <c r="AR97" s="190" t="s">
        <v>3699</v>
      </c>
      <c r="AT97" s="190" t="s">
        <v>3694</v>
      </c>
      <c r="AU97" s="190" t="s">
        <v>3565</v>
      </c>
      <c r="AY97" s="17" t="s">
        <v>3691</v>
      </c>
      <c r="BE97" s="191">
        <f t="shared" si="4"/>
        <v>0</v>
      </c>
      <c r="BF97" s="191">
        <f t="shared" si="5"/>
        <v>0</v>
      </c>
      <c r="BG97" s="191">
        <f t="shared" si="6"/>
        <v>0</v>
      </c>
      <c r="BH97" s="191">
        <f t="shared" si="7"/>
        <v>0</v>
      </c>
      <c r="BI97" s="191">
        <f t="shared" si="8"/>
        <v>0</v>
      </c>
      <c r="BJ97" s="17" t="s">
        <v>3562</v>
      </c>
      <c r="BK97" s="191">
        <f t="shared" si="9"/>
        <v>0</v>
      </c>
      <c r="BL97" s="17" t="s">
        <v>3699</v>
      </c>
      <c r="BM97" s="190" t="s">
        <v>2389</v>
      </c>
    </row>
    <row r="98" spans="2:63" s="11" customFormat="1" ht="22.9" customHeight="1">
      <c r="B98" s="163"/>
      <c r="C98" s="164"/>
      <c r="D98" s="165" t="s">
        <v>3553</v>
      </c>
      <c r="E98" s="177" t="s">
        <v>3050</v>
      </c>
      <c r="F98" s="177" t="s">
        <v>3051</v>
      </c>
      <c r="G98" s="164"/>
      <c r="H98" s="164"/>
      <c r="I98" s="167"/>
      <c r="J98" s="178">
        <f>BK98</f>
        <v>0</v>
      </c>
      <c r="K98" s="164"/>
      <c r="L98" s="169"/>
      <c r="M98" s="170"/>
      <c r="N98" s="171"/>
      <c r="O98" s="171"/>
      <c r="P98" s="172">
        <f>SUM(P99:P102)</f>
        <v>0</v>
      </c>
      <c r="Q98" s="171"/>
      <c r="R98" s="172">
        <f>SUM(R99:R102)</f>
        <v>0</v>
      </c>
      <c r="S98" s="171"/>
      <c r="T98" s="173">
        <f>SUM(T99:T102)</f>
        <v>0</v>
      </c>
      <c r="AR98" s="174" t="s">
        <v>3565</v>
      </c>
      <c r="AT98" s="175" t="s">
        <v>3553</v>
      </c>
      <c r="AU98" s="175" t="s">
        <v>3562</v>
      </c>
      <c r="AY98" s="174" t="s">
        <v>3691</v>
      </c>
      <c r="BK98" s="176">
        <f>SUM(BK99:BK102)</f>
        <v>0</v>
      </c>
    </row>
    <row r="99" spans="2:65" s="1" customFormat="1" ht="16.5" customHeight="1">
      <c r="B99" s="34"/>
      <c r="C99" s="179" t="s">
        <v>3701</v>
      </c>
      <c r="D99" s="179" t="s">
        <v>3694</v>
      </c>
      <c r="E99" s="180" t="s">
        <v>2390</v>
      </c>
      <c r="F99" s="181" t="s">
        <v>2391</v>
      </c>
      <c r="G99" s="182" t="s">
        <v>3800</v>
      </c>
      <c r="H99" s="183">
        <v>2</v>
      </c>
      <c r="I99" s="184"/>
      <c r="J99" s="185">
        <f>ROUND(I99*H99,2)</f>
        <v>0</v>
      </c>
      <c r="K99" s="181" t="s">
        <v>1790</v>
      </c>
      <c r="L99" s="38"/>
      <c r="M99" s="186" t="s">
        <v>3501</v>
      </c>
      <c r="N99" s="187" t="s">
        <v>3525</v>
      </c>
      <c r="O99" s="63"/>
      <c r="P99" s="188">
        <f>O99*H99</f>
        <v>0</v>
      </c>
      <c r="Q99" s="188">
        <v>0</v>
      </c>
      <c r="R99" s="188">
        <f>Q99*H99</f>
        <v>0</v>
      </c>
      <c r="S99" s="188">
        <v>0</v>
      </c>
      <c r="T99" s="189">
        <f>S99*H99</f>
        <v>0</v>
      </c>
      <c r="AR99" s="190" t="s">
        <v>3761</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3761</v>
      </c>
      <c r="BM99" s="190" t="s">
        <v>2392</v>
      </c>
    </row>
    <row r="100" spans="2:65" s="1" customFormat="1" ht="16.5" customHeight="1">
      <c r="B100" s="34"/>
      <c r="C100" s="179" t="s">
        <v>3723</v>
      </c>
      <c r="D100" s="179" t="s">
        <v>3694</v>
      </c>
      <c r="E100" s="180" t="s">
        <v>2393</v>
      </c>
      <c r="F100" s="181" t="s">
        <v>2394</v>
      </c>
      <c r="G100" s="182" t="s">
        <v>3800</v>
      </c>
      <c r="H100" s="183">
        <v>2</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3761</v>
      </c>
      <c r="AT100" s="190" t="s">
        <v>3694</v>
      </c>
      <c r="AU100" s="190" t="s">
        <v>3565</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3761</v>
      </c>
      <c r="BM100" s="190" t="s">
        <v>2395</v>
      </c>
    </row>
    <row r="101" spans="2:65" s="1" customFormat="1" ht="16.5" customHeight="1">
      <c r="B101" s="34"/>
      <c r="C101" s="179" t="s">
        <v>3756</v>
      </c>
      <c r="D101" s="179" t="s">
        <v>3694</v>
      </c>
      <c r="E101" s="180" t="s">
        <v>2396</v>
      </c>
      <c r="F101" s="181" t="s">
        <v>2397</v>
      </c>
      <c r="G101" s="182" t="s">
        <v>4097</v>
      </c>
      <c r="H101" s="183">
        <v>2</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3761</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3761</v>
      </c>
      <c r="BM101" s="190" t="s">
        <v>2398</v>
      </c>
    </row>
    <row r="102" spans="2:65" s="1" customFormat="1" ht="16.5" customHeight="1">
      <c r="B102" s="34"/>
      <c r="C102" s="179" t="s">
        <v>3490</v>
      </c>
      <c r="D102" s="179" t="s">
        <v>3694</v>
      </c>
      <c r="E102" s="180" t="s">
        <v>2399</v>
      </c>
      <c r="F102" s="181" t="s">
        <v>2400</v>
      </c>
      <c r="G102" s="182" t="s">
        <v>4097</v>
      </c>
      <c r="H102" s="183">
        <v>2</v>
      </c>
      <c r="I102" s="184"/>
      <c r="J102" s="185">
        <f>ROUND(I102*H102,2)</f>
        <v>0</v>
      </c>
      <c r="K102" s="181" t="s">
        <v>1790</v>
      </c>
      <c r="L102" s="38"/>
      <c r="M102" s="237" t="s">
        <v>3501</v>
      </c>
      <c r="N102" s="238" t="s">
        <v>3525</v>
      </c>
      <c r="O102" s="239"/>
      <c r="P102" s="240">
        <f>O102*H102</f>
        <v>0</v>
      </c>
      <c r="Q102" s="240">
        <v>0</v>
      </c>
      <c r="R102" s="240">
        <f>Q102*H102</f>
        <v>0</v>
      </c>
      <c r="S102" s="240">
        <v>0</v>
      </c>
      <c r="T102" s="241">
        <f>S102*H102</f>
        <v>0</v>
      </c>
      <c r="AR102" s="190" t="s">
        <v>3761</v>
      </c>
      <c r="AT102" s="190" t="s">
        <v>3694</v>
      </c>
      <c r="AU102" s="190" t="s">
        <v>3565</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3761</v>
      </c>
      <c r="BM102" s="190" t="s">
        <v>2401</v>
      </c>
    </row>
    <row r="103" spans="2:12" s="1" customFormat="1" ht="6.95" customHeight="1">
      <c r="B103" s="46"/>
      <c r="C103" s="47"/>
      <c r="D103" s="47"/>
      <c r="E103" s="47"/>
      <c r="F103" s="47"/>
      <c r="G103" s="47"/>
      <c r="H103" s="47"/>
      <c r="I103" s="130"/>
      <c r="J103" s="47"/>
      <c r="K103" s="47"/>
      <c r="L103" s="38"/>
    </row>
  </sheetData>
  <sheetProtection sheet="1" objects="1" scenarios="1" formatColumns="0" formatRows="0" autoFilter="0"/>
  <autoFilter ref="C82:K10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2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3579</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2402</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ROUND(J88,2)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ROUND((SUM(BE88:BE206)),2)</f>
        <v>0</v>
      </c>
      <c r="I33" s="119">
        <v>0.21</v>
      </c>
      <c r="J33" s="118">
        <f>ROUND(((SUM(BE88:BE206))*I33),2)</f>
        <v>0</v>
      </c>
      <c r="L33" s="38"/>
    </row>
    <row r="34" spans="2:12" s="1" customFormat="1" ht="14.45" customHeight="1">
      <c r="B34" s="38"/>
      <c r="E34" s="105" t="s">
        <v>3526</v>
      </c>
      <c r="F34" s="118">
        <f>ROUND((SUM(BF88:BF206)),2)</f>
        <v>0</v>
      </c>
      <c r="I34" s="119">
        <v>0.15</v>
      </c>
      <c r="J34" s="118">
        <f>ROUND(((SUM(BF88:BF206))*I34),2)</f>
        <v>0</v>
      </c>
      <c r="L34" s="38"/>
    </row>
    <row r="35" spans="2:12" s="1" customFormat="1" ht="14.45" customHeight="1" hidden="1">
      <c r="B35" s="38"/>
      <c r="E35" s="105" t="s">
        <v>3527</v>
      </c>
      <c r="F35" s="118">
        <f>ROUND((SUM(BG88:BG206)),2)</f>
        <v>0</v>
      </c>
      <c r="I35" s="119">
        <v>0.21</v>
      </c>
      <c r="J35" s="118">
        <f>0</f>
        <v>0</v>
      </c>
      <c r="L35" s="38"/>
    </row>
    <row r="36" spans="2:12" s="1" customFormat="1" ht="14.45" customHeight="1" hidden="1">
      <c r="B36" s="38"/>
      <c r="E36" s="105" t="s">
        <v>3528</v>
      </c>
      <c r="F36" s="118">
        <f>ROUND((SUM(BH88:BH206)),2)</f>
        <v>0</v>
      </c>
      <c r="I36" s="119">
        <v>0.15</v>
      </c>
      <c r="J36" s="118">
        <f>0</f>
        <v>0</v>
      </c>
      <c r="L36" s="38"/>
    </row>
    <row r="37" spans="2:12" s="1" customFormat="1" ht="14.45" customHeight="1" hidden="1">
      <c r="B37" s="38"/>
      <c r="E37" s="105" t="s">
        <v>3529</v>
      </c>
      <c r="F37" s="118">
        <f>ROUND((SUM(BI88:BI206)),2)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01_D.1.4.2a - Vytápění</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J88</f>
        <v>0</v>
      </c>
      <c r="K59" s="35"/>
      <c r="L59" s="38"/>
      <c r="AU59" s="17" t="s">
        <v>3638</v>
      </c>
    </row>
    <row r="60" spans="2:12" s="8" customFormat="1" ht="24.95" customHeight="1">
      <c r="B60" s="138"/>
      <c r="C60" s="139"/>
      <c r="D60" s="140" t="s">
        <v>1780</v>
      </c>
      <c r="E60" s="141"/>
      <c r="F60" s="141"/>
      <c r="G60" s="141"/>
      <c r="H60" s="141"/>
      <c r="I60" s="142"/>
      <c r="J60" s="143">
        <f>J89</f>
        <v>0</v>
      </c>
      <c r="K60" s="139"/>
      <c r="L60" s="144"/>
    </row>
    <row r="61" spans="2:12" s="8" customFormat="1" ht="24.95" customHeight="1">
      <c r="B61" s="138"/>
      <c r="C61" s="139"/>
      <c r="D61" s="140" t="s">
        <v>1911</v>
      </c>
      <c r="E61" s="141"/>
      <c r="F61" s="141"/>
      <c r="G61" s="141"/>
      <c r="H61" s="141"/>
      <c r="I61" s="142"/>
      <c r="J61" s="143">
        <f>J90</f>
        <v>0</v>
      </c>
      <c r="K61" s="139"/>
      <c r="L61" s="144"/>
    </row>
    <row r="62" spans="2:12" s="9" customFormat="1" ht="19.9" customHeight="1">
      <c r="B62" s="145"/>
      <c r="C62" s="146"/>
      <c r="D62" s="147" t="s">
        <v>3661</v>
      </c>
      <c r="E62" s="148"/>
      <c r="F62" s="148"/>
      <c r="G62" s="148"/>
      <c r="H62" s="148"/>
      <c r="I62" s="149"/>
      <c r="J62" s="150">
        <f>J91</f>
        <v>0</v>
      </c>
      <c r="K62" s="146"/>
      <c r="L62" s="151"/>
    </row>
    <row r="63" spans="2:12" s="9" customFormat="1" ht="19.9" customHeight="1">
      <c r="B63" s="145"/>
      <c r="C63" s="146"/>
      <c r="D63" s="147" t="s">
        <v>2403</v>
      </c>
      <c r="E63" s="148"/>
      <c r="F63" s="148"/>
      <c r="G63" s="148"/>
      <c r="H63" s="148"/>
      <c r="I63" s="149"/>
      <c r="J63" s="150">
        <f>J103</f>
        <v>0</v>
      </c>
      <c r="K63" s="146"/>
      <c r="L63" s="151"/>
    </row>
    <row r="64" spans="2:12" s="9" customFormat="1" ht="19.9" customHeight="1">
      <c r="B64" s="145"/>
      <c r="C64" s="146"/>
      <c r="D64" s="147" t="s">
        <v>1916</v>
      </c>
      <c r="E64" s="148"/>
      <c r="F64" s="148"/>
      <c r="G64" s="148"/>
      <c r="H64" s="148"/>
      <c r="I64" s="149"/>
      <c r="J64" s="150">
        <f>J114</f>
        <v>0</v>
      </c>
      <c r="K64" s="146"/>
      <c r="L64" s="151"/>
    </row>
    <row r="65" spans="2:12" s="9" customFormat="1" ht="19.9" customHeight="1">
      <c r="B65" s="145"/>
      <c r="C65" s="146"/>
      <c r="D65" s="147" t="s">
        <v>2404</v>
      </c>
      <c r="E65" s="148"/>
      <c r="F65" s="148"/>
      <c r="G65" s="148"/>
      <c r="H65" s="148"/>
      <c r="I65" s="149"/>
      <c r="J65" s="150">
        <f>J125</f>
        <v>0</v>
      </c>
      <c r="K65" s="146"/>
      <c r="L65" s="151"/>
    </row>
    <row r="66" spans="2:12" s="9" customFormat="1" ht="19.9" customHeight="1">
      <c r="B66" s="145"/>
      <c r="C66" s="146"/>
      <c r="D66" s="147" t="s">
        <v>2405</v>
      </c>
      <c r="E66" s="148"/>
      <c r="F66" s="148"/>
      <c r="G66" s="148"/>
      <c r="H66" s="148"/>
      <c r="I66" s="149"/>
      <c r="J66" s="150">
        <f>J139</f>
        <v>0</v>
      </c>
      <c r="K66" s="146"/>
      <c r="L66" s="151"/>
    </row>
    <row r="67" spans="2:12" s="9" customFormat="1" ht="19.9" customHeight="1">
      <c r="B67" s="145"/>
      <c r="C67" s="146"/>
      <c r="D67" s="147" t="s">
        <v>2406</v>
      </c>
      <c r="E67" s="148"/>
      <c r="F67" s="148"/>
      <c r="G67" s="148"/>
      <c r="H67" s="148"/>
      <c r="I67" s="149"/>
      <c r="J67" s="150">
        <f>J163</f>
        <v>0</v>
      </c>
      <c r="K67" s="146"/>
      <c r="L67" s="151"/>
    </row>
    <row r="68" spans="2:12" s="9" customFormat="1" ht="19.9" customHeight="1">
      <c r="B68" s="145"/>
      <c r="C68" s="146"/>
      <c r="D68" s="147" t="s">
        <v>3670</v>
      </c>
      <c r="E68" s="148"/>
      <c r="F68" s="148"/>
      <c r="G68" s="148"/>
      <c r="H68" s="148"/>
      <c r="I68" s="149"/>
      <c r="J68" s="150">
        <f>J202</f>
        <v>0</v>
      </c>
      <c r="K68" s="146"/>
      <c r="L68" s="151"/>
    </row>
    <row r="69" spans="2:12" s="1" customFormat="1" ht="21.75" customHeight="1">
      <c r="B69" s="34"/>
      <c r="C69" s="35"/>
      <c r="D69" s="35"/>
      <c r="E69" s="35"/>
      <c r="F69" s="35"/>
      <c r="G69" s="35"/>
      <c r="H69" s="35"/>
      <c r="I69" s="106"/>
      <c r="J69" s="35"/>
      <c r="K69" s="35"/>
      <c r="L69" s="38"/>
    </row>
    <row r="70" spans="2:12" s="1" customFormat="1" ht="6.95" customHeight="1">
      <c r="B70" s="46"/>
      <c r="C70" s="47"/>
      <c r="D70" s="47"/>
      <c r="E70" s="47"/>
      <c r="F70" s="47"/>
      <c r="G70" s="47"/>
      <c r="H70" s="47"/>
      <c r="I70" s="130"/>
      <c r="J70" s="47"/>
      <c r="K70" s="47"/>
      <c r="L70" s="38"/>
    </row>
    <row r="74" spans="2:12" s="1" customFormat="1" ht="6.95" customHeight="1">
      <c r="B74" s="48"/>
      <c r="C74" s="49"/>
      <c r="D74" s="49"/>
      <c r="E74" s="49"/>
      <c r="F74" s="49"/>
      <c r="G74" s="49"/>
      <c r="H74" s="49"/>
      <c r="I74" s="133"/>
      <c r="J74" s="49"/>
      <c r="K74" s="49"/>
      <c r="L74" s="38"/>
    </row>
    <row r="75" spans="2:12" s="1" customFormat="1" ht="24.95" customHeight="1">
      <c r="B75" s="34"/>
      <c r="C75" s="23" t="s">
        <v>3676</v>
      </c>
      <c r="D75" s="35"/>
      <c r="E75" s="35"/>
      <c r="F75" s="35"/>
      <c r="G75" s="35"/>
      <c r="H75" s="35"/>
      <c r="I75" s="106"/>
      <c r="J75" s="35"/>
      <c r="K75" s="35"/>
      <c r="L75" s="38"/>
    </row>
    <row r="76" spans="2:12" s="1" customFormat="1" ht="6.95" customHeight="1">
      <c r="B76" s="34"/>
      <c r="C76" s="35"/>
      <c r="D76" s="35"/>
      <c r="E76" s="35"/>
      <c r="F76" s="35"/>
      <c r="G76" s="35"/>
      <c r="H76" s="35"/>
      <c r="I76" s="106"/>
      <c r="J76" s="35"/>
      <c r="K76" s="35"/>
      <c r="L76" s="38"/>
    </row>
    <row r="77" spans="2:12" s="1" customFormat="1" ht="12" customHeight="1">
      <c r="B77" s="34"/>
      <c r="C77" s="29" t="s">
        <v>3498</v>
      </c>
      <c r="D77" s="35"/>
      <c r="E77" s="35"/>
      <c r="F77" s="35"/>
      <c r="G77" s="35"/>
      <c r="H77" s="35"/>
      <c r="I77" s="106"/>
      <c r="J77" s="35"/>
      <c r="K77" s="35"/>
      <c r="L77" s="38"/>
    </row>
    <row r="78" spans="2:12" s="1" customFormat="1" ht="16.5" customHeight="1">
      <c r="B78" s="34"/>
      <c r="C78" s="35"/>
      <c r="D78" s="35"/>
      <c r="E78" s="553" t="str">
        <f>E7</f>
        <v>Světlá nad Sázavou - Managment</v>
      </c>
      <c r="F78" s="554"/>
      <c r="G78" s="554"/>
      <c r="H78" s="554"/>
      <c r="I78" s="106"/>
      <c r="J78" s="35"/>
      <c r="K78" s="35"/>
      <c r="L78" s="38"/>
    </row>
    <row r="79" spans="2:12" s="1" customFormat="1" ht="12" customHeight="1">
      <c r="B79" s="34"/>
      <c r="C79" s="29" t="s">
        <v>3633</v>
      </c>
      <c r="D79" s="35"/>
      <c r="E79" s="35"/>
      <c r="F79" s="35"/>
      <c r="G79" s="35"/>
      <c r="H79" s="35"/>
      <c r="I79" s="106"/>
      <c r="J79" s="35"/>
      <c r="K79" s="35"/>
      <c r="L79" s="38"/>
    </row>
    <row r="80" spans="2:12" s="1" customFormat="1" ht="16.5" customHeight="1">
      <c r="B80" s="34"/>
      <c r="C80" s="35"/>
      <c r="D80" s="35"/>
      <c r="E80" s="537" t="str">
        <f>E9</f>
        <v>SO 01_D.1.4.2a - Vytápění</v>
      </c>
      <c r="F80" s="552"/>
      <c r="G80" s="552"/>
      <c r="H80" s="552"/>
      <c r="I80" s="106"/>
      <c r="J80" s="35"/>
      <c r="K80" s="35"/>
      <c r="L80" s="38"/>
    </row>
    <row r="81" spans="2:12" s="1" customFormat="1" ht="6.95" customHeight="1">
      <c r="B81" s="34"/>
      <c r="C81" s="35"/>
      <c r="D81" s="35"/>
      <c r="E81" s="35"/>
      <c r="F81" s="35"/>
      <c r="G81" s="35"/>
      <c r="H81" s="35"/>
      <c r="I81" s="106"/>
      <c r="J81" s="35"/>
      <c r="K81" s="35"/>
      <c r="L81" s="38"/>
    </row>
    <row r="82" spans="2:12" s="1" customFormat="1" ht="12" customHeight="1">
      <c r="B82" s="34"/>
      <c r="C82" s="29" t="s">
        <v>3503</v>
      </c>
      <c r="D82" s="35"/>
      <c r="E82" s="35"/>
      <c r="F82" s="27" t="str">
        <f>F12</f>
        <v>Světlá nad Sázavou</v>
      </c>
      <c r="G82" s="35"/>
      <c r="H82" s="35"/>
      <c r="I82" s="108" t="s">
        <v>3505</v>
      </c>
      <c r="J82" s="58" t="str">
        <f>IF(J12="","",J12)</f>
        <v>6. 2. 2019</v>
      </c>
      <c r="K82" s="35"/>
      <c r="L82" s="38"/>
    </row>
    <row r="83" spans="2:12" s="1" customFormat="1" ht="6.95" customHeight="1">
      <c r="B83" s="34"/>
      <c r="C83" s="35"/>
      <c r="D83" s="35"/>
      <c r="E83" s="35"/>
      <c r="F83" s="35"/>
      <c r="G83" s="35"/>
      <c r="H83" s="35"/>
      <c r="I83" s="106"/>
      <c r="J83" s="35"/>
      <c r="K83" s="35"/>
      <c r="L83" s="38"/>
    </row>
    <row r="84" spans="2:12" s="1" customFormat="1" ht="15.2" customHeight="1">
      <c r="B84" s="34"/>
      <c r="C84" s="29" t="s">
        <v>3507</v>
      </c>
      <c r="D84" s="35"/>
      <c r="E84" s="35"/>
      <c r="F84" s="27" t="str">
        <f>E15</f>
        <v>Kraj Vysočina</v>
      </c>
      <c r="G84" s="35"/>
      <c r="H84" s="35"/>
      <c r="I84" s="108" t="s">
        <v>3513</v>
      </c>
      <c r="J84" s="32" t="str">
        <f>E21</f>
        <v xml:space="preserve"> </v>
      </c>
      <c r="K84" s="35"/>
      <c r="L84" s="38"/>
    </row>
    <row r="85" spans="2:12" s="1" customFormat="1" ht="27.95" customHeight="1">
      <c r="B85" s="34"/>
      <c r="C85" s="29" t="s">
        <v>3511</v>
      </c>
      <c r="D85" s="35"/>
      <c r="E85" s="35"/>
      <c r="F85" s="27" t="str">
        <f>IF(E18="","",E18)</f>
        <v>Vyplň údaj</v>
      </c>
      <c r="G85" s="35"/>
      <c r="H85" s="35"/>
      <c r="I85" s="108" t="s">
        <v>3516</v>
      </c>
      <c r="J85" s="32" t="str">
        <f>E24</f>
        <v>Ing. arch. Martin Jirovský</v>
      </c>
      <c r="K85" s="35"/>
      <c r="L85" s="38"/>
    </row>
    <row r="86" spans="2:12" s="1" customFormat="1" ht="10.35" customHeight="1">
      <c r="B86" s="34"/>
      <c r="C86" s="35"/>
      <c r="D86" s="35"/>
      <c r="E86" s="35"/>
      <c r="F86" s="35"/>
      <c r="G86" s="35"/>
      <c r="H86" s="35"/>
      <c r="I86" s="106"/>
      <c r="J86" s="35"/>
      <c r="K86" s="35"/>
      <c r="L86" s="38"/>
    </row>
    <row r="87" spans="2:20" s="10" customFormat="1" ht="29.25" customHeight="1">
      <c r="B87" s="152"/>
      <c r="C87" s="153" t="s">
        <v>3677</v>
      </c>
      <c r="D87" s="154" t="s">
        <v>3539</v>
      </c>
      <c r="E87" s="154" t="s">
        <v>3535</v>
      </c>
      <c r="F87" s="154" t="s">
        <v>3536</v>
      </c>
      <c r="G87" s="154" t="s">
        <v>3678</v>
      </c>
      <c r="H87" s="154" t="s">
        <v>3679</v>
      </c>
      <c r="I87" s="155" t="s">
        <v>3680</v>
      </c>
      <c r="J87" s="154" t="s">
        <v>3637</v>
      </c>
      <c r="K87" s="156" t="s">
        <v>3681</v>
      </c>
      <c r="L87" s="157"/>
      <c r="M87" s="66" t="s">
        <v>3501</v>
      </c>
      <c r="N87" s="67" t="s">
        <v>3524</v>
      </c>
      <c r="O87" s="67" t="s">
        <v>3682</v>
      </c>
      <c r="P87" s="67" t="s">
        <v>3683</v>
      </c>
      <c r="Q87" s="67" t="s">
        <v>3684</v>
      </c>
      <c r="R87" s="67" t="s">
        <v>3685</v>
      </c>
      <c r="S87" s="67" t="s">
        <v>3686</v>
      </c>
      <c r="T87" s="68" t="s">
        <v>3687</v>
      </c>
    </row>
    <row r="88" spans="2:63" s="1" customFormat="1" ht="22.9" customHeight="1">
      <c r="B88" s="34"/>
      <c r="C88" s="73" t="s">
        <v>3688</v>
      </c>
      <c r="D88" s="35"/>
      <c r="E88" s="35"/>
      <c r="F88" s="35"/>
      <c r="G88" s="35"/>
      <c r="H88" s="35"/>
      <c r="I88" s="106"/>
      <c r="J88" s="158">
        <f>BK88</f>
        <v>0</v>
      </c>
      <c r="K88" s="35"/>
      <c r="L88" s="38"/>
      <c r="M88" s="69"/>
      <c r="N88" s="70"/>
      <c r="O88" s="70"/>
      <c r="P88" s="159">
        <f>P89+P90</f>
        <v>0</v>
      </c>
      <c r="Q88" s="70"/>
      <c r="R88" s="159">
        <f>R89+R90</f>
        <v>0</v>
      </c>
      <c r="S88" s="70"/>
      <c r="T88" s="160">
        <f>T89+T90</f>
        <v>0</v>
      </c>
      <c r="AT88" s="17" t="s">
        <v>3553</v>
      </c>
      <c r="AU88" s="17" t="s">
        <v>3638</v>
      </c>
      <c r="BK88" s="162">
        <f>BK89+BK90</f>
        <v>0</v>
      </c>
    </row>
    <row r="89" spans="2:63" s="11" customFormat="1" ht="25.9" customHeight="1">
      <c r="B89" s="163"/>
      <c r="C89" s="164"/>
      <c r="D89" s="165" t="s">
        <v>3553</v>
      </c>
      <c r="E89" s="166" t="s">
        <v>1785</v>
      </c>
      <c r="F89" s="166" t="s">
        <v>1786</v>
      </c>
      <c r="G89" s="164"/>
      <c r="H89" s="164"/>
      <c r="I89" s="167"/>
      <c r="J89" s="168">
        <f>BK89</f>
        <v>0</v>
      </c>
      <c r="K89" s="164"/>
      <c r="L89" s="169"/>
      <c r="M89" s="170"/>
      <c r="N89" s="171"/>
      <c r="O89" s="171"/>
      <c r="P89" s="172">
        <v>0</v>
      </c>
      <c r="Q89" s="171"/>
      <c r="R89" s="172">
        <v>0</v>
      </c>
      <c r="S89" s="171"/>
      <c r="T89" s="173">
        <v>0</v>
      </c>
      <c r="AR89" s="174" t="s">
        <v>3562</v>
      </c>
      <c r="AT89" s="175" t="s">
        <v>3553</v>
      </c>
      <c r="AU89" s="175" t="s">
        <v>3554</v>
      </c>
      <c r="AY89" s="174" t="s">
        <v>3691</v>
      </c>
      <c r="BK89" s="176">
        <v>0</v>
      </c>
    </row>
    <row r="90" spans="2:63" s="11" customFormat="1" ht="25.9" customHeight="1">
      <c r="B90" s="163"/>
      <c r="C90" s="164"/>
      <c r="D90" s="165" t="s">
        <v>3553</v>
      </c>
      <c r="E90" s="166" t="s">
        <v>2004</v>
      </c>
      <c r="F90" s="166" t="s">
        <v>2005</v>
      </c>
      <c r="G90" s="164"/>
      <c r="H90" s="164"/>
      <c r="I90" s="167"/>
      <c r="J90" s="168">
        <f>BK90</f>
        <v>0</v>
      </c>
      <c r="K90" s="164"/>
      <c r="L90" s="169"/>
      <c r="M90" s="170"/>
      <c r="N90" s="171"/>
      <c r="O90" s="171"/>
      <c r="P90" s="172">
        <f>P91+P103+P114+P125+P139+P163+P202</f>
        <v>0</v>
      </c>
      <c r="Q90" s="171"/>
      <c r="R90" s="172">
        <f>R91+R103+R114+R125+R139+R163+R202</f>
        <v>0</v>
      </c>
      <c r="S90" s="171"/>
      <c r="T90" s="173">
        <f>T91+T103+T114+T125+T139+T163+T202</f>
        <v>0</v>
      </c>
      <c r="AR90" s="174" t="s">
        <v>3565</v>
      </c>
      <c r="AT90" s="175" t="s">
        <v>3553</v>
      </c>
      <c r="AU90" s="175" t="s">
        <v>3554</v>
      </c>
      <c r="AY90" s="174" t="s">
        <v>3691</v>
      </c>
      <c r="BK90" s="176">
        <f>BK91+BK103+BK114+BK125+BK139+BK163+BK202</f>
        <v>0</v>
      </c>
    </row>
    <row r="91" spans="2:63" s="11" customFormat="1" ht="22.9" customHeight="1">
      <c r="B91" s="163"/>
      <c r="C91" s="164"/>
      <c r="D91" s="165" t="s">
        <v>3553</v>
      </c>
      <c r="E91" s="177" t="s">
        <v>2517</v>
      </c>
      <c r="F91" s="177" t="s">
        <v>2518</v>
      </c>
      <c r="G91" s="164"/>
      <c r="H91" s="164"/>
      <c r="I91" s="167"/>
      <c r="J91" s="178">
        <f>BK91</f>
        <v>0</v>
      </c>
      <c r="K91" s="164"/>
      <c r="L91" s="169"/>
      <c r="M91" s="170"/>
      <c r="N91" s="171"/>
      <c r="O91" s="171"/>
      <c r="P91" s="172">
        <f>SUM(P92:P102)</f>
        <v>0</v>
      </c>
      <c r="Q91" s="171"/>
      <c r="R91" s="172">
        <f>SUM(R92:R102)</f>
        <v>0</v>
      </c>
      <c r="S91" s="171"/>
      <c r="T91" s="173">
        <f>SUM(T92:T102)</f>
        <v>0</v>
      </c>
      <c r="AR91" s="174" t="s">
        <v>3565</v>
      </c>
      <c r="AT91" s="175" t="s">
        <v>3553</v>
      </c>
      <c r="AU91" s="175" t="s">
        <v>3562</v>
      </c>
      <c r="AY91" s="174" t="s">
        <v>3691</v>
      </c>
      <c r="BK91" s="176">
        <f>SUM(BK92:BK102)</f>
        <v>0</v>
      </c>
    </row>
    <row r="92" spans="2:65" s="1" customFormat="1" ht="16.5" customHeight="1">
      <c r="B92" s="34"/>
      <c r="C92" s="179" t="s">
        <v>3562</v>
      </c>
      <c r="D92" s="179" t="s">
        <v>3694</v>
      </c>
      <c r="E92" s="180" t="s">
        <v>2407</v>
      </c>
      <c r="F92" s="181" t="s">
        <v>2408</v>
      </c>
      <c r="G92" s="182" t="s">
        <v>4097</v>
      </c>
      <c r="H92" s="183">
        <v>15</v>
      </c>
      <c r="I92" s="184"/>
      <c r="J92" s="185">
        <f aca="true" t="shared" si="0" ref="J92:J102">ROUND(I92*H92,2)</f>
        <v>0</v>
      </c>
      <c r="K92" s="181" t="s">
        <v>1790</v>
      </c>
      <c r="L92" s="38"/>
      <c r="M92" s="186" t="s">
        <v>3501</v>
      </c>
      <c r="N92" s="187" t="s">
        <v>3525</v>
      </c>
      <c r="O92" s="63"/>
      <c r="P92" s="188">
        <f aca="true" t="shared" si="1" ref="P92:P102">O92*H92</f>
        <v>0</v>
      </c>
      <c r="Q92" s="188">
        <v>0</v>
      </c>
      <c r="R92" s="188">
        <f aca="true" t="shared" si="2" ref="R92:R102">Q92*H92</f>
        <v>0</v>
      </c>
      <c r="S92" s="188">
        <v>0</v>
      </c>
      <c r="T92" s="189">
        <f aca="true" t="shared" si="3" ref="T92:T102">S92*H92</f>
        <v>0</v>
      </c>
      <c r="AR92" s="190" t="s">
        <v>3761</v>
      </c>
      <c r="AT92" s="190" t="s">
        <v>3694</v>
      </c>
      <c r="AU92" s="190" t="s">
        <v>3565</v>
      </c>
      <c r="AY92" s="17" t="s">
        <v>3691</v>
      </c>
      <c r="BE92" s="191">
        <f aca="true" t="shared" si="4" ref="BE92:BE102">IF(N92="základní",J92,0)</f>
        <v>0</v>
      </c>
      <c r="BF92" s="191">
        <f aca="true" t="shared" si="5" ref="BF92:BF102">IF(N92="snížená",J92,0)</f>
        <v>0</v>
      </c>
      <c r="BG92" s="191">
        <f aca="true" t="shared" si="6" ref="BG92:BG102">IF(N92="zákl. přenesená",J92,0)</f>
        <v>0</v>
      </c>
      <c r="BH92" s="191">
        <f aca="true" t="shared" si="7" ref="BH92:BH102">IF(N92="sníž. přenesená",J92,0)</f>
        <v>0</v>
      </c>
      <c r="BI92" s="191">
        <f aca="true" t="shared" si="8" ref="BI92:BI102">IF(N92="nulová",J92,0)</f>
        <v>0</v>
      </c>
      <c r="BJ92" s="17" t="s">
        <v>3562</v>
      </c>
      <c r="BK92" s="191">
        <f aca="true" t="shared" si="9" ref="BK92:BK102">ROUND(I92*H92,2)</f>
        <v>0</v>
      </c>
      <c r="BL92" s="17" t="s">
        <v>3761</v>
      </c>
      <c r="BM92" s="190" t="s">
        <v>2409</v>
      </c>
    </row>
    <row r="93" spans="2:65" s="1" customFormat="1" ht="16.5" customHeight="1">
      <c r="B93" s="34"/>
      <c r="C93" s="225" t="s">
        <v>3565</v>
      </c>
      <c r="D93" s="225" t="s">
        <v>3806</v>
      </c>
      <c r="E93" s="226" t="s">
        <v>2410</v>
      </c>
      <c r="F93" s="227" t="s">
        <v>2411</v>
      </c>
      <c r="G93" s="228" t="s">
        <v>4097</v>
      </c>
      <c r="H93" s="229">
        <v>15</v>
      </c>
      <c r="I93" s="230"/>
      <c r="J93" s="231">
        <f t="shared" si="0"/>
        <v>0</v>
      </c>
      <c r="K93" s="227" t="s">
        <v>1790</v>
      </c>
      <c r="L93" s="232"/>
      <c r="M93" s="233" t="s">
        <v>3501</v>
      </c>
      <c r="N93" s="234" t="s">
        <v>3525</v>
      </c>
      <c r="O93" s="63"/>
      <c r="P93" s="188">
        <f t="shared" si="1"/>
        <v>0</v>
      </c>
      <c r="Q93" s="188">
        <v>0</v>
      </c>
      <c r="R93" s="188">
        <f t="shared" si="2"/>
        <v>0</v>
      </c>
      <c r="S93" s="188">
        <v>0</v>
      </c>
      <c r="T93" s="189">
        <f t="shared" si="3"/>
        <v>0</v>
      </c>
      <c r="AR93" s="190" t="s">
        <v>3842</v>
      </c>
      <c r="AT93" s="190" t="s">
        <v>3806</v>
      </c>
      <c r="AU93" s="190" t="s">
        <v>3565</v>
      </c>
      <c r="AY93" s="17" t="s">
        <v>3691</v>
      </c>
      <c r="BE93" s="191">
        <f t="shared" si="4"/>
        <v>0</v>
      </c>
      <c r="BF93" s="191">
        <f t="shared" si="5"/>
        <v>0</v>
      </c>
      <c r="BG93" s="191">
        <f t="shared" si="6"/>
        <v>0</v>
      </c>
      <c r="BH93" s="191">
        <f t="shared" si="7"/>
        <v>0</v>
      </c>
      <c r="BI93" s="191">
        <f t="shared" si="8"/>
        <v>0</v>
      </c>
      <c r="BJ93" s="17" t="s">
        <v>3562</v>
      </c>
      <c r="BK93" s="191">
        <f t="shared" si="9"/>
        <v>0</v>
      </c>
      <c r="BL93" s="17" t="s">
        <v>3761</v>
      </c>
      <c r="BM93" s="190" t="s">
        <v>2412</v>
      </c>
    </row>
    <row r="94" spans="2:65" s="1" customFormat="1" ht="16.5" customHeight="1">
      <c r="B94" s="34"/>
      <c r="C94" s="179" t="s">
        <v>3706</v>
      </c>
      <c r="D94" s="179" t="s">
        <v>3694</v>
      </c>
      <c r="E94" s="180" t="s">
        <v>2413</v>
      </c>
      <c r="F94" s="181" t="s">
        <v>2414</v>
      </c>
      <c r="G94" s="182" t="s">
        <v>4097</v>
      </c>
      <c r="H94" s="183">
        <v>770</v>
      </c>
      <c r="I94" s="184"/>
      <c r="J94" s="185">
        <f t="shared" si="0"/>
        <v>0</v>
      </c>
      <c r="K94" s="181" t="s">
        <v>1790</v>
      </c>
      <c r="L94" s="38"/>
      <c r="M94" s="186" t="s">
        <v>3501</v>
      </c>
      <c r="N94" s="187" t="s">
        <v>3525</v>
      </c>
      <c r="O94" s="63"/>
      <c r="P94" s="188">
        <f t="shared" si="1"/>
        <v>0</v>
      </c>
      <c r="Q94" s="188">
        <v>0</v>
      </c>
      <c r="R94" s="188">
        <f t="shared" si="2"/>
        <v>0</v>
      </c>
      <c r="S94" s="188">
        <v>0</v>
      </c>
      <c r="T94" s="189">
        <f t="shared" si="3"/>
        <v>0</v>
      </c>
      <c r="AR94" s="190" t="s">
        <v>3761</v>
      </c>
      <c r="AT94" s="190" t="s">
        <v>3694</v>
      </c>
      <c r="AU94" s="190" t="s">
        <v>3565</v>
      </c>
      <c r="AY94" s="17" t="s">
        <v>3691</v>
      </c>
      <c r="BE94" s="191">
        <f t="shared" si="4"/>
        <v>0</v>
      </c>
      <c r="BF94" s="191">
        <f t="shared" si="5"/>
        <v>0</v>
      </c>
      <c r="BG94" s="191">
        <f t="shared" si="6"/>
        <v>0</v>
      </c>
      <c r="BH94" s="191">
        <f t="shared" si="7"/>
        <v>0</v>
      </c>
      <c r="BI94" s="191">
        <f t="shared" si="8"/>
        <v>0</v>
      </c>
      <c r="BJ94" s="17" t="s">
        <v>3562</v>
      </c>
      <c r="BK94" s="191">
        <f t="shared" si="9"/>
        <v>0</v>
      </c>
      <c r="BL94" s="17" t="s">
        <v>3761</v>
      </c>
      <c r="BM94" s="190" t="s">
        <v>2415</v>
      </c>
    </row>
    <row r="95" spans="2:65" s="1" customFormat="1" ht="16.5" customHeight="1">
      <c r="B95" s="34"/>
      <c r="C95" s="225" t="s">
        <v>3699</v>
      </c>
      <c r="D95" s="225" t="s">
        <v>3806</v>
      </c>
      <c r="E95" s="226" t="s">
        <v>2416</v>
      </c>
      <c r="F95" s="227" t="s">
        <v>2417</v>
      </c>
      <c r="G95" s="228" t="s">
        <v>4097</v>
      </c>
      <c r="H95" s="229">
        <v>170</v>
      </c>
      <c r="I95" s="230"/>
      <c r="J95" s="231">
        <f t="shared" si="0"/>
        <v>0</v>
      </c>
      <c r="K95" s="227" t="s">
        <v>1790</v>
      </c>
      <c r="L95" s="232"/>
      <c r="M95" s="233" t="s">
        <v>3501</v>
      </c>
      <c r="N95" s="234" t="s">
        <v>3525</v>
      </c>
      <c r="O95" s="63"/>
      <c r="P95" s="188">
        <f t="shared" si="1"/>
        <v>0</v>
      </c>
      <c r="Q95" s="188">
        <v>0</v>
      </c>
      <c r="R95" s="188">
        <f t="shared" si="2"/>
        <v>0</v>
      </c>
      <c r="S95" s="188">
        <v>0</v>
      </c>
      <c r="T95" s="189">
        <f t="shared" si="3"/>
        <v>0</v>
      </c>
      <c r="AR95" s="190" t="s">
        <v>3842</v>
      </c>
      <c r="AT95" s="190" t="s">
        <v>3806</v>
      </c>
      <c r="AU95" s="190" t="s">
        <v>3565</v>
      </c>
      <c r="AY95" s="17" t="s">
        <v>3691</v>
      </c>
      <c r="BE95" s="191">
        <f t="shared" si="4"/>
        <v>0</v>
      </c>
      <c r="BF95" s="191">
        <f t="shared" si="5"/>
        <v>0</v>
      </c>
      <c r="BG95" s="191">
        <f t="shared" si="6"/>
        <v>0</v>
      </c>
      <c r="BH95" s="191">
        <f t="shared" si="7"/>
        <v>0</v>
      </c>
      <c r="BI95" s="191">
        <f t="shared" si="8"/>
        <v>0</v>
      </c>
      <c r="BJ95" s="17" t="s">
        <v>3562</v>
      </c>
      <c r="BK95" s="191">
        <f t="shared" si="9"/>
        <v>0</v>
      </c>
      <c r="BL95" s="17" t="s">
        <v>3761</v>
      </c>
      <c r="BM95" s="190" t="s">
        <v>2418</v>
      </c>
    </row>
    <row r="96" spans="2:65" s="1" customFormat="1" ht="16.5" customHeight="1">
      <c r="B96" s="34"/>
      <c r="C96" s="225" t="s">
        <v>3716</v>
      </c>
      <c r="D96" s="225" t="s">
        <v>3806</v>
      </c>
      <c r="E96" s="226" t="s">
        <v>2419</v>
      </c>
      <c r="F96" s="227" t="s">
        <v>2420</v>
      </c>
      <c r="G96" s="228" t="s">
        <v>4097</v>
      </c>
      <c r="H96" s="229">
        <v>270</v>
      </c>
      <c r="I96" s="230"/>
      <c r="J96" s="231">
        <f t="shared" si="0"/>
        <v>0</v>
      </c>
      <c r="K96" s="227" t="s">
        <v>1790</v>
      </c>
      <c r="L96" s="232"/>
      <c r="M96" s="233" t="s">
        <v>3501</v>
      </c>
      <c r="N96" s="234" t="s">
        <v>3525</v>
      </c>
      <c r="O96" s="63"/>
      <c r="P96" s="188">
        <f t="shared" si="1"/>
        <v>0</v>
      </c>
      <c r="Q96" s="188">
        <v>0</v>
      </c>
      <c r="R96" s="188">
        <f t="shared" si="2"/>
        <v>0</v>
      </c>
      <c r="S96" s="188">
        <v>0</v>
      </c>
      <c r="T96" s="189">
        <f t="shared" si="3"/>
        <v>0</v>
      </c>
      <c r="AR96" s="190" t="s">
        <v>3842</v>
      </c>
      <c r="AT96" s="190" t="s">
        <v>3806</v>
      </c>
      <c r="AU96" s="190" t="s">
        <v>3565</v>
      </c>
      <c r="AY96" s="17" t="s">
        <v>3691</v>
      </c>
      <c r="BE96" s="191">
        <f t="shared" si="4"/>
        <v>0</v>
      </c>
      <c r="BF96" s="191">
        <f t="shared" si="5"/>
        <v>0</v>
      </c>
      <c r="BG96" s="191">
        <f t="shared" si="6"/>
        <v>0</v>
      </c>
      <c r="BH96" s="191">
        <f t="shared" si="7"/>
        <v>0</v>
      </c>
      <c r="BI96" s="191">
        <f t="shared" si="8"/>
        <v>0</v>
      </c>
      <c r="BJ96" s="17" t="s">
        <v>3562</v>
      </c>
      <c r="BK96" s="191">
        <f t="shared" si="9"/>
        <v>0</v>
      </c>
      <c r="BL96" s="17" t="s">
        <v>3761</v>
      </c>
      <c r="BM96" s="190" t="s">
        <v>2421</v>
      </c>
    </row>
    <row r="97" spans="2:65" s="1" customFormat="1" ht="16.5" customHeight="1">
      <c r="B97" s="34"/>
      <c r="C97" s="225" t="s">
        <v>3721</v>
      </c>
      <c r="D97" s="225" t="s">
        <v>3806</v>
      </c>
      <c r="E97" s="226" t="s">
        <v>2422</v>
      </c>
      <c r="F97" s="227" t="s">
        <v>2423</v>
      </c>
      <c r="G97" s="228" t="s">
        <v>4097</v>
      </c>
      <c r="H97" s="229">
        <v>170</v>
      </c>
      <c r="I97" s="230"/>
      <c r="J97" s="231">
        <f t="shared" si="0"/>
        <v>0</v>
      </c>
      <c r="K97" s="227" t="s">
        <v>1790</v>
      </c>
      <c r="L97" s="232"/>
      <c r="M97" s="233" t="s">
        <v>3501</v>
      </c>
      <c r="N97" s="234" t="s">
        <v>3525</v>
      </c>
      <c r="O97" s="63"/>
      <c r="P97" s="188">
        <f t="shared" si="1"/>
        <v>0</v>
      </c>
      <c r="Q97" s="188">
        <v>0</v>
      </c>
      <c r="R97" s="188">
        <f t="shared" si="2"/>
        <v>0</v>
      </c>
      <c r="S97" s="188">
        <v>0</v>
      </c>
      <c r="T97" s="189">
        <f t="shared" si="3"/>
        <v>0</v>
      </c>
      <c r="AR97" s="190" t="s">
        <v>3842</v>
      </c>
      <c r="AT97" s="190" t="s">
        <v>3806</v>
      </c>
      <c r="AU97" s="190" t="s">
        <v>3565</v>
      </c>
      <c r="AY97" s="17" t="s">
        <v>3691</v>
      </c>
      <c r="BE97" s="191">
        <f t="shared" si="4"/>
        <v>0</v>
      </c>
      <c r="BF97" s="191">
        <f t="shared" si="5"/>
        <v>0</v>
      </c>
      <c r="BG97" s="191">
        <f t="shared" si="6"/>
        <v>0</v>
      </c>
      <c r="BH97" s="191">
        <f t="shared" si="7"/>
        <v>0</v>
      </c>
      <c r="BI97" s="191">
        <f t="shared" si="8"/>
        <v>0</v>
      </c>
      <c r="BJ97" s="17" t="s">
        <v>3562</v>
      </c>
      <c r="BK97" s="191">
        <f t="shared" si="9"/>
        <v>0</v>
      </c>
      <c r="BL97" s="17" t="s">
        <v>3761</v>
      </c>
      <c r="BM97" s="190" t="s">
        <v>2424</v>
      </c>
    </row>
    <row r="98" spans="2:65" s="1" customFormat="1" ht="16.5" customHeight="1">
      <c r="B98" s="34"/>
      <c r="C98" s="225" t="s">
        <v>3725</v>
      </c>
      <c r="D98" s="225" t="s">
        <v>3806</v>
      </c>
      <c r="E98" s="226" t="s">
        <v>2425</v>
      </c>
      <c r="F98" s="227" t="s">
        <v>2426</v>
      </c>
      <c r="G98" s="228" t="s">
        <v>4097</v>
      </c>
      <c r="H98" s="229">
        <v>30</v>
      </c>
      <c r="I98" s="230"/>
      <c r="J98" s="231">
        <f t="shared" si="0"/>
        <v>0</v>
      </c>
      <c r="K98" s="227" t="s">
        <v>1790</v>
      </c>
      <c r="L98" s="232"/>
      <c r="M98" s="233" t="s">
        <v>3501</v>
      </c>
      <c r="N98" s="234" t="s">
        <v>3525</v>
      </c>
      <c r="O98" s="63"/>
      <c r="P98" s="188">
        <f t="shared" si="1"/>
        <v>0</v>
      </c>
      <c r="Q98" s="188">
        <v>0</v>
      </c>
      <c r="R98" s="188">
        <f t="shared" si="2"/>
        <v>0</v>
      </c>
      <c r="S98" s="188">
        <v>0</v>
      </c>
      <c r="T98" s="189">
        <f t="shared" si="3"/>
        <v>0</v>
      </c>
      <c r="AR98" s="190" t="s">
        <v>3842</v>
      </c>
      <c r="AT98" s="190" t="s">
        <v>3806</v>
      </c>
      <c r="AU98" s="190" t="s">
        <v>3565</v>
      </c>
      <c r="AY98" s="17" t="s">
        <v>3691</v>
      </c>
      <c r="BE98" s="191">
        <f t="shared" si="4"/>
        <v>0</v>
      </c>
      <c r="BF98" s="191">
        <f t="shared" si="5"/>
        <v>0</v>
      </c>
      <c r="BG98" s="191">
        <f t="shared" si="6"/>
        <v>0</v>
      </c>
      <c r="BH98" s="191">
        <f t="shared" si="7"/>
        <v>0</v>
      </c>
      <c r="BI98" s="191">
        <f t="shared" si="8"/>
        <v>0</v>
      </c>
      <c r="BJ98" s="17" t="s">
        <v>3562</v>
      </c>
      <c r="BK98" s="191">
        <f t="shared" si="9"/>
        <v>0</v>
      </c>
      <c r="BL98" s="17" t="s">
        <v>3761</v>
      </c>
      <c r="BM98" s="190" t="s">
        <v>2427</v>
      </c>
    </row>
    <row r="99" spans="2:65" s="1" customFormat="1" ht="16.5" customHeight="1">
      <c r="B99" s="34"/>
      <c r="C99" s="225" t="s">
        <v>3732</v>
      </c>
      <c r="D99" s="225" t="s">
        <v>3806</v>
      </c>
      <c r="E99" s="226" t="s">
        <v>2428</v>
      </c>
      <c r="F99" s="227" t="s">
        <v>2429</v>
      </c>
      <c r="G99" s="228" t="s">
        <v>4097</v>
      </c>
      <c r="H99" s="229">
        <v>110</v>
      </c>
      <c r="I99" s="230"/>
      <c r="J99" s="231">
        <f t="shared" si="0"/>
        <v>0</v>
      </c>
      <c r="K99" s="227" t="s">
        <v>1790</v>
      </c>
      <c r="L99" s="232"/>
      <c r="M99" s="233" t="s">
        <v>3501</v>
      </c>
      <c r="N99" s="234" t="s">
        <v>3525</v>
      </c>
      <c r="O99" s="63"/>
      <c r="P99" s="188">
        <f t="shared" si="1"/>
        <v>0</v>
      </c>
      <c r="Q99" s="188">
        <v>0</v>
      </c>
      <c r="R99" s="188">
        <f t="shared" si="2"/>
        <v>0</v>
      </c>
      <c r="S99" s="188">
        <v>0</v>
      </c>
      <c r="T99" s="189">
        <f t="shared" si="3"/>
        <v>0</v>
      </c>
      <c r="AR99" s="190" t="s">
        <v>3842</v>
      </c>
      <c r="AT99" s="190" t="s">
        <v>3806</v>
      </c>
      <c r="AU99" s="190" t="s">
        <v>3565</v>
      </c>
      <c r="AY99" s="17" t="s">
        <v>3691</v>
      </c>
      <c r="BE99" s="191">
        <f t="shared" si="4"/>
        <v>0</v>
      </c>
      <c r="BF99" s="191">
        <f t="shared" si="5"/>
        <v>0</v>
      </c>
      <c r="BG99" s="191">
        <f t="shared" si="6"/>
        <v>0</v>
      </c>
      <c r="BH99" s="191">
        <f t="shared" si="7"/>
        <v>0</v>
      </c>
      <c r="BI99" s="191">
        <f t="shared" si="8"/>
        <v>0</v>
      </c>
      <c r="BJ99" s="17" t="s">
        <v>3562</v>
      </c>
      <c r="BK99" s="191">
        <f t="shared" si="9"/>
        <v>0</v>
      </c>
      <c r="BL99" s="17" t="s">
        <v>3761</v>
      </c>
      <c r="BM99" s="190" t="s">
        <v>2430</v>
      </c>
    </row>
    <row r="100" spans="2:65" s="1" customFormat="1" ht="16.5" customHeight="1">
      <c r="B100" s="34"/>
      <c r="C100" s="225" t="s">
        <v>3737</v>
      </c>
      <c r="D100" s="225" t="s">
        <v>3806</v>
      </c>
      <c r="E100" s="226" t="s">
        <v>2431</v>
      </c>
      <c r="F100" s="227" t="s">
        <v>2432</v>
      </c>
      <c r="G100" s="228" t="s">
        <v>4097</v>
      </c>
      <c r="H100" s="229">
        <v>20</v>
      </c>
      <c r="I100" s="230"/>
      <c r="J100" s="231">
        <f t="shared" si="0"/>
        <v>0</v>
      </c>
      <c r="K100" s="227" t="s">
        <v>1790</v>
      </c>
      <c r="L100" s="232"/>
      <c r="M100" s="233" t="s">
        <v>3501</v>
      </c>
      <c r="N100" s="234" t="s">
        <v>3525</v>
      </c>
      <c r="O100" s="63"/>
      <c r="P100" s="188">
        <f t="shared" si="1"/>
        <v>0</v>
      </c>
      <c r="Q100" s="188">
        <v>0</v>
      </c>
      <c r="R100" s="188">
        <f t="shared" si="2"/>
        <v>0</v>
      </c>
      <c r="S100" s="188">
        <v>0</v>
      </c>
      <c r="T100" s="189">
        <f t="shared" si="3"/>
        <v>0</v>
      </c>
      <c r="AR100" s="190" t="s">
        <v>3842</v>
      </c>
      <c r="AT100" s="190" t="s">
        <v>3806</v>
      </c>
      <c r="AU100" s="190" t="s">
        <v>3565</v>
      </c>
      <c r="AY100" s="17" t="s">
        <v>3691</v>
      </c>
      <c r="BE100" s="191">
        <f t="shared" si="4"/>
        <v>0</v>
      </c>
      <c r="BF100" s="191">
        <f t="shared" si="5"/>
        <v>0</v>
      </c>
      <c r="BG100" s="191">
        <f t="shared" si="6"/>
        <v>0</v>
      </c>
      <c r="BH100" s="191">
        <f t="shared" si="7"/>
        <v>0</v>
      </c>
      <c r="BI100" s="191">
        <f t="shared" si="8"/>
        <v>0</v>
      </c>
      <c r="BJ100" s="17" t="s">
        <v>3562</v>
      </c>
      <c r="BK100" s="191">
        <f t="shared" si="9"/>
        <v>0</v>
      </c>
      <c r="BL100" s="17" t="s">
        <v>3761</v>
      </c>
      <c r="BM100" s="190" t="s">
        <v>2433</v>
      </c>
    </row>
    <row r="101" spans="2:65" s="1" customFormat="1" ht="16.5" customHeight="1">
      <c r="B101" s="34"/>
      <c r="C101" s="179" t="s">
        <v>3741</v>
      </c>
      <c r="D101" s="179" t="s">
        <v>3694</v>
      </c>
      <c r="E101" s="180" t="s">
        <v>2434</v>
      </c>
      <c r="F101" s="181" t="s">
        <v>2435</v>
      </c>
      <c r="G101" s="182" t="s">
        <v>2189</v>
      </c>
      <c r="H101" s="183">
        <v>1</v>
      </c>
      <c r="I101" s="184"/>
      <c r="J101" s="185">
        <f t="shared" si="0"/>
        <v>0</v>
      </c>
      <c r="K101" s="181" t="s">
        <v>1790</v>
      </c>
      <c r="L101" s="38"/>
      <c r="M101" s="186" t="s">
        <v>3501</v>
      </c>
      <c r="N101" s="187" t="s">
        <v>3525</v>
      </c>
      <c r="O101" s="63"/>
      <c r="P101" s="188">
        <f t="shared" si="1"/>
        <v>0</v>
      </c>
      <c r="Q101" s="188">
        <v>0</v>
      </c>
      <c r="R101" s="188">
        <f t="shared" si="2"/>
        <v>0</v>
      </c>
      <c r="S101" s="188">
        <v>0</v>
      </c>
      <c r="T101" s="189">
        <f t="shared" si="3"/>
        <v>0</v>
      </c>
      <c r="AR101" s="190" t="s">
        <v>3761</v>
      </c>
      <c r="AT101" s="190" t="s">
        <v>3694</v>
      </c>
      <c r="AU101" s="190" t="s">
        <v>3565</v>
      </c>
      <c r="AY101" s="17" t="s">
        <v>3691</v>
      </c>
      <c r="BE101" s="191">
        <f t="shared" si="4"/>
        <v>0</v>
      </c>
      <c r="BF101" s="191">
        <f t="shared" si="5"/>
        <v>0</v>
      </c>
      <c r="BG101" s="191">
        <f t="shared" si="6"/>
        <v>0</v>
      </c>
      <c r="BH101" s="191">
        <f t="shared" si="7"/>
        <v>0</v>
      </c>
      <c r="BI101" s="191">
        <f t="shared" si="8"/>
        <v>0</v>
      </c>
      <c r="BJ101" s="17" t="s">
        <v>3562</v>
      </c>
      <c r="BK101" s="191">
        <f t="shared" si="9"/>
        <v>0</v>
      </c>
      <c r="BL101" s="17" t="s">
        <v>3761</v>
      </c>
      <c r="BM101" s="190" t="s">
        <v>2436</v>
      </c>
    </row>
    <row r="102" spans="2:65" s="1" customFormat="1" ht="16.5" customHeight="1">
      <c r="B102" s="34"/>
      <c r="C102" s="179" t="s">
        <v>3692</v>
      </c>
      <c r="D102" s="179" t="s">
        <v>3694</v>
      </c>
      <c r="E102" s="180" t="s">
        <v>2437</v>
      </c>
      <c r="F102" s="181" t="s">
        <v>2438</v>
      </c>
      <c r="G102" s="182" t="s">
        <v>2388</v>
      </c>
      <c r="H102" s="245"/>
      <c r="I102" s="184"/>
      <c r="J102" s="185">
        <f t="shared" si="0"/>
        <v>0</v>
      </c>
      <c r="K102" s="181" t="s">
        <v>1790</v>
      </c>
      <c r="L102" s="38"/>
      <c r="M102" s="186" t="s">
        <v>3501</v>
      </c>
      <c r="N102" s="187" t="s">
        <v>3525</v>
      </c>
      <c r="O102" s="63"/>
      <c r="P102" s="188">
        <f t="shared" si="1"/>
        <v>0</v>
      </c>
      <c r="Q102" s="188">
        <v>0</v>
      </c>
      <c r="R102" s="188">
        <f t="shared" si="2"/>
        <v>0</v>
      </c>
      <c r="S102" s="188">
        <v>0</v>
      </c>
      <c r="T102" s="189">
        <f t="shared" si="3"/>
        <v>0</v>
      </c>
      <c r="AR102" s="190" t="s">
        <v>3761</v>
      </c>
      <c r="AT102" s="190" t="s">
        <v>3694</v>
      </c>
      <c r="AU102" s="190" t="s">
        <v>3565</v>
      </c>
      <c r="AY102" s="17" t="s">
        <v>3691</v>
      </c>
      <c r="BE102" s="191">
        <f t="shared" si="4"/>
        <v>0</v>
      </c>
      <c r="BF102" s="191">
        <f t="shared" si="5"/>
        <v>0</v>
      </c>
      <c r="BG102" s="191">
        <f t="shared" si="6"/>
        <v>0</v>
      </c>
      <c r="BH102" s="191">
        <f t="shared" si="7"/>
        <v>0</v>
      </c>
      <c r="BI102" s="191">
        <f t="shared" si="8"/>
        <v>0</v>
      </c>
      <c r="BJ102" s="17" t="s">
        <v>3562</v>
      </c>
      <c r="BK102" s="191">
        <f t="shared" si="9"/>
        <v>0</v>
      </c>
      <c r="BL102" s="17" t="s">
        <v>3761</v>
      </c>
      <c r="BM102" s="190" t="s">
        <v>2439</v>
      </c>
    </row>
    <row r="103" spans="2:63" s="11" customFormat="1" ht="22.9" customHeight="1">
      <c r="B103" s="163"/>
      <c r="C103" s="164"/>
      <c r="D103" s="165" t="s">
        <v>3553</v>
      </c>
      <c r="E103" s="177" t="s">
        <v>2440</v>
      </c>
      <c r="F103" s="177" t="s">
        <v>2441</v>
      </c>
      <c r="G103" s="164"/>
      <c r="H103" s="164"/>
      <c r="I103" s="167"/>
      <c r="J103" s="178">
        <f>BK103</f>
        <v>0</v>
      </c>
      <c r="K103" s="164"/>
      <c r="L103" s="169"/>
      <c r="M103" s="170"/>
      <c r="N103" s="171"/>
      <c r="O103" s="171"/>
      <c r="P103" s="172">
        <f>SUM(P104:P113)</f>
        <v>0</v>
      </c>
      <c r="Q103" s="171"/>
      <c r="R103" s="172">
        <f>SUM(R104:R113)</f>
        <v>0</v>
      </c>
      <c r="S103" s="171"/>
      <c r="T103" s="173">
        <f>SUM(T104:T113)</f>
        <v>0</v>
      </c>
      <c r="AR103" s="174" t="s">
        <v>3565</v>
      </c>
      <c r="AT103" s="175" t="s">
        <v>3553</v>
      </c>
      <c r="AU103" s="175" t="s">
        <v>3562</v>
      </c>
      <c r="AY103" s="174" t="s">
        <v>3691</v>
      </c>
      <c r="BK103" s="176">
        <f>SUM(BK104:BK113)</f>
        <v>0</v>
      </c>
    </row>
    <row r="104" spans="2:65" s="1" customFormat="1" ht="16.5" customHeight="1">
      <c r="B104" s="34"/>
      <c r="C104" s="179" t="s">
        <v>3701</v>
      </c>
      <c r="D104" s="179" t="s">
        <v>3694</v>
      </c>
      <c r="E104" s="180" t="s">
        <v>2442</v>
      </c>
      <c r="F104" s="181" t="s">
        <v>2443</v>
      </c>
      <c r="G104" s="182" t="s">
        <v>2173</v>
      </c>
      <c r="H104" s="183">
        <v>3</v>
      </c>
      <c r="I104" s="184"/>
      <c r="J104" s="185">
        <f aca="true" t="shared" si="10" ref="J104:J113">ROUND(I104*H104,2)</f>
        <v>0</v>
      </c>
      <c r="K104" s="181" t="s">
        <v>1790</v>
      </c>
      <c r="L104" s="38"/>
      <c r="M104" s="186" t="s">
        <v>3501</v>
      </c>
      <c r="N104" s="187" t="s">
        <v>3525</v>
      </c>
      <c r="O104" s="63"/>
      <c r="P104" s="188">
        <f aca="true" t="shared" si="11" ref="P104:P113">O104*H104</f>
        <v>0</v>
      </c>
      <c r="Q104" s="188">
        <v>0</v>
      </c>
      <c r="R104" s="188">
        <f aca="true" t="shared" si="12" ref="R104:R113">Q104*H104</f>
        <v>0</v>
      </c>
      <c r="S104" s="188">
        <v>0</v>
      </c>
      <c r="T104" s="189">
        <f aca="true" t="shared" si="13" ref="T104:T113">S104*H104</f>
        <v>0</v>
      </c>
      <c r="AR104" s="190" t="s">
        <v>3761</v>
      </c>
      <c r="AT104" s="190" t="s">
        <v>3694</v>
      </c>
      <c r="AU104" s="190" t="s">
        <v>3565</v>
      </c>
      <c r="AY104" s="17" t="s">
        <v>3691</v>
      </c>
      <c r="BE104" s="191">
        <f aca="true" t="shared" si="14" ref="BE104:BE113">IF(N104="základní",J104,0)</f>
        <v>0</v>
      </c>
      <c r="BF104" s="191">
        <f aca="true" t="shared" si="15" ref="BF104:BF113">IF(N104="snížená",J104,0)</f>
        <v>0</v>
      </c>
      <c r="BG104" s="191">
        <f aca="true" t="shared" si="16" ref="BG104:BG113">IF(N104="zákl. přenesená",J104,0)</f>
        <v>0</v>
      </c>
      <c r="BH104" s="191">
        <f aca="true" t="shared" si="17" ref="BH104:BH113">IF(N104="sníž. přenesená",J104,0)</f>
        <v>0</v>
      </c>
      <c r="BI104" s="191">
        <f aca="true" t="shared" si="18" ref="BI104:BI113">IF(N104="nulová",J104,0)</f>
        <v>0</v>
      </c>
      <c r="BJ104" s="17" t="s">
        <v>3562</v>
      </c>
      <c r="BK104" s="191">
        <f aca="true" t="shared" si="19" ref="BK104:BK113">ROUND(I104*H104,2)</f>
        <v>0</v>
      </c>
      <c r="BL104" s="17" t="s">
        <v>3761</v>
      </c>
      <c r="BM104" s="190" t="s">
        <v>2444</v>
      </c>
    </row>
    <row r="105" spans="2:65" s="1" customFormat="1" ht="16.5" customHeight="1">
      <c r="B105" s="34"/>
      <c r="C105" s="225" t="s">
        <v>3723</v>
      </c>
      <c r="D105" s="225" t="s">
        <v>3806</v>
      </c>
      <c r="E105" s="226" t="s">
        <v>2445</v>
      </c>
      <c r="F105" s="227" t="s">
        <v>2446</v>
      </c>
      <c r="G105" s="228" t="s">
        <v>3834</v>
      </c>
      <c r="H105" s="229">
        <v>3</v>
      </c>
      <c r="I105" s="230"/>
      <c r="J105" s="231">
        <f t="shared" si="10"/>
        <v>0</v>
      </c>
      <c r="K105" s="227" t="s">
        <v>1790</v>
      </c>
      <c r="L105" s="232"/>
      <c r="M105" s="233" t="s">
        <v>3501</v>
      </c>
      <c r="N105" s="234" t="s">
        <v>3525</v>
      </c>
      <c r="O105" s="63"/>
      <c r="P105" s="188">
        <f t="shared" si="11"/>
        <v>0</v>
      </c>
      <c r="Q105" s="188">
        <v>0</v>
      </c>
      <c r="R105" s="188">
        <f t="shared" si="12"/>
        <v>0</v>
      </c>
      <c r="S105" s="188">
        <v>0</v>
      </c>
      <c r="T105" s="189">
        <f t="shared" si="13"/>
        <v>0</v>
      </c>
      <c r="AR105" s="190" t="s">
        <v>3842</v>
      </c>
      <c r="AT105" s="190" t="s">
        <v>3806</v>
      </c>
      <c r="AU105" s="190" t="s">
        <v>3565</v>
      </c>
      <c r="AY105" s="17" t="s">
        <v>3691</v>
      </c>
      <c r="BE105" s="191">
        <f t="shared" si="14"/>
        <v>0</v>
      </c>
      <c r="BF105" s="191">
        <f t="shared" si="15"/>
        <v>0</v>
      </c>
      <c r="BG105" s="191">
        <f t="shared" si="16"/>
        <v>0</v>
      </c>
      <c r="BH105" s="191">
        <f t="shared" si="17"/>
        <v>0</v>
      </c>
      <c r="BI105" s="191">
        <f t="shared" si="18"/>
        <v>0</v>
      </c>
      <c r="BJ105" s="17" t="s">
        <v>3562</v>
      </c>
      <c r="BK105" s="191">
        <f t="shared" si="19"/>
        <v>0</v>
      </c>
      <c r="BL105" s="17" t="s">
        <v>3761</v>
      </c>
      <c r="BM105" s="190" t="s">
        <v>2447</v>
      </c>
    </row>
    <row r="106" spans="2:65" s="1" customFormat="1" ht="16.5" customHeight="1">
      <c r="B106" s="34"/>
      <c r="C106" s="225" t="s">
        <v>3756</v>
      </c>
      <c r="D106" s="225" t="s">
        <v>3806</v>
      </c>
      <c r="E106" s="226" t="s">
        <v>2448</v>
      </c>
      <c r="F106" s="227" t="s">
        <v>764</v>
      </c>
      <c r="G106" s="228" t="s">
        <v>3834</v>
      </c>
      <c r="H106" s="229">
        <v>3</v>
      </c>
      <c r="I106" s="230"/>
      <c r="J106" s="231">
        <f t="shared" si="10"/>
        <v>0</v>
      </c>
      <c r="K106" s="227" t="s">
        <v>1790</v>
      </c>
      <c r="L106" s="232"/>
      <c r="M106" s="233" t="s">
        <v>3501</v>
      </c>
      <c r="N106" s="234" t="s">
        <v>3525</v>
      </c>
      <c r="O106" s="63"/>
      <c r="P106" s="188">
        <f t="shared" si="11"/>
        <v>0</v>
      </c>
      <c r="Q106" s="188">
        <v>0</v>
      </c>
      <c r="R106" s="188">
        <f t="shared" si="12"/>
        <v>0</v>
      </c>
      <c r="S106" s="188">
        <v>0</v>
      </c>
      <c r="T106" s="189">
        <f t="shared" si="13"/>
        <v>0</v>
      </c>
      <c r="AR106" s="190" t="s">
        <v>3842</v>
      </c>
      <c r="AT106" s="190" t="s">
        <v>3806</v>
      </c>
      <c r="AU106" s="190" t="s">
        <v>3565</v>
      </c>
      <c r="AY106" s="17" t="s">
        <v>3691</v>
      </c>
      <c r="BE106" s="191">
        <f t="shared" si="14"/>
        <v>0</v>
      </c>
      <c r="BF106" s="191">
        <f t="shared" si="15"/>
        <v>0</v>
      </c>
      <c r="BG106" s="191">
        <f t="shared" si="16"/>
        <v>0</v>
      </c>
      <c r="BH106" s="191">
        <f t="shared" si="17"/>
        <v>0</v>
      </c>
      <c r="BI106" s="191">
        <f t="shared" si="18"/>
        <v>0</v>
      </c>
      <c r="BJ106" s="17" t="s">
        <v>3562</v>
      </c>
      <c r="BK106" s="191">
        <f t="shared" si="19"/>
        <v>0</v>
      </c>
      <c r="BL106" s="17" t="s">
        <v>3761</v>
      </c>
      <c r="BM106" s="190" t="s">
        <v>765</v>
      </c>
    </row>
    <row r="107" spans="2:65" s="1" customFormat="1" ht="16.5" customHeight="1">
      <c r="B107" s="34"/>
      <c r="C107" s="179" t="s">
        <v>3490</v>
      </c>
      <c r="D107" s="179" t="s">
        <v>3694</v>
      </c>
      <c r="E107" s="180" t="s">
        <v>766</v>
      </c>
      <c r="F107" s="181" t="s">
        <v>767</v>
      </c>
      <c r="G107" s="182" t="s">
        <v>4097</v>
      </c>
      <c r="H107" s="183">
        <v>12</v>
      </c>
      <c r="I107" s="184"/>
      <c r="J107" s="185">
        <f t="shared" si="10"/>
        <v>0</v>
      </c>
      <c r="K107" s="181" t="s">
        <v>1790</v>
      </c>
      <c r="L107" s="38"/>
      <c r="M107" s="186" t="s">
        <v>3501</v>
      </c>
      <c r="N107" s="187" t="s">
        <v>3525</v>
      </c>
      <c r="O107" s="63"/>
      <c r="P107" s="188">
        <f t="shared" si="11"/>
        <v>0</v>
      </c>
      <c r="Q107" s="188">
        <v>0</v>
      </c>
      <c r="R107" s="188">
        <f t="shared" si="12"/>
        <v>0</v>
      </c>
      <c r="S107" s="188">
        <v>0</v>
      </c>
      <c r="T107" s="189">
        <f t="shared" si="13"/>
        <v>0</v>
      </c>
      <c r="AR107" s="190" t="s">
        <v>3761</v>
      </c>
      <c r="AT107" s="190" t="s">
        <v>3694</v>
      </c>
      <c r="AU107" s="190" t="s">
        <v>3565</v>
      </c>
      <c r="AY107" s="17" t="s">
        <v>3691</v>
      </c>
      <c r="BE107" s="191">
        <f t="shared" si="14"/>
        <v>0</v>
      </c>
      <c r="BF107" s="191">
        <f t="shared" si="15"/>
        <v>0</v>
      </c>
      <c r="BG107" s="191">
        <f t="shared" si="16"/>
        <v>0</v>
      </c>
      <c r="BH107" s="191">
        <f t="shared" si="17"/>
        <v>0</v>
      </c>
      <c r="BI107" s="191">
        <f t="shared" si="18"/>
        <v>0</v>
      </c>
      <c r="BJ107" s="17" t="s">
        <v>3562</v>
      </c>
      <c r="BK107" s="191">
        <f t="shared" si="19"/>
        <v>0</v>
      </c>
      <c r="BL107" s="17" t="s">
        <v>3761</v>
      </c>
      <c r="BM107" s="190" t="s">
        <v>768</v>
      </c>
    </row>
    <row r="108" spans="2:65" s="1" customFormat="1" ht="16.5" customHeight="1">
      <c r="B108" s="34"/>
      <c r="C108" s="179" t="s">
        <v>3761</v>
      </c>
      <c r="D108" s="179" t="s">
        <v>3694</v>
      </c>
      <c r="E108" s="180" t="s">
        <v>769</v>
      </c>
      <c r="F108" s="181" t="s">
        <v>770</v>
      </c>
      <c r="G108" s="182" t="s">
        <v>2189</v>
      </c>
      <c r="H108" s="183">
        <v>3</v>
      </c>
      <c r="I108" s="184"/>
      <c r="J108" s="185">
        <f t="shared" si="10"/>
        <v>0</v>
      </c>
      <c r="K108" s="181" t="s">
        <v>1790</v>
      </c>
      <c r="L108" s="38"/>
      <c r="M108" s="186" t="s">
        <v>3501</v>
      </c>
      <c r="N108" s="187" t="s">
        <v>3525</v>
      </c>
      <c r="O108" s="63"/>
      <c r="P108" s="188">
        <f t="shared" si="11"/>
        <v>0</v>
      </c>
      <c r="Q108" s="188">
        <v>0</v>
      </c>
      <c r="R108" s="188">
        <f t="shared" si="12"/>
        <v>0</v>
      </c>
      <c r="S108" s="188">
        <v>0</v>
      </c>
      <c r="T108" s="189">
        <f t="shared" si="13"/>
        <v>0</v>
      </c>
      <c r="AR108" s="190" t="s">
        <v>3761</v>
      </c>
      <c r="AT108" s="190" t="s">
        <v>3694</v>
      </c>
      <c r="AU108" s="190" t="s">
        <v>3565</v>
      </c>
      <c r="AY108" s="17" t="s">
        <v>3691</v>
      </c>
      <c r="BE108" s="191">
        <f t="shared" si="14"/>
        <v>0</v>
      </c>
      <c r="BF108" s="191">
        <f t="shared" si="15"/>
        <v>0</v>
      </c>
      <c r="BG108" s="191">
        <f t="shared" si="16"/>
        <v>0</v>
      </c>
      <c r="BH108" s="191">
        <f t="shared" si="17"/>
        <v>0</v>
      </c>
      <c r="BI108" s="191">
        <f t="shared" si="18"/>
        <v>0</v>
      </c>
      <c r="BJ108" s="17" t="s">
        <v>3562</v>
      </c>
      <c r="BK108" s="191">
        <f t="shared" si="19"/>
        <v>0</v>
      </c>
      <c r="BL108" s="17" t="s">
        <v>3761</v>
      </c>
      <c r="BM108" s="190" t="s">
        <v>771</v>
      </c>
    </row>
    <row r="109" spans="2:65" s="1" customFormat="1" ht="16.5" customHeight="1">
      <c r="B109" s="34"/>
      <c r="C109" s="179" t="s">
        <v>3767</v>
      </c>
      <c r="D109" s="179" t="s">
        <v>3694</v>
      </c>
      <c r="E109" s="180" t="s">
        <v>772</v>
      </c>
      <c r="F109" s="181" t="s">
        <v>773</v>
      </c>
      <c r="G109" s="182" t="s">
        <v>2189</v>
      </c>
      <c r="H109" s="183">
        <v>3</v>
      </c>
      <c r="I109" s="184"/>
      <c r="J109" s="185">
        <f t="shared" si="10"/>
        <v>0</v>
      </c>
      <c r="K109" s="181" t="s">
        <v>1790</v>
      </c>
      <c r="L109" s="38"/>
      <c r="M109" s="186" t="s">
        <v>3501</v>
      </c>
      <c r="N109" s="187" t="s">
        <v>3525</v>
      </c>
      <c r="O109" s="63"/>
      <c r="P109" s="188">
        <f t="shared" si="11"/>
        <v>0</v>
      </c>
      <c r="Q109" s="188">
        <v>0</v>
      </c>
      <c r="R109" s="188">
        <f t="shared" si="12"/>
        <v>0</v>
      </c>
      <c r="S109" s="188">
        <v>0</v>
      </c>
      <c r="T109" s="189">
        <f t="shared" si="13"/>
        <v>0</v>
      </c>
      <c r="AR109" s="190" t="s">
        <v>3761</v>
      </c>
      <c r="AT109" s="190" t="s">
        <v>3694</v>
      </c>
      <c r="AU109" s="190" t="s">
        <v>3565</v>
      </c>
      <c r="AY109" s="17" t="s">
        <v>3691</v>
      </c>
      <c r="BE109" s="191">
        <f t="shared" si="14"/>
        <v>0</v>
      </c>
      <c r="BF109" s="191">
        <f t="shared" si="15"/>
        <v>0</v>
      </c>
      <c r="BG109" s="191">
        <f t="shared" si="16"/>
        <v>0</v>
      </c>
      <c r="BH109" s="191">
        <f t="shared" si="17"/>
        <v>0</v>
      </c>
      <c r="BI109" s="191">
        <f t="shared" si="18"/>
        <v>0</v>
      </c>
      <c r="BJ109" s="17" t="s">
        <v>3562</v>
      </c>
      <c r="BK109" s="191">
        <f t="shared" si="19"/>
        <v>0</v>
      </c>
      <c r="BL109" s="17" t="s">
        <v>3761</v>
      </c>
      <c r="BM109" s="190" t="s">
        <v>774</v>
      </c>
    </row>
    <row r="110" spans="2:65" s="1" customFormat="1" ht="16.5" customHeight="1">
      <c r="B110" s="34"/>
      <c r="C110" s="179" t="s">
        <v>3772</v>
      </c>
      <c r="D110" s="179" t="s">
        <v>3694</v>
      </c>
      <c r="E110" s="180" t="s">
        <v>775</v>
      </c>
      <c r="F110" s="181" t="s">
        <v>776</v>
      </c>
      <c r="G110" s="182" t="s">
        <v>2189</v>
      </c>
      <c r="H110" s="183">
        <v>1</v>
      </c>
      <c r="I110" s="184"/>
      <c r="J110" s="185">
        <f t="shared" si="10"/>
        <v>0</v>
      </c>
      <c r="K110" s="181" t="s">
        <v>1790</v>
      </c>
      <c r="L110" s="38"/>
      <c r="M110" s="186" t="s">
        <v>3501</v>
      </c>
      <c r="N110" s="187" t="s">
        <v>3525</v>
      </c>
      <c r="O110" s="63"/>
      <c r="P110" s="188">
        <f t="shared" si="11"/>
        <v>0</v>
      </c>
      <c r="Q110" s="188">
        <v>0</v>
      </c>
      <c r="R110" s="188">
        <f t="shared" si="12"/>
        <v>0</v>
      </c>
      <c r="S110" s="188">
        <v>0</v>
      </c>
      <c r="T110" s="189">
        <f t="shared" si="13"/>
        <v>0</v>
      </c>
      <c r="AR110" s="190" t="s">
        <v>3761</v>
      </c>
      <c r="AT110" s="190" t="s">
        <v>3694</v>
      </c>
      <c r="AU110" s="190" t="s">
        <v>3565</v>
      </c>
      <c r="AY110" s="17" t="s">
        <v>3691</v>
      </c>
      <c r="BE110" s="191">
        <f t="shared" si="14"/>
        <v>0</v>
      </c>
      <c r="BF110" s="191">
        <f t="shared" si="15"/>
        <v>0</v>
      </c>
      <c r="BG110" s="191">
        <f t="shared" si="16"/>
        <v>0</v>
      </c>
      <c r="BH110" s="191">
        <f t="shared" si="17"/>
        <v>0</v>
      </c>
      <c r="BI110" s="191">
        <f t="shared" si="18"/>
        <v>0</v>
      </c>
      <c r="BJ110" s="17" t="s">
        <v>3562</v>
      </c>
      <c r="BK110" s="191">
        <f t="shared" si="19"/>
        <v>0</v>
      </c>
      <c r="BL110" s="17" t="s">
        <v>3761</v>
      </c>
      <c r="BM110" s="190" t="s">
        <v>777</v>
      </c>
    </row>
    <row r="111" spans="2:65" s="1" customFormat="1" ht="16.5" customHeight="1">
      <c r="B111" s="34"/>
      <c r="C111" s="179" t="s">
        <v>3776</v>
      </c>
      <c r="D111" s="179" t="s">
        <v>3694</v>
      </c>
      <c r="E111" s="180" t="s">
        <v>778</v>
      </c>
      <c r="F111" s="181" t="s">
        <v>779</v>
      </c>
      <c r="G111" s="182" t="s">
        <v>2189</v>
      </c>
      <c r="H111" s="183">
        <v>1</v>
      </c>
      <c r="I111" s="184"/>
      <c r="J111" s="185">
        <f t="shared" si="10"/>
        <v>0</v>
      </c>
      <c r="K111" s="181" t="s">
        <v>1790</v>
      </c>
      <c r="L111" s="38"/>
      <c r="M111" s="186" t="s">
        <v>3501</v>
      </c>
      <c r="N111" s="187" t="s">
        <v>3525</v>
      </c>
      <c r="O111" s="63"/>
      <c r="P111" s="188">
        <f t="shared" si="11"/>
        <v>0</v>
      </c>
      <c r="Q111" s="188">
        <v>0</v>
      </c>
      <c r="R111" s="188">
        <f t="shared" si="12"/>
        <v>0</v>
      </c>
      <c r="S111" s="188">
        <v>0</v>
      </c>
      <c r="T111" s="189">
        <f t="shared" si="13"/>
        <v>0</v>
      </c>
      <c r="AR111" s="190" t="s">
        <v>3761</v>
      </c>
      <c r="AT111" s="190" t="s">
        <v>3694</v>
      </c>
      <c r="AU111" s="190" t="s">
        <v>3565</v>
      </c>
      <c r="AY111" s="17" t="s">
        <v>3691</v>
      </c>
      <c r="BE111" s="191">
        <f t="shared" si="14"/>
        <v>0</v>
      </c>
      <c r="BF111" s="191">
        <f t="shared" si="15"/>
        <v>0</v>
      </c>
      <c r="BG111" s="191">
        <f t="shared" si="16"/>
        <v>0</v>
      </c>
      <c r="BH111" s="191">
        <f t="shared" si="17"/>
        <v>0</v>
      </c>
      <c r="BI111" s="191">
        <f t="shared" si="18"/>
        <v>0</v>
      </c>
      <c r="BJ111" s="17" t="s">
        <v>3562</v>
      </c>
      <c r="BK111" s="191">
        <f t="shared" si="19"/>
        <v>0</v>
      </c>
      <c r="BL111" s="17" t="s">
        <v>3761</v>
      </c>
      <c r="BM111" s="190" t="s">
        <v>780</v>
      </c>
    </row>
    <row r="112" spans="2:65" s="1" customFormat="1" ht="16.5" customHeight="1">
      <c r="B112" s="34"/>
      <c r="C112" s="179" t="s">
        <v>3781</v>
      </c>
      <c r="D112" s="179" t="s">
        <v>3694</v>
      </c>
      <c r="E112" s="180" t="s">
        <v>781</v>
      </c>
      <c r="F112" s="181" t="s">
        <v>782</v>
      </c>
      <c r="G112" s="182" t="s">
        <v>3834</v>
      </c>
      <c r="H112" s="183">
        <v>4</v>
      </c>
      <c r="I112" s="184"/>
      <c r="J112" s="185">
        <f t="shared" si="10"/>
        <v>0</v>
      </c>
      <c r="K112" s="181" t="s">
        <v>1790</v>
      </c>
      <c r="L112" s="38"/>
      <c r="M112" s="186" t="s">
        <v>3501</v>
      </c>
      <c r="N112" s="187" t="s">
        <v>3525</v>
      </c>
      <c r="O112" s="63"/>
      <c r="P112" s="188">
        <f t="shared" si="11"/>
        <v>0</v>
      </c>
      <c r="Q112" s="188">
        <v>0</v>
      </c>
      <c r="R112" s="188">
        <f t="shared" si="12"/>
        <v>0</v>
      </c>
      <c r="S112" s="188">
        <v>0</v>
      </c>
      <c r="T112" s="189">
        <f t="shared" si="13"/>
        <v>0</v>
      </c>
      <c r="AR112" s="190" t="s">
        <v>3761</v>
      </c>
      <c r="AT112" s="190" t="s">
        <v>3694</v>
      </c>
      <c r="AU112" s="190" t="s">
        <v>3565</v>
      </c>
      <c r="AY112" s="17" t="s">
        <v>3691</v>
      </c>
      <c r="BE112" s="191">
        <f t="shared" si="14"/>
        <v>0</v>
      </c>
      <c r="BF112" s="191">
        <f t="shared" si="15"/>
        <v>0</v>
      </c>
      <c r="BG112" s="191">
        <f t="shared" si="16"/>
        <v>0</v>
      </c>
      <c r="BH112" s="191">
        <f t="shared" si="17"/>
        <v>0</v>
      </c>
      <c r="BI112" s="191">
        <f t="shared" si="18"/>
        <v>0</v>
      </c>
      <c r="BJ112" s="17" t="s">
        <v>3562</v>
      </c>
      <c r="BK112" s="191">
        <f t="shared" si="19"/>
        <v>0</v>
      </c>
      <c r="BL112" s="17" t="s">
        <v>3761</v>
      </c>
      <c r="BM112" s="190" t="s">
        <v>783</v>
      </c>
    </row>
    <row r="113" spans="2:65" s="1" customFormat="1" ht="16.5" customHeight="1">
      <c r="B113" s="34"/>
      <c r="C113" s="179" t="s">
        <v>3489</v>
      </c>
      <c r="D113" s="179" t="s">
        <v>3694</v>
      </c>
      <c r="E113" s="180" t="s">
        <v>784</v>
      </c>
      <c r="F113" s="181" t="s">
        <v>785</v>
      </c>
      <c r="G113" s="182" t="s">
        <v>2388</v>
      </c>
      <c r="H113" s="245"/>
      <c r="I113" s="184"/>
      <c r="J113" s="185">
        <f t="shared" si="10"/>
        <v>0</v>
      </c>
      <c r="K113" s="181" t="s">
        <v>1790</v>
      </c>
      <c r="L113" s="38"/>
      <c r="M113" s="186" t="s">
        <v>3501</v>
      </c>
      <c r="N113" s="187" t="s">
        <v>3525</v>
      </c>
      <c r="O113" s="63"/>
      <c r="P113" s="188">
        <f t="shared" si="11"/>
        <v>0</v>
      </c>
      <c r="Q113" s="188">
        <v>0</v>
      </c>
      <c r="R113" s="188">
        <f t="shared" si="12"/>
        <v>0</v>
      </c>
      <c r="S113" s="188">
        <v>0</v>
      </c>
      <c r="T113" s="189">
        <f t="shared" si="13"/>
        <v>0</v>
      </c>
      <c r="AR113" s="190" t="s">
        <v>3761</v>
      </c>
      <c r="AT113" s="190" t="s">
        <v>3694</v>
      </c>
      <c r="AU113" s="190" t="s">
        <v>3565</v>
      </c>
      <c r="AY113" s="17" t="s">
        <v>3691</v>
      </c>
      <c r="BE113" s="191">
        <f t="shared" si="14"/>
        <v>0</v>
      </c>
      <c r="BF113" s="191">
        <f t="shared" si="15"/>
        <v>0</v>
      </c>
      <c r="BG113" s="191">
        <f t="shared" si="16"/>
        <v>0</v>
      </c>
      <c r="BH113" s="191">
        <f t="shared" si="17"/>
        <v>0</v>
      </c>
      <c r="BI113" s="191">
        <f t="shared" si="18"/>
        <v>0</v>
      </c>
      <c r="BJ113" s="17" t="s">
        <v>3562</v>
      </c>
      <c r="BK113" s="191">
        <f t="shared" si="19"/>
        <v>0</v>
      </c>
      <c r="BL113" s="17" t="s">
        <v>3761</v>
      </c>
      <c r="BM113" s="190" t="s">
        <v>786</v>
      </c>
    </row>
    <row r="114" spans="2:63" s="11" customFormat="1" ht="22.9" customHeight="1">
      <c r="B114" s="163"/>
      <c r="C114" s="164"/>
      <c r="D114" s="165" t="s">
        <v>3553</v>
      </c>
      <c r="E114" s="177" t="s">
        <v>2334</v>
      </c>
      <c r="F114" s="177" t="s">
        <v>2335</v>
      </c>
      <c r="G114" s="164"/>
      <c r="H114" s="164"/>
      <c r="I114" s="167"/>
      <c r="J114" s="178">
        <f>BK114</f>
        <v>0</v>
      </c>
      <c r="K114" s="164"/>
      <c r="L114" s="169"/>
      <c r="M114" s="170"/>
      <c r="N114" s="171"/>
      <c r="O114" s="171"/>
      <c r="P114" s="172">
        <f>SUM(P115:P124)</f>
        <v>0</v>
      </c>
      <c r="Q114" s="171"/>
      <c r="R114" s="172">
        <f>SUM(R115:R124)</f>
        <v>0</v>
      </c>
      <c r="S114" s="171"/>
      <c r="T114" s="173">
        <f>SUM(T115:T124)</f>
        <v>0</v>
      </c>
      <c r="AR114" s="174" t="s">
        <v>3565</v>
      </c>
      <c r="AT114" s="175" t="s">
        <v>3553</v>
      </c>
      <c r="AU114" s="175" t="s">
        <v>3562</v>
      </c>
      <c r="AY114" s="174" t="s">
        <v>3691</v>
      </c>
      <c r="BK114" s="176">
        <f>SUM(BK115:BK124)</f>
        <v>0</v>
      </c>
    </row>
    <row r="115" spans="2:65" s="1" customFormat="1" ht="16.5" customHeight="1">
      <c r="B115" s="34"/>
      <c r="C115" s="179" t="s">
        <v>3789</v>
      </c>
      <c r="D115" s="179" t="s">
        <v>3694</v>
      </c>
      <c r="E115" s="180" t="s">
        <v>787</v>
      </c>
      <c r="F115" s="181" t="s">
        <v>788</v>
      </c>
      <c r="G115" s="182" t="s">
        <v>3834</v>
      </c>
      <c r="H115" s="183">
        <v>4</v>
      </c>
      <c r="I115" s="184"/>
      <c r="J115" s="185">
        <f aca="true" t="shared" si="20" ref="J115:J124">ROUND(I115*H115,2)</f>
        <v>0</v>
      </c>
      <c r="K115" s="181" t="s">
        <v>1790</v>
      </c>
      <c r="L115" s="38"/>
      <c r="M115" s="186" t="s">
        <v>3501</v>
      </c>
      <c r="N115" s="187" t="s">
        <v>3525</v>
      </c>
      <c r="O115" s="63"/>
      <c r="P115" s="188">
        <f aca="true" t="shared" si="21" ref="P115:P124">O115*H115</f>
        <v>0</v>
      </c>
      <c r="Q115" s="188">
        <v>0</v>
      </c>
      <c r="R115" s="188">
        <f aca="true" t="shared" si="22" ref="R115:R124">Q115*H115</f>
        <v>0</v>
      </c>
      <c r="S115" s="188">
        <v>0</v>
      </c>
      <c r="T115" s="189">
        <f aca="true" t="shared" si="23" ref="T115:T124">S115*H115</f>
        <v>0</v>
      </c>
      <c r="AR115" s="190" t="s">
        <v>3761</v>
      </c>
      <c r="AT115" s="190" t="s">
        <v>3694</v>
      </c>
      <c r="AU115" s="190" t="s">
        <v>3565</v>
      </c>
      <c r="AY115" s="17" t="s">
        <v>3691</v>
      </c>
      <c r="BE115" s="191">
        <f aca="true" t="shared" si="24" ref="BE115:BE124">IF(N115="základní",J115,0)</f>
        <v>0</v>
      </c>
      <c r="BF115" s="191">
        <f aca="true" t="shared" si="25" ref="BF115:BF124">IF(N115="snížená",J115,0)</f>
        <v>0</v>
      </c>
      <c r="BG115" s="191">
        <f aca="true" t="shared" si="26" ref="BG115:BG124">IF(N115="zákl. přenesená",J115,0)</f>
        <v>0</v>
      </c>
      <c r="BH115" s="191">
        <f aca="true" t="shared" si="27" ref="BH115:BH124">IF(N115="sníž. přenesená",J115,0)</f>
        <v>0</v>
      </c>
      <c r="BI115" s="191">
        <f aca="true" t="shared" si="28" ref="BI115:BI124">IF(N115="nulová",J115,0)</f>
        <v>0</v>
      </c>
      <c r="BJ115" s="17" t="s">
        <v>3562</v>
      </c>
      <c r="BK115" s="191">
        <f aca="true" t="shared" si="29" ref="BK115:BK124">ROUND(I115*H115,2)</f>
        <v>0</v>
      </c>
      <c r="BL115" s="17" t="s">
        <v>3761</v>
      </c>
      <c r="BM115" s="190" t="s">
        <v>789</v>
      </c>
    </row>
    <row r="116" spans="2:65" s="1" customFormat="1" ht="16.5" customHeight="1">
      <c r="B116" s="34"/>
      <c r="C116" s="179" t="s">
        <v>3797</v>
      </c>
      <c r="D116" s="179" t="s">
        <v>3694</v>
      </c>
      <c r="E116" s="180" t="s">
        <v>790</v>
      </c>
      <c r="F116" s="181" t="s">
        <v>791</v>
      </c>
      <c r="G116" s="182" t="s">
        <v>3834</v>
      </c>
      <c r="H116" s="183">
        <v>4</v>
      </c>
      <c r="I116" s="184"/>
      <c r="J116" s="185">
        <f t="shared" si="20"/>
        <v>0</v>
      </c>
      <c r="K116" s="181" t="s">
        <v>1790</v>
      </c>
      <c r="L116" s="38"/>
      <c r="M116" s="186" t="s">
        <v>3501</v>
      </c>
      <c r="N116" s="187" t="s">
        <v>3525</v>
      </c>
      <c r="O116" s="63"/>
      <c r="P116" s="188">
        <f t="shared" si="21"/>
        <v>0</v>
      </c>
      <c r="Q116" s="188">
        <v>0</v>
      </c>
      <c r="R116" s="188">
        <f t="shared" si="22"/>
        <v>0</v>
      </c>
      <c r="S116" s="188">
        <v>0</v>
      </c>
      <c r="T116" s="189">
        <f t="shared" si="23"/>
        <v>0</v>
      </c>
      <c r="AR116" s="190" t="s">
        <v>3761</v>
      </c>
      <c r="AT116" s="190" t="s">
        <v>3694</v>
      </c>
      <c r="AU116" s="190" t="s">
        <v>3565</v>
      </c>
      <c r="AY116" s="17" t="s">
        <v>3691</v>
      </c>
      <c r="BE116" s="191">
        <f t="shared" si="24"/>
        <v>0</v>
      </c>
      <c r="BF116" s="191">
        <f t="shared" si="25"/>
        <v>0</v>
      </c>
      <c r="BG116" s="191">
        <f t="shared" si="26"/>
        <v>0</v>
      </c>
      <c r="BH116" s="191">
        <f t="shared" si="27"/>
        <v>0</v>
      </c>
      <c r="BI116" s="191">
        <f t="shared" si="28"/>
        <v>0</v>
      </c>
      <c r="BJ116" s="17" t="s">
        <v>3562</v>
      </c>
      <c r="BK116" s="191">
        <f t="shared" si="29"/>
        <v>0</v>
      </c>
      <c r="BL116" s="17" t="s">
        <v>3761</v>
      </c>
      <c r="BM116" s="190" t="s">
        <v>792</v>
      </c>
    </row>
    <row r="117" spans="2:65" s="1" customFormat="1" ht="16.5" customHeight="1">
      <c r="B117" s="34"/>
      <c r="C117" s="179" t="s">
        <v>3805</v>
      </c>
      <c r="D117" s="179" t="s">
        <v>3694</v>
      </c>
      <c r="E117" s="180" t="s">
        <v>793</v>
      </c>
      <c r="F117" s="181" t="s">
        <v>794</v>
      </c>
      <c r="G117" s="182" t="s">
        <v>3834</v>
      </c>
      <c r="H117" s="183">
        <v>1</v>
      </c>
      <c r="I117" s="184"/>
      <c r="J117" s="185">
        <f t="shared" si="20"/>
        <v>0</v>
      </c>
      <c r="K117" s="181" t="s">
        <v>1790</v>
      </c>
      <c r="L117" s="38"/>
      <c r="M117" s="186" t="s">
        <v>3501</v>
      </c>
      <c r="N117" s="187" t="s">
        <v>3525</v>
      </c>
      <c r="O117" s="63"/>
      <c r="P117" s="188">
        <f t="shared" si="21"/>
        <v>0</v>
      </c>
      <c r="Q117" s="188">
        <v>0</v>
      </c>
      <c r="R117" s="188">
        <f t="shared" si="22"/>
        <v>0</v>
      </c>
      <c r="S117" s="188">
        <v>0</v>
      </c>
      <c r="T117" s="189">
        <f t="shared" si="23"/>
        <v>0</v>
      </c>
      <c r="AR117" s="190" t="s">
        <v>3761</v>
      </c>
      <c r="AT117" s="190" t="s">
        <v>3694</v>
      </c>
      <c r="AU117" s="190" t="s">
        <v>3565</v>
      </c>
      <c r="AY117" s="17" t="s">
        <v>3691</v>
      </c>
      <c r="BE117" s="191">
        <f t="shared" si="24"/>
        <v>0</v>
      </c>
      <c r="BF117" s="191">
        <f t="shared" si="25"/>
        <v>0</v>
      </c>
      <c r="BG117" s="191">
        <f t="shared" si="26"/>
        <v>0</v>
      </c>
      <c r="BH117" s="191">
        <f t="shared" si="27"/>
        <v>0</v>
      </c>
      <c r="BI117" s="191">
        <f t="shared" si="28"/>
        <v>0</v>
      </c>
      <c r="BJ117" s="17" t="s">
        <v>3562</v>
      </c>
      <c r="BK117" s="191">
        <f t="shared" si="29"/>
        <v>0</v>
      </c>
      <c r="BL117" s="17" t="s">
        <v>3761</v>
      </c>
      <c r="BM117" s="190" t="s">
        <v>795</v>
      </c>
    </row>
    <row r="118" spans="2:65" s="1" customFormat="1" ht="16.5" customHeight="1">
      <c r="B118" s="34"/>
      <c r="C118" s="179" t="s">
        <v>3811</v>
      </c>
      <c r="D118" s="179" t="s">
        <v>3694</v>
      </c>
      <c r="E118" s="180" t="s">
        <v>796</v>
      </c>
      <c r="F118" s="181" t="s">
        <v>797</v>
      </c>
      <c r="G118" s="182" t="s">
        <v>3834</v>
      </c>
      <c r="H118" s="183">
        <v>1</v>
      </c>
      <c r="I118" s="184"/>
      <c r="J118" s="185">
        <f t="shared" si="20"/>
        <v>0</v>
      </c>
      <c r="K118" s="181" t="s">
        <v>1790</v>
      </c>
      <c r="L118" s="38"/>
      <c r="M118" s="186" t="s">
        <v>3501</v>
      </c>
      <c r="N118" s="187" t="s">
        <v>3525</v>
      </c>
      <c r="O118" s="63"/>
      <c r="P118" s="188">
        <f t="shared" si="21"/>
        <v>0</v>
      </c>
      <c r="Q118" s="188">
        <v>0</v>
      </c>
      <c r="R118" s="188">
        <f t="shared" si="22"/>
        <v>0</v>
      </c>
      <c r="S118" s="188">
        <v>0</v>
      </c>
      <c r="T118" s="189">
        <f t="shared" si="23"/>
        <v>0</v>
      </c>
      <c r="AR118" s="190" t="s">
        <v>3761</v>
      </c>
      <c r="AT118" s="190" t="s">
        <v>3694</v>
      </c>
      <c r="AU118" s="190" t="s">
        <v>3565</v>
      </c>
      <c r="AY118" s="17" t="s">
        <v>3691</v>
      </c>
      <c r="BE118" s="191">
        <f t="shared" si="24"/>
        <v>0</v>
      </c>
      <c r="BF118" s="191">
        <f t="shared" si="25"/>
        <v>0</v>
      </c>
      <c r="BG118" s="191">
        <f t="shared" si="26"/>
        <v>0</v>
      </c>
      <c r="BH118" s="191">
        <f t="shared" si="27"/>
        <v>0</v>
      </c>
      <c r="BI118" s="191">
        <f t="shared" si="28"/>
        <v>0</v>
      </c>
      <c r="BJ118" s="17" t="s">
        <v>3562</v>
      </c>
      <c r="BK118" s="191">
        <f t="shared" si="29"/>
        <v>0</v>
      </c>
      <c r="BL118" s="17" t="s">
        <v>3761</v>
      </c>
      <c r="BM118" s="190" t="s">
        <v>798</v>
      </c>
    </row>
    <row r="119" spans="2:65" s="1" customFormat="1" ht="16.5" customHeight="1">
      <c r="B119" s="34"/>
      <c r="C119" s="179" t="s">
        <v>3815</v>
      </c>
      <c r="D119" s="179" t="s">
        <v>3694</v>
      </c>
      <c r="E119" s="180" t="s">
        <v>799</v>
      </c>
      <c r="F119" s="181" t="s">
        <v>800</v>
      </c>
      <c r="G119" s="182" t="s">
        <v>2173</v>
      </c>
      <c r="H119" s="183">
        <v>3</v>
      </c>
      <c r="I119" s="184"/>
      <c r="J119" s="185">
        <f t="shared" si="20"/>
        <v>0</v>
      </c>
      <c r="K119" s="181" t="s">
        <v>1790</v>
      </c>
      <c r="L119" s="38"/>
      <c r="M119" s="186" t="s">
        <v>3501</v>
      </c>
      <c r="N119" s="187" t="s">
        <v>3525</v>
      </c>
      <c r="O119" s="63"/>
      <c r="P119" s="188">
        <f t="shared" si="21"/>
        <v>0</v>
      </c>
      <c r="Q119" s="188">
        <v>0</v>
      </c>
      <c r="R119" s="188">
        <f t="shared" si="22"/>
        <v>0</v>
      </c>
      <c r="S119" s="188">
        <v>0</v>
      </c>
      <c r="T119" s="189">
        <f t="shared" si="23"/>
        <v>0</v>
      </c>
      <c r="AR119" s="190" t="s">
        <v>3761</v>
      </c>
      <c r="AT119" s="190" t="s">
        <v>3694</v>
      </c>
      <c r="AU119" s="190" t="s">
        <v>3565</v>
      </c>
      <c r="AY119" s="17" t="s">
        <v>3691</v>
      </c>
      <c r="BE119" s="191">
        <f t="shared" si="24"/>
        <v>0</v>
      </c>
      <c r="BF119" s="191">
        <f t="shared" si="25"/>
        <v>0</v>
      </c>
      <c r="BG119" s="191">
        <f t="shared" si="26"/>
        <v>0</v>
      </c>
      <c r="BH119" s="191">
        <f t="shared" si="27"/>
        <v>0</v>
      </c>
      <c r="BI119" s="191">
        <f t="shared" si="28"/>
        <v>0</v>
      </c>
      <c r="BJ119" s="17" t="s">
        <v>3562</v>
      </c>
      <c r="BK119" s="191">
        <f t="shared" si="29"/>
        <v>0</v>
      </c>
      <c r="BL119" s="17" t="s">
        <v>3761</v>
      </c>
      <c r="BM119" s="190" t="s">
        <v>801</v>
      </c>
    </row>
    <row r="120" spans="2:65" s="1" customFormat="1" ht="16.5" customHeight="1">
      <c r="B120" s="34"/>
      <c r="C120" s="179" t="s">
        <v>3817</v>
      </c>
      <c r="D120" s="179" t="s">
        <v>3694</v>
      </c>
      <c r="E120" s="180" t="s">
        <v>802</v>
      </c>
      <c r="F120" s="181" t="s">
        <v>803</v>
      </c>
      <c r="G120" s="182" t="s">
        <v>2173</v>
      </c>
      <c r="H120" s="183">
        <v>3</v>
      </c>
      <c r="I120" s="184"/>
      <c r="J120" s="185">
        <f t="shared" si="20"/>
        <v>0</v>
      </c>
      <c r="K120" s="181" t="s">
        <v>1790</v>
      </c>
      <c r="L120" s="38"/>
      <c r="M120" s="186" t="s">
        <v>3501</v>
      </c>
      <c r="N120" s="187" t="s">
        <v>3525</v>
      </c>
      <c r="O120" s="63"/>
      <c r="P120" s="188">
        <f t="shared" si="21"/>
        <v>0</v>
      </c>
      <c r="Q120" s="188">
        <v>0</v>
      </c>
      <c r="R120" s="188">
        <f t="shared" si="22"/>
        <v>0</v>
      </c>
      <c r="S120" s="188">
        <v>0</v>
      </c>
      <c r="T120" s="189">
        <f t="shared" si="23"/>
        <v>0</v>
      </c>
      <c r="AR120" s="190" t="s">
        <v>3761</v>
      </c>
      <c r="AT120" s="190" t="s">
        <v>3694</v>
      </c>
      <c r="AU120" s="190" t="s">
        <v>3565</v>
      </c>
      <c r="AY120" s="17" t="s">
        <v>3691</v>
      </c>
      <c r="BE120" s="191">
        <f t="shared" si="24"/>
        <v>0</v>
      </c>
      <c r="BF120" s="191">
        <f t="shared" si="25"/>
        <v>0</v>
      </c>
      <c r="BG120" s="191">
        <f t="shared" si="26"/>
        <v>0</v>
      </c>
      <c r="BH120" s="191">
        <f t="shared" si="27"/>
        <v>0</v>
      </c>
      <c r="BI120" s="191">
        <f t="shared" si="28"/>
        <v>0</v>
      </c>
      <c r="BJ120" s="17" t="s">
        <v>3562</v>
      </c>
      <c r="BK120" s="191">
        <f t="shared" si="29"/>
        <v>0</v>
      </c>
      <c r="BL120" s="17" t="s">
        <v>3761</v>
      </c>
      <c r="BM120" s="190" t="s">
        <v>804</v>
      </c>
    </row>
    <row r="121" spans="2:65" s="1" customFormat="1" ht="16.5" customHeight="1">
      <c r="B121" s="34"/>
      <c r="C121" s="179" t="s">
        <v>3822</v>
      </c>
      <c r="D121" s="179" t="s">
        <v>3694</v>
      </c>
      <c r="E121" s="180" t="s">
        <v>805</v>
      </c>
      <c r="F121" s="181" t="s">
        <v>806</v>
      </c>
      <c r="G121" s="182" t="s">
        <v>3834</v>
      </c>
      <c r="H121" s="183">
        <v>3</v>
      </c>
      <c r="I121" s="184"/>
      <c r="J121" s="185">
        <f t="shared" si="20"/>
        <v>0</v>
      </c>
      <c r="K121" s="181" t="s">
        <v>1790</v>
      </c>
      <c r="L121" s="38"/>
      <c r="M121" s="186" t="s">
        <v>3501</v>
      </c>
      <c r="N121" s="187" t="s">
        <v>3525</v>
      </c>
      <c r="O121" s="63"/>
      <c r="P121" s="188">
        <f t="shared" si="21"/>
        <v>0</v>
      </c>
      <c r="Q121" s="188">
        <v>0</v>
      </c>
      <c r="R121" s="188">
        <f t="shared" si="22"/>
        <v>0</v>
      </c>
      <c r="S121" s="188">
        <v>0</v>
      </c>
      <c r="T121" s="189">
        <f t="shared" si="23"/>
        <v>0</v>
      </c>
      <c r="AR121" s="190" t="s">
        <v>3761</v>
      </c>
      <c r="AT121" s="190" t="s">
        <v>3694</v>
      </c>
      <c r="AU121" s="190" t="s">
        <v>3565</v>
      </c>
      <c r="AY121" s="17" t="s">
        <v>3691</v>
      </c>
      <c r="BE121" s="191">
        <f t="shared" si="24"/>
        <v>0</v>
      </c>
      <c r="BF121" s="191">
        <f t="shared" si="25"/>
        <v>0</v>
      </c>
      <c r="BG121" s="191">
        <f t="shared" si="26"/>
        <v>0</v>
      </c>
      <c r="BH121" s="191">
        <f t="shared" si="27"/>
        <v>0</v>
      </c>
      <c r="BI121" s="191">
        <f t="shared" si="28"/>
        <v>0</v>
      </c>
      <c r="BJ121" s="17" t="s">
        <v>3562</v>
      </c>
      <c r="BK121" s="191">
        <f t="shared" si="29"/>
        <v>0</v>
      </c>
      <c r="BL121" s="17" t="s">
        <v>3761</v>
      </c>
      <c r="BM121" s="190" t="s">
        <v>807</v>
      </c>
    </row>
    <row r="122" spans="2:65" s="1" customFormat="1" ht="16.5" customHeight="1">
      <c r="B122" s="34"/>
      <c r="C122" s="179" t="s">
        <v>3826</v>
      </c>
      <c r="D122" s="179" t="s">
        <v>3694</v>
      </c>
      <c r="E122" s="180" t="s">
        <v>808</v>
      </c>
      <c r="F122" s="181" t="s">
        <v>809</v>
      </c>
      <c r="G122" s="182" t="s">
        <v>2173</v>
      </c>
      <c r="H122" s="183">
        <v>1</v>
      </c>
      <c r="I122" s="184"/>
      <c r="J122" s="185">
        <f t="shared" si="20"/>
        <v>0</v>
      </c>
      <c r="K122" s="181" t="s">
        <v>1790</v>
      </c>
      <c r="L122" s="38"/>
      <c r="M122" s="186" t="s">
        <v>3501</v>
      </c>
      <c r="N122" s="187" t="s">
        <v>3525</v>
      </c>
      <c r="O122" s="63"/>
      <c r="P122" s="188">
        <f t="shared" si="21"/>
        <v>0</v>
      </c>
      <c r="Q122" s="188">
        <v>0</v>
      </c>
      <c r="R122" s="188">
        <f t="shared" si="22"/>
        <v>0</v>
      </c>
      <c r="S122" s="188">
        <v>0</v>
      </c>
      <c r="T122" s="189">
        <f t="shared" si="23"/>
        <v>0</v>
      </c>
      <c r="AR122" s="190" t="s">
        <v>3761</v>
      </c>
      <c r="AT122" s="190" t="s">
        <v>3694</v>
      </c>
      <c r="AU122" s="190" t="s">
        <v>3565</v>
      </c>
      <c r="AY122" s="17" t="s">
        <v>3691</v>
      </c>
      <c r="BE122" s="191">
        <f t="shared" si="24"/>
        <v>0</v>
      </c>
      <c r="BF122" s="191">
        <f t="shared" si="25"/>
        <v>0</v>
      </c>
      <c r="BG122" s="191">
        <f t="shared" si="26"/>
        <v>0</v>
      </c>
      <c r="BH122" s="191">
        <f t="shared" si="27"/>
        <v>0</v>
      </c>
      <c r="BI122" s="191">
        <f t="shared" si="28"/>
        <v>0</v>
      </c>
      <c r="BJ122" s="17" t="s">
        <v>3562</v>
      </c>
      <c r="BK122" s="191">
        <f t="shared" si="29"/>
        <v>0</v>
      </c>
      <c r="BL122" s="17" t="s">
        <v>3761</v>
      </c>
      <c r="BM122" s="190" t="s">
        <v>810</v>
      </c>
    </row>
    <row r="123" spans="2:65" s="1" customFormat="1" ht="16.5" customHeight="1">
      <c r="B123" s="34"/>
      <c r="C123" s="179" t="s">
        <v>3831</v>
      </c>
      <c r="D123" s="179" t="s">
        <v>3694</v>
      </c>
      <c r="E123" s="180" t="s">
        <v>811</v>
      </c>
      <c r="F123" s="181" t="s">
        <v>812</v>
      </c>
      <c r="G123" s="182" t="s">
        <v>2173</v>
      </c>
      <c r="H123" s="183">
        <v>1</v>
      </c>
      <c r="I123" s="184"/>
      <c r="J123" s="185">
        <f t="shared" si="20"/>
        <v>0</v>
      </c>
      <c r="K123" s="181" t="s">
        <v>1790</v>
      </c>
      <c r="L123" s="38"/>
      <c r="M123" s="186" t="s">
        <v>3501</v>
      </c>
      <c r="N123" s="187" t="s">
        <v>3525</v>
      </c>
      <c r="O123" s="63"/>
      <c r="P123" s="188">
        <f t="shared" si="21"/>
        <v>0</v>
      </c>
      <c r="Q123" s="188">
        <v>0</v>
      </c>
      <c r="R123" s="188">
        <f t="shared" si="22"/>
        <v>0</v>
      </c>
      <c r="S123" s="188">
        <v>0</v>
      </c>
      <c r="T123" s="189">
        <f t="shared" si="23"/>
        <v>0</v>
      </c>
      <c r="AR123" s="190" t="s">
        <v>3761</v>
      </c>
      <c r="AT123" s="190" t="s">
        <v>3694</v>
      </c>
      <c r="AU123" s="190" t="s">
        <v>3565</v>
      </c>
      <c r="AY123" s="17" t="s">
        <v>3691</v>
      </c>
      <c r="BE123" s="191">
        <f t="shared" si="24"/>
        <v>0</v>
      </c>
      <c r="BF123" s="191">
        <f t="shared" si="25"/>
        <v>0</v>
      </c>
      <c r="BG123" s="191">
        <f t="shared" si="26"/>
        <v>0</v>
      </c>
      <c r="BH123" s="191">
        <f t="shared" si="27"/>
        <v>0</v>
      </c>
      <c r="BI123" s="191">
        <f t="shared" si="28"/>
        <v>0</v>
      </c>
      <c r="BJ123" s="17" t="s">
        <v>3562</v>
      </c>
      <c r="BK123" s="191">
        <f t="shared" si="29"/>
        <v>0</v>
      </c>
      <c r="BL123" s="17" t="s">
        <v>3761</v>
      </c>
      <c r="BM123" s="190" t="s">
        <v>813</v>
      </c>
    </row>
    <row r="124" spans="2:65" s="1" customFormat="1" ht="16.5" customHeight="1">
      <c r="B124" s="34"/>
      <c r="C124" s="179" t="s">
        <v>3837</v>
      </c>
      <c r="D124" s="179" t="s">
        <v>3694</v>
      </c>
      <c r="E124" s="180" t="s">
        <v>814</v>
      </c>
      <c r="F124" s="181" t="s">
        <v>815</v>
      </c>
      <c r="G124" s="182" t="s">
        <v>3792</v>
      </c>
      <c r="H124" s="183">
        <v>0.167</v>
      </c>
      <c r="I124" s="184"/>
      <c r="J124" s="185">
        <f t="shared" si="20"/>
        <v>0</v>
      </c>
      <c r="K124" s="181" t="s">
        <v>1790</v>
      </c>
      <c r="L124" s="38"/>
      <c r="M124" s="186" t="s">
        <v>3501</v>
      </c>
      <c r="N124" s="187" t="s">
        <v>3525</v>
      </c>
      <c r="O124" s="63"/>
      <c r="P124" s="188">
        <f t="shared" si="21"/>
        <v>0</v>
      </c>
      <c r="Q124" s="188">
        <v>0</v>
      </c>
      <c r="R124" s="188">
        <f t="shared" si="22"/>
        <v>0</v>
      </c>
      <c r="S124" s="188">
        <v>0</v>
      </c>
      <c r="T124" s="189">
        <f t="shared" si="23"/>
        <v>0</v>
      </c>
      <c r="AR124" s="190" t="s">
        <v>3761</v>
      </c>
      <c r="AT124" s="190" t="s">
        <v>3694</v>
      </c>
      <c r="AU124" s="190" t="s">
        <v>3565</v>
      </c>
      <c r="AY124" s="17" t="s">
        <v>3691</v>
      </c>
      <c r="BE124" s="191">
        <f t="shared" si="24"/>
        <v>0</v>
      </c>
      <c r="BF124" s="191">
        <f t="shared" si="25"/>
        <v>0</v>
      </c>
      <c r="BG124" s="191">
        <f t="shared" si="26"/>
        <v>0</v>
      </c>
      <c r="BH124" s="191">
        <f t="shared" si="27"/>
        <v>0</v>
      </c>
      <c r="BI124" s="191">
        <f t="shared" si="28"/>
        <v>0</v>
      </c>
      <c r="BJ124" s="17" t="s">
        <v>3562</v>
      </c>
      <c r="BK124" s="191">
        <f t="shared" si="29"/>
        <v>0</v>
      </c>
      <c r="BL124" s="17" t="s">
        <v>3761</v>
      </c>
      <c r="BM124" s="190" t="s">
        <v>816</v>
      </c>
    </row>
    <row r="125" spans="2:63" s="11" customFormat="1" ht="22.9" customHeight="1">
      <c r="B125" s="163"/>
      <c r="C125" s="164"/>
      <c r="D125" s="165" t="s">
        <v>3553</v>
      </c>
      <c r="E125" s="177" t="s">
        <v>817</v>
      </c>
      <c r="F125" s="177" t="s">
        <v>818</v>
      </c>
      <c r="G125" s="164"/>
      <c r="H125" s="164"/>
      <c r="I125" s="167"/>
      <c r="J125" s="178">
        <f>BK125</f>
        <v>0</v>
      </c>
      <c r="K125" s="164"/>
      <c r="L125" s="169"/>
      <c r="M125" s="170"/>
      <c r="N125" s="171"/>
      <c r="O125" s="171"/>
      <c r="P125" s="172">
        <f>SUM(P126:P138)</f>
        <v>0</v>
      </c>
      <c r="Q125" s="171"/>
      <c r="R125" s="172">
        <f>SUM(R126:R138)</f>
        <v>0</v>
      </c>
      <c r="S125" s="171"/>
      <c r="T125" s="173">
        <f>SUM(T126:T138)</f>
        <v>0</v>
      </c>
      <c r="AR125" s="174" t="s">
        <v>3565</v>
      </c>
      <c r="AT125" s="175" t="s">
        <v>3553</v>
      </c>
      <c r="AU125" s="175" t="s">
        <v>3562</v>
      </c>
      <c r="AY125" s="174" t="s">
        <v>3691</v>
      </c>
      <c r="BK125" s="176">
        <f>SUM(BK126:BK138)</f>
        <v>0</v>
      </c>
    </row>
    <row r="126" spans="2:65" s="1" customFormat="1" ht="16.5" customHeight="1">
      <c r="B126" s="34"/>
      <c r="C126" s="179" t="s">
        <v>3842</v>
      </c>
      <c r="D126" s="179" t="s">
        <v>3694</v>
      </c>
      <c r="E126" s="180" t="s">
        <v>819</v>
      </c>
      <c r="F126" s="181" t="s">
        <v>820</v>
      </c>
      <c r="G126" s="182" t="s">
        <v>4097</v>
      </c>
      <c r="H126" s="183">
        <v>170</v>
      </c>
      <c r="I126" s="184"/>
      <c r="J126" s="185">
        <f aca="true" t="shared" si="30" ref="J126:J138">ROUND(I126*H126,2)</f>
        <v>0</v>
      </c>
      <c r="K126" s="181" t="s">
        <v>1790</v>
      </c>
      <c r="L126" s="38"/>
      <c r="M126" s="186" t="s">
        <v>3501</v>
      </c>
      <c r="N126" s="187" t="s">
        <v>3525</v>
      </c>
      <c r="O126" s="63"/>
      <c r="P126" s="188">
        <f aca="true" t="shared" si="31" ref="P126:P138">O126*H126</f>
        <v>0</v>
      </c>
      <c r="Q126" s="188">
        <v>0</v>
      </c>
      <c r="R126" s="188">
        <f aca="true" t="shared" si="32" ref="R126:R138">Q126*H126</f>
        <v>0</v>
      </c>
      <c r="S126" s="188">
        <v>0</v>
      </c>
      <c r="T126" s="189">
        <f aca="true" t="shared" si="33" ref="T126:T138">S126*H126</f>
        <v>0</v>
      </c>
      <c r="AR126" s="190" t="s">
        <v>3761</v>
      </c>
      <c r="AT126" s="190" t="s">
        <v>3694</v>
      </c>
      <c r="AU126" s="190" t="s">
        <v>3565</v>
      </c>
      <c r="AY126" s="17" t="s">
        <v>3691</v>
      </c>
      <c r="BE126" s="191">
        <f aca="true" t="shared" si="34" ref="BE126:BE138">IF(N126="základní",J126,0)</f>
        <v>0</v>
      </c>
      <c r="BF126" s="191">
        <f aca="true" t="shared" si="35" ref="BF126:BF138">IF(N126="snížená",J126,0)</f>
        <v>0</v>
      </c>
      <c r="BG126" s="191">
        <f aca="true" t="shared" si="36" ref="BG126:BG138">IF(N126="zákl. přenesená",J126,0)</f>
        <v>0</v>
      </c>
      <c r="BH126" s="191">
        <f aca="true" t="shared" si="37" ref="BH126:BH138">IF(N126="sníž. přenesená",J126,0)</f>
        <v>0</v>
      </c>
      <c r="BI126" s="191">
        <f aca="true" t="shared" si="38" ref="BI126:BI138">IF(N126="nulová",J126,0)</f>
        <v>0</v>
      </c>
      <c r="BJ126" s="17" t="s">
        <v>3562</v>
      </c>
      <c r="BK126" s="191">
        <f aca="true" t="shared" si="39" ref="BK126:BK138">ROUND(I126*H126,2)</f>
        <v>0</v>
      </c>
      <c r="BL126" s="17" t="s">
        <v>3761</v>
      </c>
      <c r="BM126" s="190" t="s">
        <v>821</v>
      </c>
    </row>
    <row r="127" spans="2:65" s="1" customFormat="1" ht="16.5" customHeight="1">
      <c r="B127" s="34"/>
      <c r="C127" s="179" t="s">
        <v>3847</v>
      </c>
      <c r="D127" s="179" t="s">
        <v>3694</v>
      </c>
      <c r="E127" s="180" t="s">
        <v>822</v>
      </c>
      <c r="F127" s="181" t="s">
        <v>823</v>
      </c>
      <c r="G127" s="182" t="s">
        <v>4097</v>
      </c>
      <c r="H127" s="183">
        <v>270</v>
      </c>
      <c r="I127" s="184"/>
      <c r="J127" s="185">
        <f t="shared" si="30"/>
        <v>0</v>
      </c>
      <c r="K127" s="181" t="s">
        <v>1790</v>
      </c>
      <c r="L127" s="38"/>
      <c r="M127" s="186" t="s">
        <v>3501</v>
      </c>
      <c r="N127" s="187" t="s">
        <v>3525</v>
      </c>
      <c r="O127" s="63"/>
      <c r="P127" s="188">
        <f t="shared" si="31"/>
        <v>0</v>
      </c>
      <c r="Q127" s="188">
        <v>0</v>
      </c>
      <c r="R127" s="188">
        <f t="shared" si="32"/>
        <v>0</v>
      </c>
      <c r="S127" s="188">
        <v>0</v>
      </c>
      <c r="T127" s="189">
        <f t="shared" si="33"/>
        <v>0</v>
      </c>
      <c r="AR127" s="190" t="s">
        <v>3761</v>
      </c>
      <c r="AT127" s="190" t="s">
        <v>3694</v>
      </c>
      <c r="AU127" s="190" t="s">
        <v>3565</v>
      </c>
      <c r="AY127" s="17" t="s">
        <v>3691</v>
      </c>
      <c r="BE127" s="191">
        <f t="shared" si="34"/>
        <v>0</v>
      </c>
      <c r="BF127" s="191">
        <f t="shared" si="35"/>
        <v>0</v>
      </c>
      <c r="BG127" s="191">
        <f t="shared" si="36"/>
        <v>0</v>
      </c>
      <c r="BH127" s="191">
        <f t="shared" si="37"/>
        <v>0</v>
      </c>
      <c r="BI127" s="191">
        <f t="shared" si="38"/>
        <v>0</v>
      </c>
      <c r="BJ127" s="17" t="s">
        <v>3562</v>
      </c>
      <c r="BK127" s="191">
        <f t="shared" si="39"/>
        <v>0</v>
      </c>
      <c r="BL127" s="17" t="s">
        <v>3761</v>
      </c>
      <c r="BM127" s="190" t="s">
        <v>824</v>
      </c>
    </row>
    <row r="128" spans="2:65" s="1" customFormat="1" ht="16.5" customHeight="1">
      <c r="B128" s="34"/>
      <c r="C128" s="179" t="s">
        <v>3851</v>
      </c>
      <c r="D128" s="179" t="s">
        <v>3694</v>
      </c>
      <c r="E128" s="180" t="s">
        <v>825</v>
      </c>
      <c r="F128" s="181" t="s">
        <v>826</v>
      </c>
      <c r="G128" s="182" t="s">
        <v>4097</v>
      </c>
      <c r="H128" s="183">
        <v>170</v>
      </c>
      <c r="I128" s="184"/>
      <c r="J128" s="185">
        <f t="shared" si="30"/>
        <v>0</v>
      </c>
      <c r="K128" s="181" t="s">
        <v>1790</v>
      </c>
      <c r="L128" s="38"/>
      <c r="M128" s="186" t="s">
        <v>3501</v>
      </c>
      <c r="N128" s="187" t="s">
        <v>3525</v>
      </c>
      <c r="O128" s="63"/>
      <c r="P128" s="188">
        <f t="shared" si="31"/>
        <v>0</v>
      </c>
      <c r="Q128" s="188">
        <v>0</v>
      </c>
      <c r="R128" s="188">
        <f t="shared" si="32"/>
        <v>0</v>
      </c>
      <c r="S128" s="188">
        <v>0</v>
      </c>
      <c r="T128" s="189">
        <f t="shared" si="33"/>
        <v>0</v>
      </c>
      <c r="AR128" s="190" t="s">
        <v>3761</v>
      </c>
      <c r="AT128" s="190" t="s">
        <v>3694</v>
      </c>
      <c r="AU128" s="190" t="s">
        <v>3565</v>
      </c>
      <c r="AY128" s="17" t="s">
        <v>3691</v>
      </c>
      <c r="BE128" s="191">
        <f t="shared" si="34"/>
        <v>0</v>
      </c>
      <c r="BF128" s="191">
        <f t="shared" si="35"/>
        <v>0</v>
      </c>
      <c r="BG128" s="191">
        <f t="shared" si="36"/>
        <v>0</v>
      </c>
      <c r="BH128" s="191">
        <f t="shared" si="37"/>
        <v>0</v>
      </c>
      <c r="BI128" s="191">
        <f t="shared" si="38"/>
        <v>0</v>
      </c>
      <c r="BJ128" s="17" t="s">
        <v>3562</v>
      </c>
      <c r="BK128" s="191">
        <f t="shared" si="39"/>
        <v>0</v>
      </c>
      <c r="BL128" s="17" t="s">
        <v>3761</v>
      </c>
      <c r="BM128" s="190" t="s">
        <v>827</v>
      </c>
    </row>
    <row r="129" spans="2:65" s="1" customFormat="1" ht="16.5" customHeight="1">
      <c r="B129" s="34"/>
      <c r="C129" s="179" t="s">
        <v>3855</v>
      </c>
      <c r="D129" s="179" t="s">
        <v>3694</v>
      </c>
      <c r="E129" s="180" t="s">
        <v>828</v>
      </c>
      <c r="F129" s="181" t="s">
        <v>829</v>
      </c>
      <c r="G129" s="182" t="s">
        <v>4097</v>
      </c>
      <c r="H129" s="183">
        <v>30</v>
      </c>
      <c r="I129" s="184"/>
      <c r="J129" s="185">
        <f t="shared" si="30"/>
        <v>0</v>
      </c>
      <c r="K129" s="181" t="s">
        <v>1790</v>
      </c>
      <c r="L129" s="38"/>
      <c r="M129" s="186" t="s">
        <v>3501</v>
      </c>
      <c r="N129" s="187" t="s">
        <v>3525</v>
      </c>
      <c r="O129" s="63"/>
      <c r="P129" s="188">
        <f t="shared" si="31"/>
        <v>0</v>
      </c>
      <c r="Q129" s="188">
        <v>0</v>
      </c>
      <c r="R129" s="188">
        <f t="shared" si="32"/>
        <v>0</v>
      </c>
      <c r="S129" s="188">
        <v>0</v>
      </c>
      <c r="T129" s="189">
        <f t="shared" si="33"/>
        <v>0</v>
      </c>
      <c r="AR129" s="190" t="s">
        <v>3761</v>
      </c>
      <c r="AT129" s="190" t="s">
        <v>3694</v>
      </c>
      <c r="AU129" s="190" t="s">
        <v>3565</v>
      </c>
      <c r="AY129" s="17" t="s">
        <v>3691</v>
      </c>
      <c r="BE129" s="191">
        <f t="shared" si="34"/>
        <v>0</v>
      </c>
      <c r="BF129" s="191">
        <f t="shared" si="35"/>
        <v>0</v>
      </c>
      <c r="BG129" s="191">
        <f t="shared" si="36"/>
        <v>0</v>
      </c>
      <c r="BH129" s="191">
        <f t="shared" si="37"/>
        <v>0</v>
      </c>
      <c r="BI129" s="191">
        <f t="shared" si="38"/>
        <v>0</v>
      </c>
      <c r="BJ129" s="17" t="s">
        <v>3562</v>
      </c>
      <c r="BK129" s="191">
        <f t="shared" si="39"/>
        <v>0</v>
      </c>
      <c r="BL129" s="17" t="s">
        <v>3761</v>
      </c>
      <c r="BM129" s="190" t="s">
        <v>830</v>
      </c>
    </row>
    <row r="130" spans="2:65" s="1" customFormat="1" ht="16.5" customHeight="1">
      <c r="B130" s="34"/>
      <c r="C130" s="179" t="s">
        <v>3859</v>
      </c>
      <c r="D130" s="179" t="s">
        <v>3694</v>
      </c>
      <c r="E130" s="180" t="s">
        <v>831</v>
      </c>
      <c r="F130" s="181" t="s">
        <v>832</v>
      </c>
      <c r="G130" s="182" t="s">
        <v>4097</v>
      </c>
      <c r="H130" s="183">
        <v>110</v>
      </c>
      <c r="I130" s="184"/>
      <c r="J130" s="185">
        <f t="shared" si="30"/>
        <v>0</v>
      </c>
      <c r="K130" s="181" t="s">
        <v>1790</v>
      </c>
      <c r="L130" s="38"/>
      <c r="M130" s="186" t="s">
        <v>3501</v>
      </c>
      <c r="N130" s="187" t="s">
        <v>3525</v>
      </c>
      <c r="O130" s="63"/>
      <c r="P130" s="188">
        <f t="shared" si="31"/>
        <v>0</v>
      </c>
      <c r="Q130" s="188">
        <v>0</v>
      </c>
      <c r="R130" s="188">
        <f t="shared" si="32"/>
        <v>0</v>
      </c>
      <c r="S130" s="188">
        <v>0</v>
      </c>
      <c r="T130" s="189">
        <f t="shared" si="33"/>
        <v>0</v>
      </c>
      <c r="AR130" s="190" t="s">
        <v>3761</v>
      </c>
      <c r="AT130" s="190" t="s">
        <v>3694</v>
      </c>
      <c r="AU130" s="190" t="s">
        <v>3565</v>
      </c>
      <c r="AY130" s="17" t="s">
        <v>3691</v>
      </c>
      <c r="BE130" s="191">
        <f t="shared" si="34"/>
        <v>0</v>
      </c>
      <c r="BF130" s="191">
        <f t="shared" si="35"/>
        <v>0</v>
      </c>
      <c r="BG130" s="191">
        <f t="shared" si="36"/>
        <v>0</v>
      </c>
      <c r="BH130" s="191">
        <f t="shared" si="37"/>
        <v>0</v>
      </c>
      <c r="BI130" s="191">
        <f t="shared" si="38"/>
        <v>0</v>
      </c>
      <c r="BJ130" s="17" t="s">
        <v>3562</v>
      </c>
      <c r="BK130" s="191">
        <f t="shared" si="39"/>
        <v>0</v>
      </c>
      <c r="BL130" s="17" t="s">
        <v>3761</v>
      </c>
      <c r="BM130" s="190" t="s">
        <v>833</v>
      </c>
    </row>
    <row r="131" spans="2:65" s="1" customFormat="1" ht="16.5" customHeight="1">
      <c r="B131" s="34"/>
      <c r="C131" s="179" t="s">
        <v>3863</v>
      </c>
      <c r="D131" s="179" t="s">
        <v>3694</v>
      </c>
      <c r="E131" s="180" t="s">
        <v>834</v>
      </c>
      <c r="F131" s="181" t="s">
        <v>835</v>
      </c>
      <c r="G131" s="182" t="s">
        <v>4097</v>
      </c>
      <c r="H131" s="183">
        <v>20</v>
      </c>
      <c r="I131" s="184"/>
      <c r="J131" s="185">
        <f t="shared" si="30"/>
        <v>0</v>
      </c>
      <c r="K131" s="181" t="s">
        <v>1790</v>
      </c>
      <c r="L131" s="38"/>
      <c r="M131" s="186" t="s">
        <v>3501</v>
      </c>
      <c r="N131" s="187" t="s">
        <v>3525</v>
      </c>
      <c r="O131" s="63"/>
      <c r="P131" s="188">
        <f t="shared" si="31"/>
        <v>0</v>
      </c>
      <c r="Q131" s="188">
        <v>0</v>
      </c>
      <c r="R131" s="188">
        <f t="shared" si="32"/>
        <v>0</v>
      </c>
      <c r="S131" s="188">
        <v>0</v>
      </c>
      <c r="T131" s="189">
        <f t="shared" si="33"/>
        <v>0</v>
      </c>
      <c r="AR131" s="190" t="s">
        <v>3761</v>
      </c>
      <c r="AT131" s="190" t="s">
        <v>3694</v>
      </c>
      <c r="AU131" s="190" t="s">
        <v>3565</v>
      </c>
      <c r="AY131" s="17" t="s">
        <v>3691</v>
      </c>
      <c r="BE131" s="191">
        <f t="shared" si="34"/>
        <v>0</v>
      </c>
      <c r="BF131" s="191">
        <f t="shared" si="35"/>
        <v>0</v>
      </c>
      <c r="BG131" s="191">
        <f t="shared" si="36"/>
        <v>0</v>
      </c>
      <c r="BH131" s="191">
        <f t="shared" si="37"/>
        <v>0</v>
      </c>
      <c r="BI131" s="191">
        <f t="shared" si="38"/>
        <v>0</v>
      </c>
      <c r="BJ131" s="17" t="s">
        <v>3562</v>
      </c>
      <c r="BK131" s="191">
        <f t="shared" si="39"/>
        <v>0</v>
      </c>
      <c r="BL131" s="17" t="s">
        <v>3761</v>
      </c>
      <c r="BM131" s="190" t="s">
        <v>836</v>
      </c>
    </row>
    <row r="132" spans="2:65" s="1" customFormat="1" ht="16.5" customHeight="1">
      <c r="B132" s="34"/>
      <c r="C132" s="179" t="s">
        <v>3867</v>
      </c>
      <c r="D132" s="179" t="s">
        <v>3694</v>
      </c>
      <c r="E132" s="180" t="s">
        <v>837</v>
      </c>
      <c r="F132" s="181" t="s">
        <v>838</v>
      </c>
      <c r="G132" s="182" t="s">
        <v>3834</v>
      </c>
      <c r="H132" s="183">
        <v>148</v>
      </c>
      <c r="I132" s="184"/>
      <c r="J132" s="185">
        <f t="shared" si="30"/>
        <v>0</v>
      </c>
      <c r="K132" s="181" t="s">
        <v>1790</v>
      </c>
      <c r="L132" s="38"/>
      <c r="M132" s="186" t="s">
        <v>3501</v>
      </c>
      <c r="N132" s="187" t="s">
        <v>3525</v>
      </c>
      <c r="O132" s="63"/>
      <c r="P132" s="188">
        <f t="shared" si="31"/>
        <v>0</v>
      </c>
      <c r="Q132" s="188">
        <v>0</v>
      </c>
      <c r="R132" s="188">
        <f t="shared" si="32"/>
        <v>0</v>
      </c>
      <c r="S132" s="188">
        <v>0</v>
      </c>
      <c r="T132" s="189">
        <f t="shared" si="33"/>
        <v>0</v>
      </c>
      <c r="AR132" s="190" t="s">
        <v>3761</v>
      </c>
      <c r="AT132" s="190" t="s">
        <v>3694</v>
      </c>
      <c r="AU132" s="190" t="s">
        <v>3565</v>
      </c>
      <c r="AY132" s="17" t="s">
        <v>3691</v>
      </c>
      <c r="BE132" s="191">
        <f t="shared" si="34"/>
        <v>0</v>
      </c>
      <c r="BF132" s="191">
        <f t="shared" si="35"/>
        <v>0</v>
      </c>
      <c r="BG132" s="191">
        <f t="shared" si="36"/>
        <v>0</v>
      </c>
      <c r="BH132" s="191">
        <f t="shared" si="37"/>
        <v>0</v>
      </c>
      <c r="BI132" s="191">
        <f t="shared" si="38"/>
        <v>0</v>
      </c>
      <c r="BJ132" s="17" t="s">
        <v>3562</v>
      </c>
      <c r="BK132" s="191">
        <f t="shared" si="39"/>
        <v>0</v>
      </c>
      <c r="BL132" s="17" t="s">
        <v>3761</v>
      </c>
      <c r="BM132" s="190" t="s">
        <v>839</v>
      </c>
    </row>
    <row r="133" spans="2:65" s="1" customFormat="1" ht="16.5" customHeight="1">
      <c r="B133" s="34"/>
      <c r="C133" s="179" t="s">
        <v>3871</v>
      </c>
      <c r="D133" s="179" t="s">
        <v>3694</v>
      </c>
      <c r="E133" s="180" t="s">
        <v>840</v>
      </c>
      <c r="F133" s="181" t="s">
        <v>841</v>
      </c>
      <c r="G133" s="182" t="s">
        <v>3834</v>
      </c>
      <c r="H133" s="183">
        <v>17</v>
      </c>
      <c r="I133" s="184"/>
      <c r="J133" s="185">
        <f t="shared" si="30"/>
        <v>0</v>
      </c>
      <c r="K133" s="181" t="s">
        <v>1790</v>
      </c>
      <c r="L133" s="38"/>
      <c r="M133" s="186" t="s">
        <v>3501</v>
      </c>
      <c r="N133" s="187" t="s">
        <v>3525</v>
      </c>
      <c r="O133" s="63"/>
      <c r="P133" s="188">
        <f t="shared" si="31"/>
        <v>0</v>
      </c>
      <c r="Q133" s="188">
        <v>0</v>
      </c>
      <c r="R133" s="188">
        <f t="shared" si="32"/>
        <v>0</v>
      </c>
      <c r="S133" s="188">
        <v>0</v>
      </c>
      <c r="T133" s="189">
        <f t="shared" si="33"/>
        <v>0</v>
      </c>
      <c r="AR133" s="190" t="s">
        <v>3761</v>
      </c>
      <c r="AT133" s="190" t="s">
        <v>3694</v>
      </c>
      <c r="AU133" s="190" t="s">
        <v>3565</v>
      </c>
      <c r="AY133" s="17" t="s">
        <v>3691</v>
      </c>
      <c r="BE133" s="191">
        <f t="shared" si="34"/>
        <v>0</v>
      </c>
      <c r="BF133" s="191">
        <f t="shared" si="35"/>
        <v>0</v>
      </c>
      <c r="BG133" s="191">
        <f t="shared" si="36"/>
        <v>0</v>
      </c>
      <c r="BH133" s="191">
        <f t="shared" si="37"/>
        <v>0</v>
      </c>
      <c r="BI133" s="191">
        <f t="shared" si="38"/>
        <v>0</v>
      </c>
      <c r="BJ133" s="17" t="s">
        <v>3562</v>
      </c>
      <c r="BK133" s="191">
        <f t="shared" si="39"/>
        <v>0</v>
      </c>
      <c r="BL133" s="17" t="s">
        <v>3761</v>
      </c>
      <c r="BM133" s="190" t="s">
        <v>842</v>
      </c>
    </row>
    <row r="134" spans="2:65" s="1" customFormat="1" ht="16.5" customHeight="1">
      <c r="B134" s="34"/>
      <c r="C134" s="179" t="s">
        <v>3876</v>
      </c>
      <c r="D134" s="179" t="s">
        <v>3694</v>
      </c>
      <c r="E134" s="180" t="s">
        <v>843</v>
      </c>
      <c r="F134" s="181" t="s">
        <v>844</v>
      </c>
      <c r="G134" s="182" t="s">
        <v>4097</v>
      </c>
      <c r="H134" s="183">
        <v>750</v>
      </c>
      <c r="I134" s="184"/>
      <c r="J134" s="185">
        <f t="shared" si="30"/>
        <v>0</v>
      </c>
      <c r="K134" s="181" t="s">
        <v>1790</v>
      </c>
      <c r="L134" s="38"/>
      <c r="M134" s="186" t="s">
        <v>3501</v>
      </c>
      <c r="N134" s="187" t="s">
        <v>3525</v>
      </c>
      <c r="O134" s="63"/>
      <c r="P134" s="188">
        <f t="shared" si="31"/>
        <v>0</v>
      </c>
      <c r="Q134" s="188">
        <v>0</v>
      </c>
      <c r="R134" s="188">
        <f t="shared" si="32"/>
        <v>0</v>
      </c>
      <c r="S134" s="188">
        <v>0</v>
      </c>
      <c r="T134" s="189">
        <f t="shared" si="33"/>
        <v>0</v>
      </c>
      <c r="AR134" s="190" t="s">
        <v>3761</v>
      </c>
      <c r="AT134" s="190" t="s">
        <v>3694</v>
      </c>
      <c r="AU134" s="190" t="s">
        <v>3565</v>
      </c>
      <c r="AY134" s="17" t="s">
        <v>3691</v>
      </c>
      <c r="BE134" s="191">
        <f t="shared" si="34"/>
        <v>0</v>
      </c>
      <c r="BF134" s="191">
        <f t="shared" si="35"/>
        <v>0</v>
      </c>
      <c r="BG134" s="191">
        <f t="shared" si="36"/>
        <v>0</v>
      </c>
      <c r="BH134" s="191">
        <f t="shared" si="37"/>
        <v>0</v>
      </c>
      <c r="BI134" s="191">
        <f t="shared" si="38"/>
        <v>0</v>
      </c>
      <c r="BJ134" s="17" t="s">
        <v>3562</v>
      </c>
      <c r="BK134" s="191">
        <f t="shared" si="39"/>
        <v>0</v>
      </c>
      <c r="BL134" s="17" t="s">
        <v>3761</v>
      </c>
      <c r="BM134" s="190" t="s">
        <v>845</v>
      </c>
    </row>
    <row r="135" spans="2:65" s="1" customFormat="1" ht="16.5" customHeight="1">
      <c r="B135" s="34"/>
      <c r="C135" s="179" t="s">
        <v>3880</v>
      </c>
      <c r="D135" s="179" t="s">
        <v>3694</v>
      </c>
      <c r="E135" s="180" t="s">
        <v>846</v>
      </c>
      <c r="F135" s="181" t="s">
        <v>847</v>
      </c>
      <c r="G135" s="182" t="s">
        <v>4097</v>
      </c>
      <c r="H135" s="183">
        <v>20</v>
      </c>
      <c r="I135" s="184"/>
      <c r="J135" s="185">
        <f t="shared" si="30"/>
        <v>0</v>
      </c>
      <c r="K135" s="181" t="s">
        <v>1790</v>
      </c>
      <c r="L135" s="38"/>
      <c r="M135" s="186" t="s">
        <v>3501</v>
      </c>
      <c r="N135" s="187" t="s">
        <v>3525</v>
      </c>
      <c r="O135" s="63"/>
      <c r="P135" s="188">
        <f t="shared" si="31"/>
        <v>0</v>
      </c>
      <c r="Q135" s="188">
        <v>0</v>
      </c>
      <c r="R135" s="188">
        <f t="shared" si="32"/>
        <v>0</v>
      </c>
      <c r="S135" s="188">
        <v>0</v>
      </c>
      <c r="T135" s="189">
        <f t="shared" si="33"/>
        <v>0</v>
      </c>
      <c r="AR135" s="190" t="s">
        <v>3761</v>
      </c>
      <c r="AT135" s="190" t="s">
        <v>3694</v>
      </c>
      <c r="AU135" s="190" t="s">
        <v>3565</v>
      </c>
      <c r="AY135" s="17" t="s">
        <v>3691</v>
      </c>
      <c r="BE135" s="191">
        <f t="shared" si="34"/>
        <v>0</v>
      </c>
      <c r="BF135" s="191">
        <f t="shared" si="35"/>
        <v>0</v>
      </c>
      <c r="BG135" s="191">
        <f t="shared" si="36"/>
        <v>0</v>
      </c>
      <c r="BH135" s="191">
        <f t="shared" si="37"/>
        <v>0</v>
      </c>
      <c r="BI135" s="191">
        <f t="shared" si="38"/>
        <v>0</v>
      </c>
      <c r="BJ135" s="17" t="s">
        <v>3562</v>
      </c>
      <c r="BK135" s="191">
        <f t="shared" si="39"/>
        <v>0</v>
      </c>
      <c r="BL135" s="17" t="s">
        <v>3761</v>
      </c>
      <c r="BM135" s="190" t="s">
        <v>848</v>
      </c>
    </row>
    <row r="136" spans="2:65" s="1" customFormat="1" ht="16.5" customHeight="1">
      <c r="B136" s="34"/>
      <c r="C136" s="179" t="s">
        <v>3884</v>
      </c>
      <c r="D136" s="179" t="s">
        <v>3694</v>
      </c>
      <c r="E136" s="180" t="s">
        <v>849</v>
      </c>
      <c r="F136" s="181" t="s">
        <v>850</v>
      </c>
      <c r="G136" s="182" t="s">
        <v>2189</v>
      </c>
      <c r="H136" s="183">
        <v>1</v>
      </c>
      <c r="I136" s="184"/>
      <c r="J136" s="185">
        <f t="shared" si="30"/>
        <v>0</v>
      </c>
      <c r="K136" s="181" t="s">
        <v>1790</v>
      </c>
      <c r="L136" s="38"/>
      <c r="M136" s="186" t="s">
        <v>3501</v>
      </c>
      <c r="N136" s="187" t="s">
        <v>3525</v>
      </c>
      <c r="O136" s="63"/>
      <c r="P136" s="188">
        <f t="shared" si="31"/>
        <v>0</v>
      </c>
      <c r="Q136" s="188">
        <v>0</v>
      </c>
      <c r="R136" s="188">
        <f t="shared" si="32"/>
        <v>0</v>
      </c>
      <c r="S136" s="188">
        <v>0</v>
      </c>
      <c r="T136" s="189">
        <f t="shared" si="33"/>
        <v>0</v>
      </c>
      <c r="AR136" s="190" t="s">
        <v>3761</v>
      </c>
      <c r="AT136" s="190" t="s">
        <v>3694</v>
      </c>
      <c r="AU136" s="190" t="s">
        <v>3565</v>
      </c>
      <c r="AY136" s="17" t="s">
        <v>3691</v>
      </c>
      <c r="BE136" s="191">
        <f t="shared" si="34"/>
        <v>0</v>
      </c>
      <c r="BF136" s="191">
        <f t="shared" si="35"/>
        <v>0</v>
      </c>
      <c r="BG136" s="191">
        <f t="shared" si="36"/>
        <v>0</v>
      </c>
      <c r="BH136" s="191">
        <f t="shared" si="37"/>
        <v>0</v>
      </c>
      <c r="BI136" s="191">
        <f t="shared" si="38"/>
        <v>0</v>
      </c>
      <c r="BJ136" s="17" t="s">
        <v>3562</v>
      </c>
      <c r="BK136" s="191">
        <f t="shared" si="39"/>
        <v>0</v>
      </c>
      <c r="BL136" s="17" t="s">
        <v>3761</v>
      </c>
      <c r="BM136" s="190" t="s">
        <v>851</v>
      </c>
    </row>
    <row r="137" spans="2:65" s="1" customFormat="1" ht="16.5" customHeight="1">
      <c r="B137" s="34"/>
      <c r="C137" s="179" t="s">
        <v>3886</v>
      </c>
      <c r="D137" s="179" t="s">
        <v>3694</v>
      </c>
      <c r="E137" s="180" t="s">
        <v>852</v>
      </c>
      <c r="F137" s="181" t="s">
        <v>2384</v>
      </c>
      <c r="G137" s="182" t="s">
        <v>2189</v>
      </c>
      <c r="H137" s="183">
        <v>1</v>
      </c>
      <c r="I137" s="184"/>
      <c r="J137" s="185">
        <f t="shared" si="30"/>
        <v>0</v>
      </c>
      <c r="K137" s="181" t="s">
        <v>1790</v>
      </c>
      <c r="L137" s="38"/>
      <c r="M137" s="186" t="s">
        <v>3501</v>
      </c>
      <c r="N137" s="187" t="s">
        <v>3525</v>
      </c>
      <c r="O137" s="63"/>
      <c r="P137" s="188">
        <f t="shared" si="31"/>
        <v>0</v>
      </c>
      <c r="Q137" s="188">
        <v>0</v>
      </c>
      <c r="R137" s="188">
        <f t="shared" si="32"/>
        <v>0</v>
      </c>
      <c r="S137" s="188">
        <v>0</v>
      </c>
      <c r="T137" s="189">
        <f t="shared" si="33"/>
        <v>0</v>
      </c>
      <c r="AR137" s="190" t="s">
        <v>3761</v>
      </c>
      <c r="AT137" s="190" t="s">
        <v>3694</v>
      </c>
      <c r="AU137" s="190" t="s">
        <v>3565</v>
      </c>
      <c r="AY137" s="17" t="s">
        <v>3691</v>
      </c>
      <c r="BE137" s="191">
        <f t="shared" si="34"/>
        <v>0</v>
      </c>
      <c r="BF137" s="191">
        <f t="shared" si="35"/>
        <v>0</v>
      </c>
      <c r="BG137" s="191">
        <f t="shared" si="36"/>
        <v>0</v>
      </c>
      <c r="BH137" s="191">
        <f t="shared" si="37"/>
        <v>0</v>
      </c>
      <c r="BI137" s="191">
        <f t="shared" si="38"/>
        <v>0</v>
      </c>
      <c r="BJ137" s="17" t="s">
        <v>3562</v>
      </c>
      <c r="BK137" s="191">
        <f t="shared" si="39"/>
        <v>0</v>
      </c>
      <c r="BL137" s="17" t="s">
        <v>3761</v>
      </c>
      <c r="BM137" s="190" t="s">
        <v>853</v>
      </c>
    </row>
    <row r="138" spans="2:65" s="1" customFormat="1" ht="16.5" customHeight="1">
      <c r="B138" s="34"/>
      <c r="C138" s="179" t="s">
        <v>3889</v>
      </c>
      <c r="D138" s="179" t="s">
        <v>3694</v>
      </c>
      <c r="E138" s="180" t="s">
        <v>854</v>
      </c>
      <c r="F138" s="181" t="s">
        <v>855</v>
      </c>
      <c r="G138" s="182" t="s">
        <v>3792</v>
      </c>
      <c r="H138" s="183">
        <v>0.591</v>
      </c>
      <c r="I138" s="184"/>
      <c r="J138" s="185">
        <f t="shared" si="30"/>
        <v>0</v>
      </c>
      <c r="K138" s="181" t="s">
        <v>1790</v>
      </c>
      <c r="L138" s="38"/>
      <c r="M138" s="186" t="s">
        <v>3501</v>
      </c>
      <c r="N138" s="187" t="s">
        <v>3525</v>
      </c>
      <c r="O138" s="63"/>
      <c r="P138" s="188">
        <f t="shared" si="31"/>
        <v>0</v>
      </c>
      <c r="Q138" s="188">
        <v>0</v>
      </c>
      <c r="R138" s="188">
        <f t="shared" si="32"/>
        <v>0</v>
      </c>
      <c r="S138" s="188">
        <v>0</v>
      </c>
      <c r="T138" s="189">
        <f t="shared" si="33"/>
        <v>0</v>
      </c>
      <c r="AR138" s="190" t="s">
        <v>3761</v>
      </c>
      <c r="AT138" s="190" t="s">
        <v>3694</v>
      </c>
      <c r="AU138" s="190" t="s">
        <v>3565</v>
      </c>
      <c r="AY138" s="17" t="s">
        <v>3691</v>
      </c>
      <c r="BE138" s="191">
        <f t="shared" si="34"/>
        <v>0</v>
      </c>
      <c r="BF138" s="191">
        <f t="shared" si="35"/>
        <v>0</v>
      </c>
      <c r="BG138" s="191">
        <f t="shared" si="36"/>
        <v>0</v>
      </c>
      <c r="BH138" s="191">
        <f t="shared" si="37"/>
        <v>0</v>
      </c>
      <c r="BI138" s="191">
        <f t="shared" si="38"/>
        <v>0</v>
      </c>
      <c r="BJ138" s="17" t="s">
        <v>3562</v>
      </c>
      <c r="BK138" s="191">
        <f t="shared" si="39"/>
        <v>0</v>
      </c>
      <c r="BL138" s="17" t="s">
        <v>3761</v>
      </c>
      <c r="BM138" s="190" t="s">
        <v>856</v>
      </c>
    </row>
    <row r="139" spans="2:63" s="11" customFormat="1" ht="22.9" customHeight="1">
      <c r="B139" s="163"/>
      <c r="C139" s="164"/>
      <c r="D139" s="165" t="s">
        <v>3553</v>
      </c>
      <c r="E139" s="177" t="s">
        <v>857</v>
      </c>
      <c r="F139" s="177" t="s">
        <v>858</v>
      </c>
      <c r="G139" s="164"/>
      <c r="H139" s="164"/>
      <c r="I139" s="167"/>
      <c r="J139" s="178">
        <f>BK139</f>
        <v>0</v>
      </c>
      <c r="K139" s="164"/>
      <c r="L139" s="169"/>
      <c r="M139" s="170"/>
      <c r="N139" s="171"/>
      <c r="O139" s="171"/>
      <c r="P139" s="172">
        <f>SUM(P140:P162)</f>
        <v>0</v>
      </c>
      <c r="Q139" s="171"/>
      <c r="R139" s="172">
        <f>SUM(R140:R162)</f>
        <v>0</v>
      </c>
      <c r="S139" s="171"/>
      <c r="T139" s="173">
        <f>SUM(T140:T162)</f>
        <v>0</v>
      </c>
      <c r="AR139" s="174" t="s">
        <v>3565</v>
      </c>
      <c r="AT139" s="175" t="s">
        <v>3553</v>
      </c>
      <c r="AU139" s="175" t="s">
        <v>3562</v>
      </c>
      <c r="AY139" s="174" t="s">
        <v>3691</v>
      </c>
      <c r="BK139" s="176">
        <f>SUM(BK140:BK162)</f>
        <v>0</v>
      </c>
    </row>
    <row r="140" spans="2:65" s="1" customFormat="1" ht="16.5" customHeight="1">
      <c r="B140" s="34"/>
      <c r="C140" s="179" t="s">
        <v>3893</v>
      </c>
      <c r="D140" s="179" t="s">
        <v>3694</v>
      </c>
      <c r="E140" s="180" t="s">
        <v>859</v>
      </c>
      <c r="F140" s="181" t="s">
        <v>860</v>
      </c>
      <c r="G140" s="182" t="s">
        <v>3834</v>
      </c>
      <c r="H140" s="183">
        <v>42</v>
      </c>
      <c r="I140" s="184"/>
      <c r="J140" s="185">
        <f aca="true" t="shared" si="40" ref="J140:J162">ROUND(I140*H140,2)</f>
        <v>0</v>
      </c>
      <c r="K140" s="181" t="s">
        <v>1790</v>
      </c>
      <c r="L140" s="38"/>
      <c r="M140" s="186" t="s">
        <v>3501</v>
      </c>
      <c r="N140" s="187" t="s">
        <v>3525</v>
      </c>
      <c r="O140" s="63"/>
      <c r="P140" s="188">
        <f aca="true" t="shared" si="41" ref="P140:P162">O140*H140</f>
        <v>0</v>
      </c>
      <c r="Q140" s="188">
        <v>0</v>
      </c>
      <c r="R140" s="188">
        <f aca="true" t="shared" si="42" ref="R140:R162">Q140*H140</f>
        <v>0</v>
      </c>
      <c r="S140" s="188">
        <v>0</v>
      </c>
      <c r="T140" s="189">
        <f aca="true" t="shared" si="43" ref="T140:T162">S140*H140</f>
        <v>0</v>
      </c>
      <c r="AR140" s="190" t="s">
        <v>3761</v>
      </c>
      <c r="AT140" s="190" t="s">
        <v>3694</v>
      </c>
      <c r="AU140" s="190" t="s">
        <v>3565</v>
      </c>
      <c r="AY140" s="17" t="s">
        <v>3691</v>
      </c>
      <c r="BE140" s="191">
        <f aca="true" t="shared" si="44" ref="BE140:BE162">IF(N140="základní",J140,0)</f>
        <v>0</v>
      </c>
      <c r="BF140" s="191">
        <f aca="true" t="shared" si="45" ref="BF140:BF162">IF(N140="snížená",J140,0)</f>
        <v>0</v>
      </c>
      <c r="BG140" s="191">
        <f aca="true" t="shared" si="46" ref="BG140:BG162">IF(N140="zákl. přenesená",J140,0)</f>
        <v>0</v>
      </c>
      <c r="BH140" s="191">
        <f aca="true" t="shared" si="47" ref="BH140:BH162">IF(N140="sníž. přenesená",J140,0)</f>
        <v>0</v>
      </c>
      <c r="BI140" s="191">
        <f aca="true" t="shared" si="48" ref="BI140:BI162">IF(N140="nulová",J140,0)</f>
        <v>0</v>
      </c>
      <c r="BJ140" s="17" t="s">
        <v>3562</v>
      </c>
      <c r="BK140" s="191">
        <f aca="true" t="shared" si="49" ref="BK140:BK162">ROUND(I140*H140,2)</f>
        <v>0</v>
      </c>
      <c r="BL140" s="17" t="s">
        <v>3761</v>
      </c>
      <c r="BM140" s="190" t="s">
        <v>861</v>
      </c>
    </row>
    <row r="141" spans="2:65" s="1" customFormat="1" ht="16.5" customHeight="1">
      <c r="B141" s="34"/>
      <c r="C141" s="179" t="s">
        <v>3896</v>
      </c>
      <c r="D141" s="179" t="s">
        <v>3694</v>
      </c>
      <c r="E141" s="180" t="s">
        <v>862</v>
      </c>
      <c r="F141" s="181" t="s">
        <v>863</v>
      </c>
      <c r="G141" s="182" t="s">
        <v>3834</v>
      </c>
      <c r="H141" s="183">
        <v>2</v>
      </c>
      <c r="I141" s="184"/>
      <c r="J141" s="185">
        <f t="shared" si="40"/>
        <v>0</v>
      </c>
      <c r="K141" s="181" t="s">
        <v>1790</v>
      </c>
      <c r="L141" s="38"/>
      <c r="M141" s="186" t="s">
        <v>3501</v>
      </c>
      <c r="N141" s="187" t="s">
        <v>3525</v>
      </c>
      <c r="O141" s="63"/>
      <c r="P141" s="188">
        <f t="shared" si="41"/>
        <v>0</v>
      </c>
      <c r="Q141" s="188">
        <v>0</v>
      </c>
      <c r="R141" s="188">
        <f t="shared" si="42"/>
        <v>0</v>
      </c>
      <c r="S141" s="188">
        <v>0</v>
      </c>
      <c r="T141" s="189">
        <f t="shared" si="43"/>
        <v>0</v>
      </c>
      <c r="AR141" s="190" t="s">
        <v>3761</v>
      </c>
      <c r="AT141" s="190" t="s">
        <v>3694</v>
      </c>
      <c r="AU141" s="190" t="s">
        <v>3565</v>
      </c>
      <c r="AY141" s="17" t="s">
        <v>3691</v>
      </c>
      <c r="BE141" s="191">
        <f t="shared" si="44"/>
        <v>0</v>
      </c>
      <c r="BF141" s="191">
        <f t="shared" si="45"/>
        <v>0</v>
      </c>
      <c r="BG141" s="191">
        <f t="shared" si="46"/>
        <v>0</v>
      </c>
      <c r="BH141" s="191">
        <f t="shared" si="47"/>
        <v>0</v>
      </c>
      <c r="BI141" s="191">
        <f t="shared" si="48"/>
        <v>0</v>
      </c>
      <c r="BJ141" s="17" t="s">
        <v>3562</v>
      </c>
      <c r="BK141" s="191">
        <f t="shared" si="49"/>
        <v>0</v>
      </c>
      <c r="BL141" s="17" t="s">
        <v>3761</v>
      </c>
      <c r="BM141" s="190" t="s">
        <v>864</v>
      </c>
    </row>
    <row r="142" spans="2:65" s="1" customFormat="1" ht="16.5" customHeight="1">
      <c r="B142" s="34"/>
      <c r="C142" s="179" t="s">
        <v>3899</v>
      </c>
      <c r="D142" s="179" t="s">
        <v>3694</v>
      </c>
      <c r="E142" s="180" t="s">
        <v>865</v>
      </c>
      <c r="F142" s="181" t="s">
        <v>866</v>
      </c>
      <c r="G142" s="182" t="s">
        <v>3834</v>
      </c>
      <c r="H142" s="183">
        <v>1</v>
      </c>
      <c r="I142" s="184"/>
      <c r="J142" s="185">
        <f t="shared" si="40"/>
        <v>0</v>
      </c>
      <c r="K142" s="181" t="s">
        <v>1790</v>
      </c>
      <c r="L142" s="38"/>
      <c r="M142" s="186" t="s">
        <v>3501</v>
      </c>
      <c r="N142" s="187" t="s">
        <v>3525</v>
      </c>
      <c r="O142" s="63"/>
      <c r="P142" s="188">
        <f t="shared" si="41"/>
        <v>0</v>
      </c>
      <c r="Q142" s="188">
        <v>0</v>
      </c>
      <c r="R142" s="188">
        <f t="shared" si="42"/>
        <v>0</v>
      </c>
      <c r="S142" s="188">
        <v>0</v>
      </c>
      <c r="T142" s="189">
        <f t="shared" si="43"/>
        <v>0</v>
      </c>
      <c r="AR142" s="190" t="s">
        <v>3761</v>
      </c>
      <c r="AT142" s="190" t="s">
        <v>3694</v>
      </c>
      <c r="AU142" s="190" t="s">
        <v>3565</v>
      </c>
      <c r="AY142" s="17" t="s">
        <v>3691</v>
      </c>
      <c r="BE142" s="191">
        <f t="shared" si="44"/>
        <v>0</v>
      </c>
      <c r="BF142" s="191">
        <f t="shared" si="45"/>
        <v>0</v>
      </c>
      <c r="BG142" s="191">
        <f t="shared" si="46"/>
        <v>0</v>
      </c>
      <c r="BH142" s="191">
        <f t="shared" si="47"/>
        <v>0</v>
      </c>
      <c r="BI142" s="191">
        <f t="shared" si="48"/>
        <v>0</v>
      </c>
      <c r="BJ142" s="17" t="s">
        <v>3562</v>
      </c>
      <c r="BK142" s="191">
        <f t="shared" si="49"/>
        <v>0</v>
      </c>
      <c r="BL142" s="17" t="s">
        <v>3761</v>
      </c>
      <c r="BM142" s="190" t="s">
        <v>867</v>
      </c>
    </row>
    <row r="143" spans="2:65" s="1" customFormat="1" ht="16.5" customHeight="1">
      <c r="B143" s="34"/>
      <c r="C143" s="179" t="s">
        <v>3903</v>
      </c>
      <c r="D143" s="179" t="s">
        <v>3694</v>
      </c>
      <c r="E143" s="180" t="s">
        <v>868</v>
      </c>
      <c r="F143" s="181" t="s">
        <v>869</v>
      </c>
      <c r="G143" s="182" t="s">
        <v>3834</v>
      </c>
      <c r="H143" s="183">
        <v>2</v>
      </c>
      <c r="I143" s="184"/>
      <c r="J143" s="185">
        <f t="shared" si="40"/>
        <v>0</v>
      </c>
      <c r="K143" s="181" t="s">
        <v>1790</v>
      </c>
      <c r="L143" s="38"/>
      <c r="M143" s="186" t="s">
        <v>3501</v>
      </c>
      <c r="N143" s="187" t="s">
        <v>3525</v>
      </c>
      <c r="O143" s="63"/>
      <c r="P143" s="188">
        <f t="shared" si="41"/>
        <v>0</v>
      </c>
      <c r="Q143" s="188">
        <v>0</v>
      </c>
      <c r="R143" s="188">
        <f t="shared" si="42"/>
        <v>0</v>
      </c>
      <c r="S143" s="188">
        <v>0</v>
      </c>
      <c r="T143" s="189">
        <f t="shared" si="43"/>
        <v>0</v>
      </c>
      <c r="AR143" s="190" t="s">
        <v>3761</v>
      </c>
      <c r="AT143" s="190" t="s">
        <v>3694</v>
      </c>
      <c r="AU143" s="190" t="s">
        <v>3565</v>
      </c>
      <c r="AY143" s="17" t="s">
        <v>3691</v>
      </c>
      <c r="BE143" s="191">
        <f t="shared" si="44"/>
        <v>0</v>
      </c>
      <c r="BF143" s="191">
        <f t="shared" si="45"/>
        <v>0</v>
      </c>
      <c r="BG143" s="191">
        <f t="shared" si="46"/>
        <v>0</v>
      </c>
      <c r="BH143" s="191">
        <f t="shared" si="47"/>
        <v>0</v>
      </c>
      <c r="BI143" s="191">
        <f t="shared" si="48"/>
        <v>0</v>
      </c>
      <c r="BJ143" s="17" t="s">
        <v>3562</v>
      </c>
      <c r="BK143" s="191">
        <f t="shared" si="49"/>
        <v>0</v>
      </c>
      <c r="BL143" s="17" t="s">
        <v>3761</v>
      </c>
      <c r="BM143" s="190" t="s">
        <v>870</v>
      </c>
    </row>
    <row r="144" spans="2:65" s="1" customFormat="1" ht="16.5" customHeight="1">
      <c r="B144" s="34"/>
      <c r="C144" s="179" t="s">
        <v>3905</v>
      </c>
      <c r="D144" s="179" t="s">
        <v>3694</v>
      </c>
      <c r="E144" s="180" t="s">
        <v>871</v>
      </c>
      <c r="F144" s="181" t="s">
        <v>872</v>
      </c>
      <c r="G144" s="182" t="s">
        <v>3834</v>
      </c>
      <c r="H144" s="183">
        <v>57</v>
      </c>
      <c r="I144" s="184"/>
      <c r="J144" s="185">
        <f t="shared" si="40"/>
        <v>0</v>
      </c>
      <c r="K144" s="181" t="s">
        <v>1790</v>
      </c>
      <c r="L144" s="38"/>
      <c r="M144" s="186" t="s">
        <v>3501</v>
      </c>
      <c r="N144" s="187" t="s">
        <v>3525</v>
      </c>
      <c r="O144" s="63"/>
      <c r="P144" s="188">
        <f t="shared" si="41"/>
        <v>0</v>
      </c>
      <c r="Q144" s="188">
        <v>0</v>
      </c>
      <c r="R144" s="188">
        <f t="shared" si="42"/>
        <v>0</v>
      </c>
      <c r="S144" s="188">
        <v>0</v>
      </c>
      <c r="T144" s="189">
        <f t="shared" si="43"/>
        <v>0</v>
      </c>
      <c r="AR144" s="190" t="s">
        <v>3761</v>
      </c>
      <c r="AT144" s="190" t="s">
        <v>3694</v>
      </c>
      <c r="AU144" s="190" t="s">
        <v>3565</v>
      </c>
      <c r="AY144" s="17" t="s">
        <v>3691</v>
      </c>
      <c r="BE144" s="191">
        <f t="shared" si="44"/>
        <v>0</v>
      </c>
      <c r="BF144" s="191">
        <f t="shared" si="45"/>
        <v>0</v>
      </c>
      <c r="BG144" s="191">
        <f t="shared" si="46"/>
        <v>0</v>
      </c>
      <c r="BH144" s="191">
        <f t="shared" si="47"/>
        <v>0</v>
      </c>
      <c r="BI144" s="191">
        <f t="shared" si="48"/>
        <v>0</v>
      </c>
      <c r="BJ144" s="17" t="s">
        <v>3562</v>
      </c>
      <c r="BK144" s="191">
        <f t="shared" si="49"/>
        <v>0</v>
      </c>
      <c r="BL144" s="17" t="s">
        <v>3761</v>
      </c>
      <c r="BM144" s="190" t="s">
        <v>873</v>
      </c>
    </row>
    <row r="145" spans="2:65" s="1" customFormat="1" ht="16.5" customHeight="1">
      <c r="B145" s="34"/>
      <c r="C145" s="179" t="s">
        <v>3909</v>
      </c>
      <c r="D145" s="179" t="s">
        <v>3694</v>
      </c>
      <c r="E145" s="180" t="s">
        <v>874</v>
      </c>
      <c r="F145" s="181" t="s">
        <v>875</v>
      </c>
      <c r="G145" s="182" t="s">
        <v>3834</v>
      </c>
      <c r="H145" s="183">
        <v>2</v>
      </c>
      <c r="I145" s="184"/>
      <c r="J145" s="185">
        <f t="shared" si="40"/>
        <v>0</v>
      </c>
      <c r="K145" s="181" t="s">
        <v>1790</v>
      </c>
      <c r="L145" s="38"/>
      <c r="M145" s="186" t="s">
        <v>3501</v>
      </c>
      <c r="N145" s="187" t="s">
        <v>3525</v>
      </c>
      <c r="O145" s="63"/>
      <c r="P145" s="188">
        <f t="shared" si="41"/>
        <v>0</v>
      </c>
      <c r="Q145" s="188">
        <v>0</v>
      </c>
      <c r="R145" s="188">
        <f t="shared" si="42"/>
        <v>0</v>
      </c>
      <c r="S145" s="188">
        <v>0</v>
      </c>
      <c r="T145" s="189">
        <f t="shared" si="43"/>
        <v>0</v>
      </c>
      <c r="AR145" s="190" t="s">
        <v>3761</v>
      </c>
      <c r="AT145" s="190" t="s">
        <v>3694</v>
      </c>
      <c r="AU145" s="190" t="s">
        <v>3565</v>
      </c>
      <c r="AY145" s="17" t="s">
        <v>3691</v>
      </c>
      <c r="BE145" s="191">
        <f t="shared" si="44"/>
        <v>0</v>
      </c>
      <c r="BF145" s="191">
        <f t="shared" si="45"/>
        <v>0</v>
      </c>
      <c r="BG145" s="191">
        <f t="shared" si="46"/>
        <v>0</v>
      </c>
      <c r="BH145" s="191">
        <f t="shared" si="47"/>
        <v>0</v>
      </c>
      <c r="BI145" s="191">
        <f t="shared" si="48"/>
        <v>0</v>
      </c>
      <c r="BJ145" s="17" t="s">
        <v>3562</v>
      </c>
      <c r="BK145" s="191">
        <f t="shared" si="49"/>
        <v>0</v>
      </c>
      <c r="BL145" s="17" t="s">
        <v>3761</v>
      </c>
      <c r="BM145" s="190" t="s">
        <v>876</v>
      </c>
    </row>
    <row r="146" spans="2:65" s="1" customFormat="1" ht="16.5" customHeight="1">
      <c r="B146" s="34"/>
      <c r="C146" s="179" t="s">
        <v>3913</v>
      </c>
      <c r="D146" s="179" t="s">
        <v>3694</v>
      </c>
      <c r="E146" s="180" t="s">
        <v>877</v>
      </c>
      <c r="F146" s="181" t="s">
        <v>878</v>
      </c>
      <c r="G146" s="182" t="s">
        <v>3834</v>
      </c>
      <c r="H146" s="183">
        <v>2</v>
      </c>
      <c r="I146" s="184"/>
      <c r="J146" s="185">
        <f t="shared" si="40"/>
        <v>0</v>
      </c>
      <c r="K146" s="181" t="s">
        <v>1790</v>
      </c>
      <c r="L146" s="38"/>
      <c r="M146" s="186" t="s">
        <v>3501</v>
      </c>
      <c r="N146" s="187" t="s">
        <v>3525</v>
      </c>
      <c r="O146" s="63"/>
      <c r="P146" s="188">
        <f t="shared" si="41"/>
        <v>0</v>
      </c>
      <c r="Q146" s="188">
        <v>0</v>
      </c>
      <c r="R146" s="188">
        <f t="shared" si="42"/>
        <v>0</v>
      </c>
      <c r="S146" s="188">
        <v>0</v>
      </c>
      <c r="T146" s="189">
        <f t="shared" si="43"/>
        <v>0</v>
      </c>
      <c r="AR146" s="190" t="s">
        <v>3761</v>
      </c>
      <c r="AT146" s="190" t="s">
        <v>3694</v>
      </c>
      <c r="AU146" s="190" t="s">
        <v>3565</v>
      </c>
      <c r="AY146" s="17" t="s">
        <v>3691</v>
      </c>
      <c r="BE146" s="191">
        <f t="shared" si="44"/>
        <v>0</v>
      </c>
      <c r="BF146" s="191">
        <f t="shared" si="45"/>
        <v>0</v>
      </c>
      <c r="BG146" s="191">
        <f t="shared" si="46"/>
        <v>0</v>
      </c>
      <c r="BH146" s="191">
        <f t="shared" si="47"/>
        <v>0</v>
      </c>
      <c r="BI146" s="191">
        <f t="shared" si="48"/>
        <v>0</v>
      </c>
      <c r="BJ146" s="17" t="s">
        <v>3562</v>
      </c>
      <c r="BK146" s="191">
        <f t="shared" si="49"/>
        <v>0</v>
      </c>
      <c r="BL146" s="17" t="s">
        <v>3761</v>
      </c>
      <c r="BM146" s="190" t="s">
        <v>879</v>
      </c>
    </row>
    <row r="147" spans="2:65" s="1" customFormat="1" ht="16.5" customHeight="1">
      <c r="B147" s="34"/>
      <c r="C147" s="179" t="s">
        <v>3917</v>
      </c>
      <c r="D147" s="179" t="s">
        <v>3694</v>
      </c>
      <c r="E147" s="180" t="s">
        <v>880</v>
      </c>
      <c r="F147" s="181" t="s">
        <v>881</v>
      </c>
      <c r="G147" s="182" t="s">
        <v>3834</v>
      </c>
      <c r="H147" s="183">
        <v>5</v>
      </c>
      <c r="I147" s="184"/>
      <c r="J147" s="185">
        <f t="shared" si="40"/>
        <v>0</v>
      </c>
      <c r="K147" s="181" t="s">
        <v>1790</v>
      </c>
      <c r="L147" s="38"/>
      <c r="M147" s="186" t="s">
        <v>3501</v>
      </c>
      <c r="N147" s="187" t="s">
        <v>3525</v>
      </c>
      <c r="O147" s="63"/>
      <c r="P147" s="188">
        <f t="shared" si="41"/>
        <v>0</v>
      </c>
      <c r="Q147" s="188">
        <v>0</v>
      </c>
      <c r="R147" s="188">
        <f t="shared" si="42"/>
        <v>0</v>
      </c>
      <c r="S147" s="188">
        <v>0</v>
      </c>
      <c r="T147" s="189">
        <f t="shared" si="43"/>
        <v>0</v>
      </c>
      <c r="AR147" s="190" t="s">
        <v>3761</v>
      </c>
      <c r="AT147" s="190" t="s">
        <v>3694</v>
      </c>
      <c r="AU147" s="190" t="s">
        <v>3565</v>
      </c>
      <c r="AY147" s="17" t="s">
        <v>3691</v>
      </c>
      <c r="BE147" s="191">
        <f t="shared" si="44"/>
        <v>0</v>
      </c>
      <c r="BF147" s="191">
        <f t="shared" si="45"/>
        <v>0</v>
      </c>
      <c r="BG147" s="191">
        <f t="shared" si="46"/>
        <v>0</v>
      </c>
      <c r="BH147" s="191">
        <f t="shared" si="47"/>
        <v>0</v>
      </c>
      <c r="BI147" s="191">
        <f t="shared" si="48"/>
        <v>0</v>
      </c>
      <c r="BJ147" s="17" t="s">
        <v>3562</v>
      </c>
      <c r="BK147" s="191">
        <f t="shared" si="49"/>
        <v>0</v>
      </c>
      <c r="BL147" s="17" t="s">
        <v>3761</v>
      </c>
      <c r="BM147" s="190" t="s">
        <v>882</v>
      </c>
    </row>
    <row r="148" spans="2:65" s="1" customFormat="1" ht="16.5" customHeight="1">
      <c r="B148" s="34"/>
      <c r="C148" s="179" t="s">
        <v>3921</v>
      </c>
      <c r="D148" s="179" t="s">
        <v>3694</v>
      </c>
      <c r="E148" s="180" t="s">
        <v>883</v>
      </c>
      <c r="F148" s="181" t="s">
        <v>884</v>
      </c>
      <c r="G148" s="182" t="s">
        <v>3834</v>
      </c>
      <c r="H148" s="183">
        <v>3</v>
      </c>
      <c r="I148" s="184"/>
      <c r="J148" s="185">
        <f t="shared" si="40"/>
        <v>0</v>
      </c>
      <c r="K148" s="181" t="s">
        <v>1790</v>
      </c>
      <c r="L148" s="38"/>
      <c r="M148" s="186" t="s">
        <v>3501</v>
      </c>
      <c r="N148" s="187" t="s">
        <v>3525</v>
      </c>
      <c r="O148" s="63"/>
      <c r="P148" s="188">
        <f t="shared" si="41"/>
        <v>0</v>
      </c>
      <c r="Q148" s="188">
        <v>0</v>
      </c>
      <c r="R148" s="188">
        <f t="shared" si="42"/>
        <v>0</v>
      </c>
      <c r="S148" s="188">
        <v>0</v>
      </c>
      <c r="T148" s="189">
        <f t="shared" si="43"/>
        <v>0</v>
      </c>
      <c r="AR148" s="190" t="s">
        <v>3761</v>
      </c>
      <c r="AT148" s="190" t="s">
        <v>3694</v>
      </c>
      <c r="AU148" s="190" t="s">
        <v>3565</v>
      </c>
      <c r="AY148" s="17" t="s">
        <v>3691</v>
      </c>
      <c r="BE148" s="191">
        <f t="shared" si="44"/>
        <v>0</v>
      </c>
      <c r="BF148" s="191">
        <f t="shared" si="45"/>
        <v>0</v>
      </c>
      <c r="BG148" s="191">
        <f t="shared" si="46"/>
        <v>0</v>
      </c>
      <c r="BH148" s="191">
        <f t="shared" si="47"/>
        <v>0</v>
      </c>
      <c r="BI148" s="191">
        <f t="shared" si="48"/>
        <v>0</v>
      </c>
      <c r="BJ148" s="17" t="s">
        <v>3562</v>
      </c>
      <c r="BK148" s="191">
        <f t="shared" si="49"/>
        <v>0</v>
      </c>
      <c r="BL148" s="17" t="s">
        <v>3761</v>
      </c>
      <c r="BM148" s="190" t="s">
        <v>885</v>
      </c>
    </row>
    <row r="149" spans="2:65" s="1" customFormat="1" ht="16.5" customHeight="1">
      <c r="B149" s="34"/>
      <c r="C149" s="179" t="s">
        <v>3925</v>
      </c>
      <c r="D149" s="179" t="s">
        <v>3694</v>
      </c>
      <c r="E149" s="180" t="s">
        <v>886</v>
      </c>
      <c r="F149" s="181" t="s">
        <v>887</v>
      </c>
      <c r="G149" s="182" t="s">
        <v>3834</v>
      </c>
      <c r="H149" s="183">
        <v>10</v>
      </c>
      <c r="I149" s="184"/>
      <c r="J149" s="185">
        <f t="shared" si="40"/>
        <v>0</v>
      </c>
      <c r="K149" s="181" t="s">
        <v>1790</v>
      </c>
      <c r="L149" s="38"/>
      <c r="M149" s="186" t="s">
        <v>3501</v>
      </c>
      <c r="N149" s="187" t="s">
        <v>3525</v>
      </c>
      <c r="O149" s="63"/>
      <c r="P149" s="188">
        <f t="shared" si="41"/>
        <v>0</v>
      </c>
      <c r="Q149" s="188">
        <v>0</v>
      </c>
      <c r="R149" s="188">
        <f t="shared" si="42"/>
        <v>0</v>
      </c>
      <c r="S149" s="188">
        <v>0</v>
      </c>
      <c r="T149" s="189">
        <f t="shared" si="43"/>
        <v>0</v>
      </c>
      <c r="AR149" s="190" t="s">
        <v>3761</v>
      </c>
      <c r="AT149" s="190" t="s">
        <v>3694</v>
      </c>
      <c r="AU149" s="190" t="s">
        <v>3565</v>
      </c>
      <c r="AY149" s="17" t="s">
        <v>3691</v>
      </c>
      <c r="BE149" s="191">
        <f t="shared" si="44"/>
        <v>0</v>
      </c>
      <c r="BF149" s="191">
        <f t="shared" si="45"/>
        <v>0</v>
      </c>
      <c r="BG149" s="191">
        <f t="shared" si="46"/>
        <v>0</v>
      </c>
      <c r="BH149" s="191">
        <f t="shared" si="47"/>
        <v>0</v>
      </c>
      <c r="BI149" s="191">
        <f t="shared" si="48"/>
        <v>0</v>
      </c>
      <c r="BJ149" s="17" t="s">
        <v>3562</v>
      </c>
      <c r="BK149" s="191">
        <f t="shared" si="49"/>
        <v>0</v>
      </c>
      <c r="BL149" s="17" t="s">
        <v>3761</v>
      </c>
      <c r="BM149" s="190" t="s">
        <v>888</v>
      </c>
    </row>
    <row r="150" spans="2:65" s="1" customFormat="1" ht="16.5" customHeight="1">
      <c r="B150" s="34"/>
      <c r="C150" s="179" t="s">
        <v>3929</v>
      </c>
      <c r="D150" s="179" t="s">
        <v>3694</v>
      </c>
      <c r="E150" s="180" t="s">
        <v>889</v>
      </c>
      <c r="F150" s="181" t="s">
        <v>890</v>
      </c>
      <c r="G150" s="182" t="s">
        <v>3834</v>
      </c>
      <c r="H150" s="183">
        <v>57</v>
      </c>
      <c r="I150" s="184"/>
      <c r="J150" s="185">
        <f t="shared" si="40"/>
        <v>0</v>
      </c>
      <c r="K150" s="181" t="s">
        <v>1790</v>
      </c>
      <c r="L150" s="38"/>
      <c r="M150" s="186" t="s">
        <v>3501</v>
      </c>
      <c r="N150" s="187" t="s">
        <v>3525</v>
      </c>
      <c r="O150" s="63"/>
      <c r="P150" s="188">
        <f t="shared" si="41"/>
        <v>0</v>
      </c>
      <c r="Q150" s="188">
        <v>0</v>
      </c>
      <c r="R150" s="188">
        <f t="shared" si="42"/>
        <v>0</v>
      </c>
      <c r="S150" s="188">
        <v>0</v>
      </c>
      <c r="T150" s="189">
        <f t="shared" si="43"/>
        <v>0</v>
      </c>
      <c r="AR150" s="190" t="s">
        <v>3761</v>
      </c>
      <c r="AT150" s="190" t="s">
        <v>3694</v>
      </c>
      <c r="AU150" s="190" t="s">
        <v>3565</v>
      </c>
      <c r="AY150" s="17" t="s">
        <v>3691</v>
      </c>
      <c r="BE150" s="191">
        <f t="shared" si="44"/>
        <v>0</v>
      </c>
      <c r="BF150" s="191">
        <f t="shared" si="45"/>
        <v>0</v>
      </c>
      <c r="BG150" s="191">
        <f t="shared" si="46"/>
        <v>0</v>
      </c>
      <c r="BH150" s="191">
        <f t="shared" si="47"/>
        <v>0</v>
      </c>
      <c r="BI150" s="191">
        <f t="shared" si="48"/>
        <v>0</v>
      </c>
      <c r="BJ150" s="17" t="s">
        <v>3562</v>
      </c>
      <c r="BK150" s="191">
        <f t="shared" si="49"/>
        <v>0</v>
      </c>
      <c r="BL150" s="17" t="s">
        <v>3761</v>
      </c>
      <c r="BM150" s="190" t="s">
        <v>891</v>
      </c>
    </row>
    <row r="151" spans="2:65" s="1" customFormat="1" ht="16.5" customHeight="1">
      <c r="B151" s="34"/>
      <c r="C151" s="179" t="s">
        <v>3933</v>
      </c>
      <c r="D151" s="179" t="s">
        <v>3694</v>
      </c>
      <c r="E151" s="180" t="s">
        <v>892</v>
      </c>
      <c r="F151" s="181" t="s">
        <v>893</v>
      </c>
      <c r="G151" s="182" t="s">
        <v>3834</v>
      </c>
      <c r="H151" s="183">
        <v>3</v>
      </c>
      <c r="I151" s="184"/>
      <c r="J151" s="185">
        <f t="shared" si="40"/>
        <v>0</v>
      </c>
      <c r="K151" s="181" t="s">
        <v>1790</v>
      </c>
      <c r="L151" s="38"/>
      <c r="M151" s="186" t="s">
        <v>3501</v>
      </c>
      <c r="N151" s="187" t="s">
        <v>3525</v>
      </c>
      <c r="O151" s="63"/>
      <c r="P151" s="188">
        <f t="shared" si="41"/>
        <v>0</v>
      </c>
      <c r="Q151" s="188">
        <v>0</v>
      </c>
      <c r="R151" s="188">
        <f t="shared" si="42"/>
        <v>0</v>
      </c>
      <c r="S151" s="188">
        <v>0</v>
      </c>
      <c r="T151" s="189">
        <f t="shared" si="43"/>
        <v>0</v>
      </c>
      <c r="AR151" s="190" t="s">
        <v>3761</v>
      </c>
      <c r="AT151" s="190" t="s">
        <v>3694</v>
      </c>
      <c r="AU151" s="190" t="s">
        <v>3565</v>
      </c>
      <c r="AY151" s="17" t="s">
        <v>3691</v>
      </c>
      <c r="BE151" s="191">
        <f t="shared" si="44"/>
        <v>0</v>
      </c>
      <c r="BF151" s="191">
        <f t="shared" si="45"/>
        <v>0</v>
      </c>
      <c r="BG151" s="191">
        <f t="shared" si="46"/>
        <v>0</v>
      </c>
      <c r="BH151" s="191">
        <f t="shared" si="47"/>
        <v>0</v>
      </c>
      <c r="BI151" s="191">
        <f t="shared" si="48"/>
        <v>0</v>
      </c>
      <c r="BJ151" s="17" t="s">
        <v>3562</v>
      </c>
      <c r="BK151" s="191">
        <f t="shared" si="49"/>
        <v>0</v>
      </c>
      <c r="BL151" s="17" t="s">
        <v>3761</v>
      </c>
      <c r="BM151" s="190" t="s">
        <v>894</v>
      </c>
    </row>
    <row r="152" spans="2:65" s="1" customFormat="1" ht="16.5" customHeight="1">
      <c r="B152" s="34"/>
      <c r="C152" s="179" t="s">
        <v>3937</v>
      </c>
      <c r="D152" s="179" t="s">
        <v>3694</v>
      </c>
      <c r="E152" s="180" t="s">
        <v>895</v>
      </c>
      <c r="F152" s="181" t="s">
        <v>896</v>
      </c>
      <c r="G152" s="182" t="s">
        <v>3834</v>
      </c>
      <c r="H152" s="183">
        <v>4</v>
      </c>
      <c r="I152" s="184"/>
      <c r="J152" s="185">
        <f t="shared" si="40"/>
        <v>0</v>
      </c>
      <c r="K152" s="181" t="s">
        <v>1790</v>
      </c>
      <c r="L152" s="38"/>
      <c r="M152" s="186" t="s">
        <v>3501</v>
      </c>
      <c r="N152" s="187" t="s">
        <v>3525</v>
      </c>
      <c r="O152" s="63"/>
      <c r="P152" s="188">
        <f t="shared" si="41"/>
        <v>0</v>
      </c>
      <c r="Q152" s="188">
        <v>0</v>
      </c>
      <c r="R152" s="188">
        <f t="shared" si="42"/>
        <v>0</v>
      </c>
      <c r="S152" s="188">
        <v>0</v>
      </c>
      <c r="T152" s="189">
        <f t="shared" si="43"/>
        <v>0</v>
      </c>
      <c r="AR152" s="190" t="s">
        <v>3761</v>
      </c>
      <c r="AT152" s="190" t="s">
        <v>3694</v>
      </c>
      <c r="AU152" s="190" t="s">
        <v>3565</v>
      </c>
      <c r="AY152" s="17" t="s">
        <v>3691</v>
      </c>
      <c r="BE152" s="191">
        <f t="shared" si="44"/>
        <v>0</v>
      </c>
      <c r="BF152" s="191">
        <f t="shared" si="45"/>
        <v>0</v>
      </c>
      <c r="BG152" s="191">
        <f t="shared" si="46"/>
        <v>0</v>
      </c>
      <c r="BH152" s="191">
        <f t="shared" si="47"/>
        <v>0</v>
      </c>
      <c r="BI152" s="191">
        <f t="shared" si="48"/>
        <v>0</v>
      </c>
      <c r="BJ152" s="17" t="s">
        <v>3562</v>
      </c>
      <c r="BK152" s="191">
        <f t="shared" si="49"/>
        <v>0</v>
      </c>
      <c r="BL152" s="17" t="s">
        <v>3761</v>
      </c>
      <c r="BM152" s="190" t="s">
        <v>897</v>
      </c>
    </row>
    <row r="153" spans="2:65" s="1" customFormat="1" ht="16.5" customHeight="1">
      <c r="B153" s="34"/>
      <c r="C153" s="179" t="s">
        <v>3941</v>
      </c>
      <c r="D153" s="179" t="s">
        <v>3694</v>
      </c>
      <c r="E153" s="180" t="s">
        <v>898</v>
      </c>
      <c r="F153" s="181" t="s">
        <v>899</v>
      </c>
      <c r="G153" s="182" t="s">
        <v>3834</v>
      </c>
      <c r="H153" s="183">
        <v>1</v>
      </c>
      <c r="I153" s="184"/>
      <c r="J153" s="185">
        <f t="shared" si="40"/>
        <v>0</v>
      </c>
      <c r="K153" s="181" t="s">
        <v>1790</v>
      </c>
      <c r="L153" s="38"/>
      <c r="M153" s="186" t="s">
        <v>3501</v>
      </c>
      <c r="N153" s="187" t="s">
        <v>3525</v>
      </c>
      <c r="O153" s="63"/>
      <c r="P153" s="188">
        <f t="shared" si="41"/>
        <v>0</v>
      </c>
      <c r="Q153" s="188">
        <v>0</v>
      </c>
      <c r="R153" s="188">
        <f t="shared" si="42"/>
        <v>0</v>
      </c>
      <c r="S153" s="188">
        <v>0</v>
      </c>
      <c r="T153" s="189">
        <f t="shared" si="43"/>
        <v>0</v>
      </c>
      <c r="AR153" s="190" t="s">
        <v>3761</v>
      </c>
      <c r="AT153" s="190" t="s">
        <v>3694</v>
      </c>
      <c r="AU153" s="190" t="s">
        <v>3565</v>
      </c>
      <c r="AY153" s="17" t="s">
        <v>3691</v>
      </c>
      <c r="BE153" s="191">
        <f t="shared" si="44"/>
        <v>0</v>
      </c>
      <c r="BF153" s="191">
        <f t="shared" si="45"/>
        <v>0</v>
      </c>
      <c r="BG153" s="191">
        <f t="shared" si="46"/>
        <v>0</v>
      </c>
      <c r="BH153" s="191">
        <f t="shared" si="47"/>
        <v>0</v>
      </c>
      <c r="BI153" s="191">
        <f t="shared" si="48"/>
        <v>0</v>
      </c>
      <c r="BJ153" s="17" t="s">
        <v>3562</v>
      </c>
      <c r="BK153" s="191">
        <f t="shared" si="49"/>
        <v>0</v>
      </c>
      <c r="BL153" s="17" t="s">
        <v>3761</v>
      </c>
      <c r="BM153" s="190" t="s">
        <v>900</v>
      </c>
    </row>
    <row r="154" spans="2:65" s="1" customFormat="1" ht="16.5" customHeight="1">
      <c r="B154" s="34"/>
      <c r="C154" s="179" t="s">
        <v>3946</v>
      </c>
      <c r="D154" s="179" t="s">
        <v>3694</v>
      </c>
      <c r="E154" s="180" t="s">
        <v>901</v>
      </c>
      <c r="F154" s="181" t="s">
        <v>902</v>
      </c>
      <c r="G154" s="182" t="s">
        <v>3834</v>
      </c>
      <c r="H154" s="183">
        <v>16</v>
      </c>
      <c r="I154" s="184"/>
      <c r="J154" s="185">
        <f t="shared" si="40"/>
        <v>0</v>
      </c>
      <c r="K154" s="181" t="s">
        <v>1790</v>
      </c>
      <c r="L154" s="38"/>
      <c r="M154" s="186" t="s">
        <v>3501</v>
      </c>
      <c r="N154" s="187" t="s">
        <v>3525</v>
      </c>
      <c r="O154" s="63"/>
      <c r="P154" s="188">
        <f t="shared" si="41"/>
        <v>0</v>
      </c>
      <c r="Q154" s="188">
        <v>0</v>
      </c>
      <c r="R154" s="188">
        <f t="shared" si="42"/>
        <v>0</v>
      </c>
      <c r="S154" s="188">
        <v>0</v>
      </c>
      <c r="T154" s="189">
        <f t="shared" si="43"/>
        <v>0</v>
      </c>
      <c r="AR154" s="190" t="s">
        <v>3761</v>
      </c>
      <c r="AT154" s="190" t="s">
        <v>3694</v>
      </c>
      <c r="AU154" s="190" t="s">
        <v>3565</v>
      </c>
      <c r="AY154" s="17" t="s">
        <v>3691</v>
      </c>
      <c r="BE154" s="191">
        <f t="shared" si="44"/>
        <v>0</v>
      </c>
      <c r="BF154" s="191">
        <f t="shared" si="45"/>
        <v>0</v>
      </c>
      <c r="BG154" s="191">
        <f t="shared" si="46"/>
        <v>0</v>
      </c>
      <c r="BH154" s="191">
        <f t="shared" si="47"/>
        <v>0</v>
      </c>
      <c r="BI154" s="191">
        <f t="shared" si="48"/>
        <v>0</v>
      </c>
      <c r="BJ154" s="17" t="s">
        <v>3562</v>
      </c>
      <c r="BK154" s="191">
        <f t="shared" si="49"/>
        <v>0</v>
      </c>
      <c r="BL154" s="17" t="s">
        <v>3761</v>
      </c>
      <c r="BM154" s="190" t="s">
        <v>903</v>
      </c>
    </row>
    <row r="155" spans="2:65" s="1" customFormat="1" ht="16.5" customHeight="1">
      <c r="B155" s="34"/>
      <c r="C155" s="179" t="s">
        <v>3950</v>
      </c>
      <c r="D155" s="179" t="s">
        <v>3694</v>
      </c>
      <c r="E155" s="180" t="s">
        <v>904</v>
      </c>
      <c r="F155" s="181" t="s">
        <v>905</v>
      </c>
      <c r="G155" s="182" t="s">
        <v>3834</v>
      </c>
      <c r="H155" s="183">
        <v>23</v>
      </c>
      <c r="I155" s="184"/>
      <c r="J155" s="185">
        <f t="shared" si="40"/>
        <v>0</v>
      </c>
      <c r="K155" s="181" t="s">
        <v>1790</v>
      </c>
      <c r="L155" s="38"/>
      <c r="M155" s="186" t="s">
        <v>3501</v>
      </c>
      <c r="N155" s="187" t="s">
        <v>3525</v>
      </c>
      <c r="O155" s="63"/>
      <c r="P155" s="188">
        <f t="shared" si="41"/>
        <v>0</v>
      </c>
      <c r="Q155" s="188">
        <v>0</v>
      </c>
      <c r="R155" s="188">
        <f t="shared" si="42"/>
        <v>0</v>
      </c>
      <c r="S155" s="188">
        <v>0</v>
      </c>
      <c r="T155" s="189">
        <f t="shared" si="43"/>
        <v>0</v>
      </c>
      <c r="AR155" s="190" t="s">
        <v>3761</v>
      </c>
      <c r="AT155" s="190" t="s">
        <v>3694</v>
      </c>
      <c r="AU155" s="190" t="s">
        <v>3565</v>
      </c>
      <c r="AY155" s="17" t="s">
        <v>3691</v>
      </c>
      <c r="BE155" s="191">
        <f t="shared" si="44"/>
        <v>0</v>
      </c>
      <c r="BF155" s="191">
        <f t="shared" si="45"/>
        <v>0</v>
      </c>
      <c r="BG155" s="191">
        <f t="shared" si="46"/>
        <v>0</v>
      </c>
      <c r="BH155" s="191">
        <f t="shared" si="47"/>
        <v>0</v>
      </c>
      <c r="BI155" s="191">
        <f t="shared" si="48"/>
        <v>0</v>
      </c>
      <c r="BJ155" s="17" t="s">
        <v>3562</v>
      </c>
      <c r="BK155" s="191">
        <f t="shared" si="49"/>
        <v>0</v>
      </c>
      <c r="BL155" s="17" t="s">
        <v>3761</v>
      </c>
      <c r="BM155" s="190" t="s">
        <v>906</v>
      </c>
    </row>
    <row r="156" spans="2:65" s="1" customFormat="1" ht="16.5" customHeight="1">
      <c r="B156" s="34"/>
      <c r="C156" s="179" t="s">
        <v>3952</v>
      </c>
      <c r="D156" s="179" t="s">
        <v>3694</v>
      </c>
      <c r="E156" s="180" t="s">
        <v>907</v>
      </c>
      <c r="F156" s="181" t="s">
        <v>908</v>
      </c>
      <c r="G156" s="182" t="s">
        <v>3834</v>
      </c>
      <c r="H156" s="183">
        <v>12</v>
      </c>
      <c r="I156" s="184"/>
      <c r="J156" s="185">
        <f t="shared" si="40"/>
        <v>0</v>
      </c>
      <c r="K156" s="181" t="s">
        <v>1790</v>
      </c>
      <c r="L156" s="38"/>
      <c r="M156" s="186" t="s">
        <v>3501</v>
      </c>
      <c r="N156" s="187" t="s">
        <v>3525</v>
      </c>
      <c r="O156" s="63"/>
      <c r="P156" s="188">
        <f t="shared" si="41"/>
        <v>0</v>
      </c>
      <c r="Q156" s="188">
        <v>0</v>
      </c>
      <c r="R156" s="188">
        <f t="shared" si="42"/>
        <v>0</v>
      </c>
      <c r="S156" s="188">
        <v>0</v>
      </c>
      <c r="T156" s="189">
        <f t="shared" si="43"/>
        <v>0</v>
      </c>
      <c r="AR156" s="190" t="s">
        <v>3761</v>
      </c>
      <c r="AT156" s="190" t="s">
        <v>3694</v>
      </c>
      <c r="AU156" s="190" t="s">
        <v>3565</v>
      </c>
      <c r="AY156" s="17" t="s">
        <v>3691</v>
      </c>
      <c r="BE156" s="191">
        <f t="shared" si="44"/>
        <v>0</v>
      </c>
      <c r="BF156" s="191">
        <f t="shared" si="45"/>
        <v>0</v>
      </c>
      <c r="BG156" s="191">
        <f t="shared" si="46"/>
        <v>0</v>
      </c>
      <c r="BH156" s="191">
        <f t="shared" si="47"/>
        <v>0</v>
      </c>
      <c r="BI156" s="191">
        <f t="shared" si="48"/>
        <v>0</v>
      </c>
      <c r="BJ156" s="17" t="s">
        <v>3562</v>
      </c>
      <c r="BK156" s="191">
        <f t="shared" si="49"/>
        <v>0</v>
      </c>
      <c r="BL156" s="17" t="s">
        <v>3761</v>
      </c>
      <c r="BM156" s="190" t="s">
        <v>909</v>
      </c>
    </row>
    <row r="157" spans="2:65" s="1" customFormat="1" ht="16.5" customHeight="1">
      <c r="B157" s="34"/>
      <c r="C157" s="179" t="s">
        <v>3956</v>
      </c>
      <c r="D157" s="179" t="s">
        <v>3694</v>
      </c>
      <c r="E157" s="180" t="s">
        <v>910</v>
      </c>
      <c r="F157" s="181" t="s">
        <v>911</v>
      </c>
      <c r="G157" s="182" t="s">
        <v>3834</v>
      </c>
      <c r="H157" s="183">
        <v>3</v>
      </c>
      <c r="I157" s="184"/>
      <c r="J157" s="185">
        <f t="shared" si="40"/>
        <v>0</v>
      </c>
      <c r="K157" s="181" t="s">
        <v>1790</v>
      </c>
      <c r="L157" s="38"/>
      <c r="M157" s="186" t="s">
        <v>3501</v>
      </c>
      <c r="N157" s="187" t="s">
        <v>3525</v>
      </c>
      <c r="O157" s="63"/>
      <c r="P157" s="188">
        <f t="shared" si="41"/>
        <v>0</v>
      </c>
      <c r="Q157" s="188">
        <v>0</v>
      </c>
      <c r="R157" s="188">
        <f t="shared" si="42"/>
        <v>0</v>
      </c>
      <c r="S157" s="188">
        <v>0</v>
      </c>
      <c r="T157" s="189">
        <f t="shared" si="43"/>
        <v>0</v>
      </c>
      <c r="AR157" s="190" t="s">
        <v>3761</v>
      </c>
      <c r="AT157" s="190" t="s">
        <v>3694</v>
      </c>
      <c r="AU157" s="190" t="s">
        <v>3565</v>
      </c>
      <c r="AY157" s="17" t="s">
        <v>3691</v>
      </c>
      <c r="BE157" s="191">
        <f t="shared" si="44"/>
        <v>0</v>
      </c>
      <c r="BF157" s="191">
        <f t="shared" si="45"/>
        <v>0</v>
      </c>
      <c r="BG157" s="191">
        <f t="shared" si="46"/>
        <v>0</v>
      </c>
      <c r="BH157" s="191">
        <f t="shared" si="47"/>
        <v>0</v>
      </c>
      <c r="BI157" s="191">
        <f t="shared" si="48"/>
        <v>0</v>
      </c>
      <c r="BJ157" s="17" t="s">
        <v>3562</v>
      </c>
      <c r="BK157" s="191">
        <f t="shared" si="49"/>
        <v>0</v>
      </c>
      <c r="BL157" s="17" t="s">
        <v>3761</v>
      </c>
      <c r="BM157" s="190" t="s">
        <v>912</v>
      </c>
    </row>
    <row r="158" spans="2:65" s="1" customFormat="1" ht="16.5" customHeight="1">
      <c r="B158" s="34"/>
      <c r="C158" s="179" t="s">
        <v>3961</v>
      </c>
      <c r="D158" s="179" t="s">
        <v>3694</v>
      </c>
      <c r="E158" s="180" t="s">
        <v>913</v>
      </c>
      <c r="F158" s="181" t="s">
        <v>914</v>
      </c>
      <c r="G158" s="182" t="s">
        <v>3834</v>
      </c>
      <c r="H158" s="183">
        <v>8</v>
      </c>
      <c r="I158" s="184"/>
      <c r="J158" s="185">
        <f t="shared" si="40"/>
        <v>0</v>
      </c>
      <c r="K158" s="181" t="s">
        <v>1790</v>
      </c>
      <c r="L158" s="38"/>
      <c r="M158" s="186" t="s">
        <v>3501</v>
      </c>
      <c r="N158" s="187" t="s">
        <v>3525</v>
      </c>
      <c r="O158" s="63"/>
      <c r="P158" s="188">
        <f t="shared" si="41"/>
        <v>0</v>
      </c>
      <c r="Q158" s="188">
        <v>0</v>
      </c>
      <c r="R158" s="188">
        <f t="shared" si="42"/>
        <v>0</v>
      </c>
      <c r="S158" s="188">
        <v>0</v>
      </c>
      <c r="T158" s="189">
        <f t="shared" si="43"/>
        <v>0</v>
      </c>
      <c r="AR158" s="190" t="s">
        <v>3761</v>
      </c>
      <c r="AT158" s="190" t="s">
        <v>3694</v>
      </c>
      <c r="AU158" s="190" t="s">
        <v>3565</v>
      </c>
      <c r="AY158" s="17" t="s">
        <v>3691</v>
      </c>
      <c r="BE158" s="191">
        <f t="shared" si="44"/>
        <v>0</v>
      </c>
      <c r="BF158" s="191">
        <f t="shared" si="45"/>
        <v>0</v>
      </c>
      <c r="BG158" s="191">
        <f t="shared" si="46"/>
        <v>0</v>
      </c>
      <c r="BH158" s="191">
        <f t="shared" si="47"/>
        <v>0</v>
      </c>
      <c r="BI158" s="191">
        <f t="shared" si="48"/>
        <v>0</v>
      </c>
      <c r="BJ158" s="17" t="s">
        <v>3562</v>
      </c>
      <c r="BK158" s="191">
        <f t="shared" si="49"/>
        <v>0</v>
      </c>
      <c r="BL158" s="17" t="s">
        <v>3761</v>
      </c>
      <c r="BM158" s="190" t="s">
        <v>915</v>
      </c>
    </row>
    <row r="159" spans="2:65" s="1" customFormat="1" ht="16.5" customHeight="1">
      <c r="B159" s="34"/>
      <c r="C159" s="179" t="s">
        <v>3965</v>
      </c>
      <c r="D159" s="179" t="s">
        <v>3694</v>
      </c>
      <c r="E159" s="180" t="s">
        <v>916</v>
      </c>
      <c r="F159" s="181" t="s">
        <v>917</v>
      </c>
      <c r="G159" s="182" t="s">
        <v>3834</v>
      </c>
      <c r="H159" s="183">
        <v>5</v>
      </c>
      <c r="I159" s="184"/>
      <c r="J159" s="185">
        <f t="shared" si="40"/>
        <v>0</v>
      </c>
      <c r="K159" s="181" t="s">
        <v>1790</v>
      </c>
      <c r="L159" s="38"/>
      <c r="M159" s="186" t="s">
        <v>3501</v>
      </c>
      <c r="N159" s="187" t="s">
        <v>3525</v>
      </c>
      <c r="O159" s="63"/>
      <c r="P159" s="188">
        <f t="shared" si="41"/>
        <v>0</v>
      </c>
      <c r="Q159" s="188">
        <v>0</v>
      </c>
      <c r="R159" s="188">
        <f t="shared" si="42"/>
        <v>0</v>
      </c>
      <c r="S159" s="188">
        <v>0</v>
      </c>
      <c r="T159" s="189">
        <f t="shared" si="43"/>
        <v>0</v>
      </c>
      <c r="AR159" s="190" t="s">
        <v>3761</v>
      </c>
      <c r="AT159" s="190" t="s">
        <v>3694</v>
      </c>
      <c r="AU159" s="190" t="s">
        <v>3565</v>
      </c>
      <c r="AY159" s="17" t="s">
        <v>3691</v>
      </c>
      <c r="BE159" s="191">
        <f t="shared" si="44"/>
        <v>0</v>
      </c>
      <c r="BF159" s="191">
        <f t="shared" si="45"/>
        <v>0</v>
      </c>
      <c r="BG159" s="191">
        <f t="shared" si="46"/>
        <v>0</v>
      </c>
      <c r="BH159" s="191">
        <f t="shared" si="47"/>
        <v>0</v>
      </c>
      <c r="BI159" s="191">
        <f t="shared" si="48"/>
        <v>0</v>
      </c>
      <c r="BJ159" s="17" t="s">
        <v>3562</v>
      </c>
      <c r="BK159" s="191">
        <f t="shared" si="49"/>
        <v>0</v>
      </c>
      <c r="BL159" s="17" t="s">
        <v>3761</v>
      </c>
      <c r="BM159" s="190" t="s">
        <v>918</v>
      </c>
    </row>
    <row r="160" spans="2:65" s="1" customFormat="1" ht="16.5" customHeight="1">
      <c r="B160" s="34"/>
      <c r="C160" s="179" t="s">
        <v>3969</v>
      </c>
      <c r="D160" s="179" t="s">
        <v>3694</v>
      </c>
      <c r="E160" s="180" t="s">
        <v>919</v>
      </c>
      <c r="F160" s="181" t="s">
        <v>920</v>
      </c>
      <c r="G160" s="182" t="s">
        <v>3834</v>
      </c>
      <c r="H160" s="183">
        <v>3</v>
      </c>
      <c r="I160" s="184"/>
      <c r="J160" s="185">
        <f t="shared" si="40"/>
        <v>0</v>
      </c>
      <c r="K160" s="181" t="s">
        <v>1790</v>
      </c>
      <c r="L160" s="38"/>
      <c r="M160" s="186" t="s">
        <v>3501</v>
      </c>
      <c r="N160" s="187" t="s">
        <v>3525</v>
      </c>
      <c r="O160" s="63"/>
      <c r="P160" s="188">
        <f t="shared" si="41"/>
        <v>0</v>
      </c>
      <c r="Q160" s="188">
        <v>0</v>
      </c>
      <c r="R160" s="188">
        <f t="shared" si="42"/>
        <v>0</v>
      </c>
      <c r="S160" s="188">
        <v>0</v>
      </c>
      <c r="T160" s="189">
        <f t="shared" si="43"/>
        <v>0</v>
      </c>
      <c r="AR160" s="190" t="s">
        <v>3761</v>
      </c>
      <c r="AT160" s="190" t="s">
        <v>3694</v>
      </c>
      <c r="AU160" s="190" t="s">
        <v>3565</v>
      </c>
      <c r="AY160" s="17" t="s">
        <v>3691</v>
      </c>
      <c r="BE160" s="191">
        <f t="shared" si="44"/>
        <v>0</v>
      </c>
      <c r="BF160" s="191">
        <f t="shared" si="45"/>
        <v>0</v>
      </c>
      <c r="BG160" s="191">
        <f t="shared" si="46"/>
        <v>0</v>
      </c>
      <c r="BH160" s="191">
        <f t="shared" si="47"/>
        <v>0</v>
      </c>
      <c r="BI160" s="191">
        <f t="shared" si="48"/>
        <v>0</v>
      </c>
      <c r="BJ160" s="17" t="s">
        <v>3562</v>
      </c>
      <c r="BK160" s="191">
        <f t="shared" si="49"/>
        <v>0</v>
      </c>
      <c r="BL160" s="17" t="s">
        <v>3761</v>
      </c>
      <c r="BM160" s="190" t="s">
        <v>921</v>
      </c>
    </row>
    <row r="161" spans="2:65" s="1" customFormat="1" ht="16.5" customHeight="1">
      <c r="B161" s="34"/>
      <c r="C161" s="179" t="s">
        <v>3973</v>
      </c>
      <c r="D161" s="179" t="s">
        <v>3694</v>
      </c>
      <c r="E161" s="180" t="s">
        <v>922</v>
      </c>
      <c r="F161" s="181" t="s">
        <v>923</v>
      </c>
      <c r="G161" s="182" t="s">
        <v>3834</v>
      </c>
      <c r="H161" s="183">
        <v>3</v>
      </c>
      <c r="I161" s="184"/>
      <c r="J161" s="185">
        <f t="shared" si="40"/>
        <v>0</v>
      </c>
      <c r="K161" s="181" t="s">
        <v>1790</v>
      </c>
      <c r="L161" s="38"/>
      <c r="M161" s="186" t="s">
        <v>3501</v>
      </c>
      <c r="N161" s="187" t="s">
        <v>3525</v>
      </c>
      <c r="O161" s="63"/>
      <c r="P161" s="188">
        <f t="shared" si="41"/>
        <v>0</v>
      </c>
      <c r="Q161" s="188">
        <v>0</v>
      </c>
      <c r="R161" s="188">
        <f t="shared" si="42"/>
        <v>0</v>
      </c>
      <c r="S161" s="188">
        <v>0</v>
      </c>
      <c r="T161" s="189">
        <f t="shared" si="43"/>
        <v>0</v>
      </c>
      <c r="AR161" s="190" t="s">
        <v>3761</v>
      </c>
      <c r="AT161" s="190" t="s">
        <v>3694</v>
      </c>
      <c r="AU161" s="190" t="s">
        <v>3565</v>
      </c>
      <c r="AY161" s="17" t="s">
        <v>3691</v>
      </c>
      <c r="BE161" s="191">
        <f t="shared" si="44"/>
        <v>0</v>
      </c>
      <c r="BF161" s="191">
        <f t="shared" si="45"/>
        <v>0</v>
      </c>
      <c r="BG161" s="191">
        <f t="shared" si="46"/>
        <v>0</v>
      </c>
      <c r="BH161" s="191">
        <f t="shared" si="47"/>
        <v>0</v>
      </c>
      <c r="BI161" s="191">
        <f t="shared" si="48"/>
        <v>0</v>
      </c>
      <c r="BJ161" s="17" t="s">
        <v>3562</v>
      </c>
      <c r="BK161" s="191">
        <f t="shared" si="49"/>
        <v>0</v>
      </c>
      <c r="BL161" s="17" t="s">
        <v>3761</v>
      </c>
      <c r="BM161" s="190" t="s">
        <v>924</v>
      </c>
    </row>
    <row r="162" spans="2:65" s="1" customFormat="1" ht="16.5" customHeight="1">
      <c r="B162" s="34"/>
      <c r="C162" s="179" t="s">
        <v>3977</v>
      </c>
      <c r="D162" s="179" t="s">
        <v>3694</v>
      </c>
      <c r="E162" s="180" t="s">
        <v>925</v>
      </c>
      <c r="F162" s="181" t="s">
        <v>926</v>
      </c>
      <c r="G162" s="182" t="s">
        <v>3792</v>
      </c>
      <c r="H162" s="183">
        <v>0.123</v>
      </c>
      <c r="I162" s="184"/>
      <c r="J162" s="185">
        <f t="shared" si="40"/>
        <v>0</v>
      </c>
      <c r="K162" s="181" t="s">
        <v>1790</v>
      </c>
      <c r="L162" s="38"/>
      <c r="M162" s="186" t="s">
        <v>3501</v>
      </c>
      <c r="N162" s="187" t="s">
        <v>3525</v>
      </c>
      <c r="O162" s="63"/>
      <c r="P162" s="188">
        <f t="shared" si="41"/>
        <v>0</v>
      </c>
      <c r="Q162" s="188">
        <v>0</v>
      </c>
      <c r="R162" s="188">
        <f t="shared" si="42"/>
        <v>0</v>
      </c>
      <c r="S162" s="188">
        <v>0</v>
      </c>
      <c r="T162" s="189">
        <f t="shared" si="43"/>
        <v>0</v>
      </c>
      <c r="AR162" s="190" t="s">
        <v>3761</v>
      </c>
      <c r="AT162" s="190" t="s">
        <v>3694</v>
      </c>
      <c r="AU162" s="190" t="s">
        <v>3565</v>
      </c>
      <c r="AY162" s="17" t="s">
        <v>3691</v>
      </c>
      <c r="BE162" s="191">
        <f t="shared" si="44"/>
        <v>0</v>
      </c>
      <c r="BF162" s="191">
        <f t="shared" si="45"/>
        <v>0</v>
      </c>
      <c r="BG162" s="191">
        <f t="shared" si="46"/>
        <v>0</v>
      </c>
      <c r="BH162" s="191">
        <f t="shared" si="47"/>
        <v>0</v>
      </c>
      <c r="BI162" s="191">
        <f t="shared" si="48"/>
        <v>0</v>
      </c>
      <c r="BJ162" s="17" t="s">
        <v>3562</v>
      </c>
      <c r="BK162" s="191">
        <f t="shared" si="49"/>
        <v>0</v>
      </c>
      <c r="BL162" s="17" t="s">
        <v>3761</v>
      </c>
      <c r="BM162" s="190" t="s">
        <v>927</v>
      </c>
    </row>
    <row r="163" spans="2:63" s="11" customFormat="1" ht="22.9" customHeight="1">
      <c r="B163" s="163"/>
      <c r="C163" s="164"/>
      <c r="D163" s="165" t="s">
        <v>3553</v>
      </c>
      <c r="E163" s="177" t="s">
        <v>928</v>
      </c>
      <c r="F163" s="177" t="s">
        <v>929</v>
      </c>
      <c r="G163" s="164"/>
      <c r="H163" s="164"/>
      <c r="I163" s="167"/>
      <c r="J163" s="178">
        <f>BK163</f>
        <v>0</v>
      </c>
      <c r="K163" s="164"/>
      <c r="L163" s="169"/>
      <c r="M163" s="170"/>
      <c r="N163" s="171"/>
      <c r="O163" s="171"/>
      <c r="P163" s="172">
        <f>SUM(P164:P201)</f>
        <v>0</v>
      </c>
      <c r="Q163" s="171"/>
      <c r="R163" s="172">
        <f>SUM(R164:R201)</f>
        <v>0</v>
      </c>
      <c r="S163" s="171"/>
      <c r="T163" s="173">
        <f>SUM(T164:T201)</f>
        <v>0</v>
      </c>
      <c r="AR163" s="174" t="s">
        <v>3565</v>
      </c>
      <c r="AT163" s="175" t="s">
        <v>3553</v>
      </c>
      <c r="AU163" s="175" t="s">
        <v>3562</v>
      </c>
      <c r="AY163" s="174" t="s">
        <v>3691</v>
      </c>
      <c r="BK163" s="176">
        <f>SUM(BK164:BK201)</f>
        <v>0</v>
      </c>
    </row>
    <row r="164" spans="2:65" s="1" customFormat="1" ht="16.5" customHeight="1">
      <c r="B164" s="34"/>
      <c r="C164" s="179" t="s">
        <v>3981</v>
      </c>
      <c r="D164" s="179" t="s">
        <v>3694</v>
      </c>
      <c r="E164" s="180" t="s">
        <v>930</v>
      </c>
      <c r="F164" s="181" t="s">
        <v>931</v>
      </c>
      <c r="G164" s="182" t="s">
        <v>3834</v>
      </c>
      <c r="H164" s="183">
        <v>8</v>
      </c>
      <c r="I164" s="184"/>
      <c r="J164" s="185">
        <f aca="true" t="shared" si="50" ref="J164:J201">ROUND(I164*H164,2)</f>
        <v>0</v>
      </c>
      <c r="K164" s="181" t="s">
        <v>1790</v>
      </c>
      <c r="L164" s="38"/>
      <c r="M164" s="186" t="s">
        <v>3501</v>
      </c>
      <c r="N164" s="187" t="s">
        <v>3525</v>
      </c>
      <c r="O164" s="63"/>
      <c r="P164" s="188">
        <f aca="true" t="shared" si="51" ref="P164:P201">O164*H164</f>
        <v>0</v>
      </c>
      <c r="Q164" s="188">
        <v>0</v>
      </c>
      <c r="R164" s="188">
        <f aca="true" t="shared" si="52" ref="R164:R201">Q164*H164</f>
        <v>0</v>
      </c>
      <c r="S164" s="188">
        <v>0</v>
      </c>
      <c r="T164" s="189">
        <f aca="true" t="shared" si="53" ref="T164:T201">S164*H164</f>
        <v>0</v>
      </c>
      <c r="AR164" s="190" t="s">
        <v>3761</v>
      </c>
      <c r="AT164" s="190" t="s">
        <v>3694</v>
      </c>
      <c r="AU164" s="190" t="s">
        <v>3565</v>
      </c>
      <c r="AY164" s="17" t="s">
        <v>3691</v>
      </c>
      <c r="BE164" s="191">
        <f aca="true" t="shared" si="54" ref="BE164:BE201">IF(N164="základní",J164,0)</f>
        <v>0</v>
      </c>
      <c r="BF164" s="191">
        <f aca="true" t="shared" si="55" ref="BF164:BF201">IF(N164="snížená",J164,0)</f>
        <v>0</v>
      </c>
      <c r="BG164" s="191">
        <f aca="true" t="shared" si="56" ref="BG164:BG201">IF(N164="zákl. přenesená",J164,0)</f>
        <v>0</v>
      </c>
      <c r="BH164" s="191">
        <f aca="true" t="shared" si="57" ref="BH164:BH201">IF(N164="sníž. přenesená",J164,0)</f>
        <v>0</v>
      </c>
      <c r="BI164" s="191">
        <f aca="true" t="shared" si="58" ref="BI164:BI201">IF(N164="nulová",J164,0)</f>
        <v>0</v>
      </c>
      <c r="BJ164" s="17" t="s">
        <v>3562</v>
      </c>
      <c r="BK164" s="191">
        <f aca="true" t="shared" si="59" ref="BK164:BK201">ROUND(I164*H164,2)</f>
        <v>0</v>
      </c>
      <c r="BL164" s="17" t="s">
        <v>3761</v>
      </c>
      <c r="BM164" s="190" t="s">
        <v>932</v>
      </c>
    </row>
    <row r="165" spans="2:65" s="1" customFormat="1" ht="16.5" customHeight="1">
      <c r="B165" s="34"/>
      <c r="C165" s="179" t="s">
        <v>3985</v>
      </c>
      <c r="D165" s="179" t="s">
        <v>3694</v>
      </c>
      <c r="E165" s="180" t="s">
        <v>933</v>
      </c>
      <c r="F165" s="181" t="s">
        <v>934</v>
      </c>
      <c r="G165" s="182" t="s">
        <v>3834</v>
      </c>
      <c r="H165" s="183">
        <v>5</v>
      </c>
      <c r="I165" s="184"/>
      <c r="J165" s="185">
        <f t="shared" si="50"/>
        <v>0</v>
      </c>
      <c r="K165" s="181" t="s">
        <v>1790</v>
      </c>
      <c r="L165" s="38"/>
      <c r="M165" s="186" t="s">
        <v>3501</v>
      </c>
      <c r="N165" s="187" t="s">
        <v>3525</v>
      </c>
      <c r="O165" s="63"/>
      <c r="P165" s="188">
        <f t="shared" si="51"/>
        <v>0</v>
      </c>
      <c r="Q165" s="188">
        <v>0</v>
      </c>
      <c r="R165" s="188">
        <f t="shared" si="52"/>
        <v>0</v>
      </c>
      <c r="S165" s="188">
        <v>0</v>
      </c>
      <c r="T165" s="189">
        <f t="shared" si="53"/>
        <v>0</v>
      </c>
      <c r="AR165" s="190" t="s">
        <v>3761</v>
      </c>
      <c r="AT165" s="190" t="s">
        <v>3694</v>
      </c>
      <c r="AU165" s="190" t="s">
        <v>3565</v>
      </c>
      <c r="AY165" s="17" t="s">
        <v>3691</v>
      </c>
      <c r="BE165" s="191">
        <f t="shared" si="54"/>
        <v>0</v>
      </c>
      <c r="BF165" s="191">
        <f t="shared" si="55"/>
        <v>0</v>
      </c>
      <c r="BG165" s="191">
        <f t="shared" si="56"/>
        <v>0</v>
      </c>
      <c r="BH165" s="191">
        <f t="shared" si="57"/>
        <v>0</v>
      </c>
      <c r="BI165" s="191">
        <f t="shared" si="58"/>
        <v>0</v>
      </c>
      <c r="BJ165" s="17" t="s">
        <v>3562</v>
      </c>
      <c r="BK165" s="191">
        <f t="shared" si="59"/>
        <v>0</v>
      </c>
      <c r="BL165" s="17" t="s">
        <v>3761</v>
      </c>
      <c r="BM165" s="190" t="s">
        <v>935</v>
      </c>
    </row>
    <row r="166" spans="2:65" s="1" customFormat="1" ht="16.5" customHeight="1">
      <c r="B166" s="34"/>
      <c r="C166" s="179" t="s">
        <v>3989</v>
      </c>
      <c r="D166" s="179" t="s">
        <v>3694</v>
      </c>
      <c r="E166" s="180" t="s">
        <v>936</v>
      </c>
      <c r="F166" s="181" t="s">
        <v>937</v>
      </c>
      <c r="G166" s="182" t="s">
        <v>3834</v>
      </c>
      <c r="H166" s="183">
        <v>2</v>
      </c>
      <c r="I166" s="184"/>
      <c r="J166" s="185">
        <f t="shared" si="50"/>
        <v>0</v>
      </c>
      <c r="K166" s="181" t="s">
        <v>1790</v>
      </c>
      <c r="L166" s="38"/>
      <c r="M166" s="186" t="s">
        <v>3501</v>
      </c>
      <c r="N166" s="187" t="s">
        <v>3525</v>
      </c>
      <c r="O166" s="63"/>
      <c r="P166" s="188">
        <f t="shared" si="51"/>
        <v>0</v>
      </c>
      <c r="Q166" s="188">
        <v>0</v>
      </c>
      <c r="R166" s="188">
        <f t="shared" si="52"/>
        <v>0</v>
      </c>
      <c r="S166" s="188">
        <v>0</v>
      </c>
      <c r="T166" s="189">
        <f t="shared" si="53"/>
        <v>0</v>
      </c>
      <c r="AR166" s="190" t="s">
        <v>3761</v>
      </c>
      <c r="AT166" s="190" t="s">
        <v>3694</v>
      </c>
      <c r="AU166" s="190" t="s">
        <v>3565</v>
      </c>
      <c r="AY166" s="17" t="s">
        <v>3691</v>
      </c>
      <c r="BE166" s="191">
        <f t="shared" si="54"/>
        <v>0</v>
      </c>
      <c r="BF166" s="191">
        <f t="shared" si="55"/>
        <v>0</v>
      </c>
      <c r="BG166" s="191">
        <f t="shared" si="56"/>
        <v>0</v>
      </c>
      <c r="BH166" s="191">
        <f t="shared" si="57"/>
        <v>0</v>
      </c>
      <c r="BI166" s="191">
        <f t="shared" si="58"/>
        <v>0</v>
      </c>
      <c r="BJ166" s="17" t="s">
        <v>3562</v>
      </c>
      <c r="BK166" s="191">
        <f t="shared" si="59"/>
        <v>0</v>
      </c>
      <c r="BL166" s="17" t="s">
        <v>3761</v>
      </c>
      <c r="BM166" s="190" t="s">
        <v>938</v>
      </c>
    </row>
    <row r="167" spans="2:65" s="1" customFormat="1" ht="16.5" customHeight="1">
      <c r="B167" s="34"/>
      <c r="C167" s="179" t="s">
        <v>3993</v>
      </c>
      <c r="D167" s="179" t="s">
        <v>3694</v>
      </c>
      <c r="E167" s="180" t="s">
        <v>939</v>
      </c>
      <c r="F167" s="181" t="s">
        <v>940</v>
      </c>
      <c r="G167" s="182" t="s">
        <v>3834</v>
      </c>
      <c r="H167" s="183">
        <v>1</v>
      </c>
      <c r="I167" s="184"/>
      <c r="J167" s="185">
        <f t="shared" si="50"/>
        <v>0</v>
      </c>
      <c r="K167" s="181" t="s">
        <v>1790</v>
      </c>
      <c r="L167" s="38"/>
      <c r="M167" s="186" t="s">
        <v>3501</v>
      </c>
      <c r="N167" s="187" t="s">
        <v>3525</v>
      </c>
      <c r="O167" s="63"/>
      <c r="P167" s="188">
        <f t="shared" si="51"/>
        <v>0</v>
      </c>
      <c r="Q167" s="188">
        <v>0</v>
      </c>
      <c r="R167" s="188">
        <f t="shared" si="52"/>
        <v>0</v>
      </c>
      <c r="S167" s="188">
        <v>0</v>
      </c>
      <c r="T167" s="189">
        <f t="shared" si="53"/>
        <v>0</v>
      </c>
      <c r="AR167" s="190" t="s">
        <v>3761</v>
      </c>
      <c r="AT167" s="190" t="s">
        <v>3694</v>
      </c>
      <c r="AU167" s="190" t="s">
        <v>3565</v>
      </c>
      <c r="AY167" s="17" t="s">
        <v>3691</v>
      </c>
      <c r="BE167" s="191">
        <f t="shared" si="54"/>
        <v>0</v>
      </c>
      <c r="BF167" s="191">
        <f t="shared" si="55"/>
        <v>0</v>
      </c>
      <c r="BG167" s="191">
        <f t="shared" si="56"/>
        <v>0</v>
      </c>
      <c r="BH167" s="191">
        <f t="shared" si="57"/>
        <v>0</v>
      </c>
      <c r="BI167" s="191">
        <f t="shared" si="58"/>
        <v>0</v>
      </c>
      <c r="BJ167" s="17" t="s">
        <v>3562</v>
      </c>
      <c r="BK167" s="191">
        <f t="shared" si="59"/>
        <v>0</v>
      </c>
      <c r="BL167" s="17" t="s">
        <v>3761</v>
      </c>
      <c r="BM167" s="190" t="s">
        <v>941</v>
      </c>
    </row>
    <row r="168" spans="2:65" s="1" customFormat="1" ht="16.5" customHeight="1">
      <c r="B168" s="34"/>
      <c r="C168" s="179" t="s">
        <v>3997</v>
      </c>
      <c r="D168" s="179" t="s">
        <v>3694</v>
      </c>
      <c r="E168" s="180" t="s">
        <v>942</v>
      </c>
      <c r="F168" s="181" t="s">
        <v>943</v>
      </c>
      <c r="G168" s="182" t="s">
        <v>3834</v>
      </c>
      <c r="H168" s="183">
        <v>1</v>
      </c>
      <c r="I168" s="184"/>
      <c r="J168" s="185">
        <f t="shared" si="50"/>
        <v>0</v>
      </c>
      <c r="K168" s="181" t="s">
        <v>1790</v>
      </c>
      <c r="L168" s="38"/>
      <c r="M168" s="186" t="s">
        <v>3501</v>
      </c>
      <c r="N168" s="187" t="s">
        <v>3525</v>
      </c>
      <c r="O168" s="63"/>
      <c r="P168" s="188">
        <f t="shared" si="51"/>
        <v>0</v>
      </c>
      <c r="Q168" s="188">
        <v>0</v>
      </c>
      <c r="R168" s="188">
        <f t="shared" si="52"/>
        <v>0</v>
      </c>
      <c r="S168" s="188">
        <v>0</v>
      </c>
      <c r="T168" s="189">
        <f t="shared" si="53"/>
        <v>0</v>
      </c>
      <c r="AR168" s="190" t="s">
        <v>3761</v>
      </c>
      <c r="AT168" s="190" t="s">
        <v>3694</v>
      </c>
      <c r="AU168" s="190" t="s">
        <v>3565</v>
      </c>
      <c r="AY168" s="17" t="s">
        <v>3691</v>
      </c>
      <c r="BE168" s="191">
        <f t="shared" si="54"/>
        <v>0</v>
      </c>
      <c r="BF168" s="191">
        <f t="shared" si="55"/>
        <v>0</v>
      </c>
      <c r="BG168" s="191">
        <f t="shared" si="56"/>
        <v>0</v>
      </c>
      <c r="BH168" s="191">
        <f t="shared" si="57"/>
        <v>0</v>
      </c>
      <c r="BI168" s="191">
        <f t="shared" si="58"/>
        <v>0</v>
      </c>
      <c r="BJ168" s="17" t="s">
        <v>3562</v>
      </c>
      <c r="BK168" s="191">
        <f t="shared" si="59"/>
        <v>0</v>
      </c>
      <c r="BL168" s="17" t="s">
        <v>3761</v>
      </c>
      <c r="BM168" s="190" t="s">
        <v>944</v>
      </c>
    </row>
    <row r="169" spans="2:65" s="1" customFormat="1" ht="16.5" customHeight="1">
      <c r="B169" s="34"/>
      <c r="C169" s="179" t="s">
        <v>4002</v>
      </c>
      <c r="D169" s="179" t="s">
        <v>3694</v>
      </c>
      <c r="E169" s="180" t="s">
        <v>945</v>
      </c>
      <c r="F169" s="181" t="s">
        <v>946</v>
      </c>
      <c r="G169" s="182" t="s">
        <v>3834</v>
      </c>
      <c r="H169" s="183">
        <v>1</v>
      </c>
      <c r="I169" s="184"/>
      <c r="J169" s="185">
        <f t="shared" si="50"/>
        <v>0</v>
      </c>
      <c r="K169" s="181" t="s">
        <v>1790</v>
      </c>
      <c r="L169" s="38"/>
      <c r="M169" s="186" t="s">
        <v>3501</v>
      </c>
      <c r="N169" s="187" t="s">
        <v>3525</v>
      </c>
      <c r="O169" s="63"/>
      <c r="P169" s="188">
        <f t="shared" si="51"/>
        <v>0</v>
      </c>
      <c r="Q169" s="188">
        <v>0</v>
      </c>
      <c r="R169" s="188">
        <f t="shared" si="52"/>
        <v>0</v>
      </c>
      <c r="S169" s="188">
        <v>0</v>
      </c>
      <c r="T169" s="189">
        <f t="shared" si="53"/>
        <v>0</v>
      </c>
      <c r="AR169" s="190" t="s">
        <v>3761</v>
      </c>
      <c r="AT169" s="190" t="s">
        <v>3694</v>
      </c>
      <c r="AU169" s="190" t="s">
        <v>3565</v>
      </c>
      <c r="AY169" s="17" t="s">
        <v>3691</v>
      </c>
      <c r="BE169" s="191">
        <f t="shared" si="54"/>
        <v>0</v>
      </c>
      <c r="BF169" s="191">
        <f t="shared" si="55"/>
        <v>0</v>
      </c>
      <c r="BG169" s="191">
        <f t="shared" si="56"/>
        <v>0</v>
      </c>
      <c r="BH169" s="191">
        <f t="shared" si="57"/>
        <v>0</v>
      </c>
      <c r="BI169" s="191">
        <f t="shared" si="58"/>
        <v>0</v>
      </c>
      <c r="BJ169" s="17" t="s">
        <v>3562</v>
      </c>
      <c r="BK169" s="191">
        <f t="shared" si="59"/>
        <v>0</v>
      </c>
      <c r="BL169" s="17" t="s">
        <v>3761</v>
      </c>
      <c r="BM169" s="190" t="s">
        <v>947</v>
      </c>
    </row>
    <row r="170" spans="2:65" s="1" customFormat="1" ht="16.5" customHeight="1">
      <c r="B170" s="34"/>
      <c r="C170" s="179" t="s">
        <v>4007</v>
      </c>
      <c r="D170" s="179" t="s">
        <v>3694</v>
      </c>
      <c r="E170" s="180" t="s">
        <v>948</v>
      </c>
      <c r="F170" s="181" t="s">
        <v>949</v>
      </c>
      <c r="G170" s="182" t="s">
        <v>3834</v>
      </c>
      <c r="H170" s="183">
        <v>1</v>
      </c>
      <c r="I170" s="184"/>
      <c r="J170" s="185">
        <f t="shared" si="50"/>
        <v>0</v>
      </c>
      <c r="K170" s="181" t="s">
        <v>1790</v>
      </c>
      <c r="L170" s="38"/>
      <c r="M170" s="186" t="s">
        <v>3501</v>
      </c>
      <c r="N170" s="187" t="s">
        <v>3525</v>
      </c>
      <c r="O170" s="63"/>
      <c r="P170" s="188">
        <f t="shared" si="51"/>
        <v>0</v>
      </c>
      <c r="Q170" s="188">
        <v>0</v>
      </c>
      <c r="R170" s="188">
        <f t="shared" si="52"/>
        <v>0</v>
      </c>
      <c r="S170" s="188">
        <v>0</v>
      </c>
      <c r="T170" s="189">
        <f t="shared" si="53"/>
        <v>0</v>
      </c>
      <c r="AR170" s="190" t="s">
        <v>3761</v>
      </c>
      <c r="AT170" s="190" t="s">
        <v>3694</v>
      </c>
      <c r="AU170" s="190" t="s">
        <v>3565</v>
      </c>
      <c r="AY170" s="17" t="s">
        <v>3691</v>
      </c>
      <c r="BE170" s="191">
        <f t="shared" si="54"/>
        <v>0</v>
      </c>
      <c r="BF170" s="191">
        <f t="shared" si="55"/>
        <v>0</v>
      </c>
      <c r="BG170" s="191">
        <f t="shared" si="56"/>
        <v>0</v>
      </c>
      <c r="BH170" s="191">
        <f t="shared" si="57"/>
        <v>0</v>
      </c>
      <c r="BI170" s="191">
        <f t="shared" si="58"/>
        <v>0</v>
      </c>
      <c r="BJ170" s="17" t="s">
        <v>3562</v>
      </c>
      <c r="BK170" s="191">
        <f t="shared" si="59"/>
        <v>0</v>
      </c>
      <c r="BL170" s="17" t="s">
        <v>3761</v>
      </c>
      <c r="BM170" s="190" t="s">
        <v>950</v>
      </c>
    </row>
    <row r="171" spans="2:65" s="1" customFormat="1" ht="16.5" customHeight="1">
      <c r="B171" s="34"/>
      <c r="C171" s="179" t="s">
        <v>4012</v>
      </c>
      <c r="D171" s="179" t="s">
        <v>3694</v>
      </c>
      <c r="E171" s="180" t="s">
        <v>951</v>
      </c>
      <c r="F171" s="181" t="s">
        <v>952</v>
      </c>
      <c r="G171" s="182" t="s">
        <v>3834</v>
      </c>
      <c r="H171" s="183">
        <v>1</v>
      </c>
      <c r="I171" s="184"/>
      <c r="J171" s="185">
        <f t="shared" si="50"/>
        <v>0</v>
      </c>
      <c r="K171" s="181" t="s">
        <v>1790</v>
      </c>
      <c r="L171" s="38"/>
      <c r="M171" s="186" t="s">
        <v>3501</v>
      </c>
      <c r="N171" s="187" t="s">
        <v>3525</v>
      </c>
      <c r="O171" s="63"/>
      <c r="P171" s="188">
        <f t="shared" si="51"/>
        <v>0</v>
      </c>
      <c r="Q171" s="188">
        <v>0</v>
      </c>
      <c r="R171" s="188">
        <f t="shared" si="52"/>
        <v>0</v>
      </c>
      <c r="S171" s="188">
        <v>0</v>
      </c>
      <c r="T171" s="189">
        <f t="shared" si="53"/>
        <v>0</v>
      </c>
      <c r="AR171" s="190" t="s">
        <v>3761</v>
      </c>
      <c r="AT171" s="190" t="s">
        <v>3694</v>
      </c>
      <c r="AU171" s="190" t="s">
        <v>3565</v>
      </c>
      <c r="AY171" s="17" t="s">
        <v>3691</v>
      </c>
      <c r="BE171" s="191">
        <f t="shared" si="54"/>
        <v>0</v>
      </c>
      <c r="BF171" s="191">
        <f t="shared" si="55"/>
        <v>0</v>
      </c>
      <c r="BG171" s="191">
        <f t="shared" si="56"/>
        <v>0</v>
      </c>
      <c r="BH171" s="191">
        <f t="shared" si="57"/>
        <v>0</v>
      </c>
      <c r="BI171" s="191">
        <f t="shared" si="58"/>
        <v>0</v>
      </c>
      <c r="BJ171" s="17" t="s">
        <v>3562</v>
      </c>
      <c r="BK171" s="191">
        <f t="shared" si="59"/>
        <v>0</v>
      </c>
      <c r="BL171" s="17" t="s">
        <v>3761</v>
      </c>
      <c r="BM171" s="190" t="s">
        <v>953</v>
      </c>
    </row>
    <row r="172" spans="2:65" s="1" customFormat="1" ht="16.5" customHeight="1">
      <c r="B172" s="34"/>
      <c r="C172" s="179" t="s">
        <v>4018</v>
      </c>
      <c r="D172" s="179" t="s">
        <v>3694</v>
      </c>
      <c r="E172" s="180" t="s">
        <v>954</v>
      </c>
      <c r="F172" s="181" t="s">
        <v>955</v>
      </c>
      <c r="G172" s="182" t="s">
        <v>3834</v>
      </c>
      <c r="H172" s="183">
        <v>2</v>
      </c>
      <c r="I172" s="184"/>
      <c r="J172" s="185">
        <f t="shared" si="50"/>
        <v>0</v>
      </c>
      <c r="K172" s="181" t="s">
        <v>1790</v>
      </c>
      <c r="L172" s="38"/>
      <c r="M172" s="186" t="s">
        <v>3501</v>
      </c>
      <c r="N172" s="187" t="s">
        <v>3525</v>
      </c>
      <c r="O172" s="63"/>
      <c r="P172" s="188">
        <f t="shared" si="51"/>
        <v>0</v>
      </c>
      <c r="Q172" s="188">
        <v>0</v>
      </c>
      <c r="R172" s="188">
        <f t="shared" si="52"/>
        <v>0</v>
      </c>
      <c r="S172" s="188">
        <v>0</v>
      </c>
      <c r="T172" s="189">
        <f t="shared" si="53"/>
        <v>0</v>
      </c>
      <c r="AR172" s="190" t="s">
        <v>3761</v>
      </c>
      <c r="AT172" s="190" t="s">
        <v>3694</v>
      </c>
      <c r="AU172" s="190" t="s">
        <v>3565</v>
      </c>
      <c r="AY172" s="17" t="s">
        <v>3691</v>
      </c>
      <c r="BE172" s="191">
        <f t="shared" si="54"/>
        <v>0</v>
      </c>
      <c r="BF172" s="191">
        <f t="shared" si="55"/>
        <v>0</v>
      </c>
      <c r="BG172" s="191">
        <f t="shared" si="56"/>
        <v>0</v>
      </c>
      <c r="BH172" s="191">
        <f t="shared" si="57"/>
        <v>0</v>
      </c>
      <c r="BI172" s="191">
        <f t="shared" si="58"/>
        <v>0</v>
      </c>
      <c r="BJ172" s="17" t="s">
        <v>3562</v>
      </c>
      <c r="BK172" s="191">
        <f t="shared" si="59"/>
        <v>0</v>
      </c>
      <c r="BL172" s="17" t="s">
        <v>3761</v>
      </c>
      <c r="BM172" s="190" t="s">
        <v>956</v>
      </c>
    </row>
    <row r="173" spans="2:65" s="1" customFormat="1" ht="16.5" customHeight="1">
      <c r="B173" s="34"/>
      <c r="C173" s="179" t="s">
        <v>4022</v>
      </c>
      <c r="D173" s="179" t="s">
        <v>3694</v>
      </c>
      <c r="E173" s="180" t="s">
        <v>957</v>
      </c>
      <c r="F173" s="181" t="s">
        <v>958</v>
      </c>
      <c r="G173" s="182" t="s">
        <v>3834</v>
      </c>
      <c r="H173" s="183">
        <v>4</v>
      </c>
      <c r="I173" s="184"/>
      <c r="J173" s="185">
        <f t="shared" si="50"/>
        <v>0</v>
      </c>
      <c r="K173" s="181" t="s">
        <v>1790</v>
      </c>
      <c r="L173" s="38"/>
      <c r="M173" s="186" t="s">
        <v>3501</v>
      </c>
      <c r="N173" s="187" t="s">
        <v>3525</v>
      </c>
      <c r="O173" s="63"/>
      <c r="P173" s="188">
        <f t="shared" si="51"/>
        <v>0</v>
      </c>
      <c r="Q173" s="188">
        <v>0</v>
      </c>
      <c r="R173" s="188">
        <f t="shared" si="52"/>
        <v>0</v>
      </c>
      <c r="S173" s="188">
        <v>0</v>
      </c>
      <c r="T173" s="189">
        <f t="shared" si="53"/>
        <v>0</v>
      </c>
      <c r="AR173" s="190" t="s">
        <v>3761</v>
      </c>
      <c r="AT173" s="190" t="s">
        <v>3694</v>
      </c>
      <c r="AU173" s="190" t="s">
        <v>3565</v>
      </c>
      <c r="AY173" s="17" t="s">
        <v>3691</v>
      </c>
      <c r="BE173" s="191">
        <f t="shared" si="54"/>
        <v>0</v>
      </c>
      <c r="BF173" s="191">
        <f t="shared" si="55"/>
        <v>0</v>
      </c>
      <c r="BG173" s="191">
        <f t="shared" si="56"/>
        <v>0</v>
      </c>
      <c r="BH173" s="191">
        <f t="shared" si="57"/>
        <v>0</v>
      </c>
      <c r="BI173" s="191">
        <f t="shared" si="58"/>
        <v>0</v>
      </c>
      <c r="BJ173" s="17" t="s">
        <v>3562</v>
      </c>
      <c r="BK173" s="191">
        <f t="shared" si="59"/>
        <v>0</v>
      </c>
      <c r="BL173" s="17" t="s">
        <v>3761</v>
      </c>
      <c r="BM173" s="190" t="s">
        <v>959</v>
      </c>
    </row>
    <row r="174" spans="2:65" s="1" customFormat="1" ht="16.5" customHeight="1">
      <c r="B174" s="34"/>
      <c r="C174" s="179" t="s">
        <v>4025</v>
      </c>
      <c r="D174" s="179" t="s">
        <v>3694</v>
      </c>
      <c r="E174" s="180" t="s">
        <v>960</v>
      </c>
      <c r="F174" s="181" t="s">
        <v>961</v>
      </c>
      <c r="G174" s="182" t="s">
        <v>3834</v>
      </c>
      <c r="H174" s="183">
        <v>1</v>
      </c>
      <c r="I174" s="184"/>
      <c r="J174" s="185">
        <f t="shared" si="50"/>
        <v>0</v>
      </c>
      <c r="K174" s="181" t="s">
        <v>1790</v>
      </c>
      <c r="L174" s="38"/>
      <c r="M174" s="186" t="s">
        <v>3501</v>
      </c>
      <c r="N174" s="187" t="s">
        <v>3525</v>
      </c>
      <c r="O174" s="63"/>
      <c r="P174" s="188">
        <f t="shared" si="51"/>
        <v>0</v>
      </c>
      <c r="Q174" s="188">
        <v>0</v>
      </c>
      <c r="R174" s="188">
        <f t="shared" si="52"/>
        <v>0</v>
      </c>
      <c r="S174" s="188">
        <v>0</v>
      </c>
      <c r="T174" s="189">
        <f t="shared" si="53"/>
        <v>0</v>
      </c>
      <c r="AR174" s="190" t="s">
        <v>3761</v>
      </c>
      <c r="AT174" s="190" t="s">
        <v>3694</v>
      </c>
      <c r="AU174" s="190" t="s">
        <v>3565</v>
      </c>
      <c r="AY174" s="17" t="s">
        <v>3691</v>
      </c>
      <c r="BE174" s="191">
        <f t="shared" si="54"/>
        <v>0</v>
      </c>
      <c r="BF174" s="191">
        <f t="shared" si="55"/>
        <v>0</v>
      </c>
      <c r="BG174" s="191">
        <f t="shared" si="56"/>
        <v>0</v>
      </c>
      <c r="BH174" s="191">
        <f t="shared" si="57"/>
        <v>0</v>
      </c>
      <c r="BI174" s="191">
        <f t="shared" si="58"/>
        <v>0</v>
      </c>
      <c r="BJ174" s="17" t="s">
        <v>3562</v>
      </c>
      <c r="BK174" s="191">
        <f t="shared" si="59"/>
        <v>0</v>
      </c>
      <c r="BL174" s="17" t="s">
        <v>3761</v>
      </c>
      <c r="BM174" s="190" t="s">
        <v>962</v>
      </c>
    </row>
    <row r="175" spans="2:65" s="1" customFormat="1" ht="16.5" customHeight="1">
      <c r="B175" s="34"/>
      <c r="C175" s="179" t="s">
        <v>4030</v>
      </c>
      <c r="D175" s="179" t="s">
        <v>3694</v>
      </c>
      <c r="E175" s="180" t="s">
        <v>963</v>
      </c>
      <c r="F175" s="181" t="s">
        <v>964</v>
      </c>
      <c r="G175" s="182" t="s">
        <v>3834</v>
      </c>
      <c r="H175" s="183">
        <v>1</v>
      </c>
      <c r="I175" s="184"/>
      <c r="J175" s="185">
        <f t="shared" si="50"/>
        <v>0</v>
      </c>
      <c r="K175" s="181" t="s">
        <v>1790</v>
      </c>
      <c r="L175" s="38"/>
      <c r="M175" s="186" t="s">
        <v>3501</v>
      </c>
      <c r="N175" s="187" t="s">
        <v>3525</v>
      </c>
      <c r="O175" s="63"/>
      <c r="P175" s="188">
        <f t="shared" si="51"/>
        <v>0</v>
      </c>
      <c r="Q175" s="188">
        <v>0</v>
      </c>
      <c r="R175" s="188">
        <f t="shared" si="52"/>
        <v>0</v>
      </c>
      <c r="S175" s="188">
        <v>0</v>
      </c>
      <c r="T175" s="189">
        <f t="shared" si="53"/>
        <v>0</v>
      </c>
      <c r="AR175" s="190" t="s">
        <v>3761</v>
      </c>
      <c r="AT175" s="190" t="s">
        <v>3694</v>
      </c>
      <c r="AU175" s="190" t="s">
        <v>3565</v>
      </c>
      <c r="AY175" s="17" t="s">
        <v>3691</v>
      </c>
      <c r="BE175" s="191">
        <f t="shared" si="54"/>
        <v>0</v>
      </c>
      <c r="BF175" s="191">
        <f t="shared" si="55"/>
        <v>0</v>
      </c>
      <c r="BG175" s="191">
        <f t="shared" si="56"/>
        <v>0</v>
      </c>
      <c r="BH175" s="191">
        <f t="shared" si="57"/>
        <v>0</v>
      </c>
      <c r="BI175" s="191">
        <f t="shared" si="58"/>
        <v>0</v>
      </c>
      <c r="BJ175" s="17" t="s">
        <v>3562</v>
      </c>
      <c r="BK175" s="191">
        <f t="shared" si="59"/>
        <v>0</v>
      </c>
      <c r="BL175" s="17" t="s">
        <v>3761</v>
      </c>
      <c r="BM175" s="190" t="s">
        <v>965</v>
      </c>
    </row>
    <row r="176" spans="2:65" s="1" customFormat="1" ht="16.5" customHeight="1">
      <c r="B176" s="34"/>
      <c r="C176" s="179" t="s">
        <v>4035</v>
      </c>
      <c r="D176" s="179" t="s">
        <v>3694</v>
      </c>
      <c r="E176" s="180" t="s">
        <v>966</v>
      </c>
      <c r="F176" s="181" t="s">
        <v>967</v>
      </c>
      <c r="G176" s="182" t="s">
        <v>3834</v>
      </c>
      <c r="H176" s="183">
        <v>1</v>
      </c>
      <c r="I176" s="184"/>
      <c r="J176" s="185">
        <f t="shared" si="50"/>
        <v>0</v>
      </c>
      <c r="K176" s="181" t="s">
        <v>1790</v>
      </c>
      <c r="L176" s="38"/>
      <c r="M176" s="186" t="s">
        <v>3501</v>
      </c>
      <c r="N176" s="187" t="s">
        <v>3525</v>
      </c>
      <c r="O176" s="63"/>
      <c r="P176" s="188">
        <f t="shared" si="51"/>
        <v>0</v>
      </c>
      <c r="Q176" s="188">
        <v>0</v>
      </c>
      <c r="R176" s="188">
        <f t="shared" si="52"/>
        <v>0</v>
      </c>
      <c r="S176" s="188">
        <v>0</v>
      </c>
      <c r="T176" s="189">
        <f t="shared" si="53"/>
        <v>0</v>
      </c>
      <c r="AR176" s="190" t="s">
        <v>3761</v>
      </c>
      <c r="AT176" s="190" t="s">
        <v>3694</v>
      </c>
      <c r="AU176" s="190" t="s">
        <v>3565</v>
      </c>
      <c r="AY176" s="17" t="s">
        <v>3691</v>
      </c>
      <c r="BE176" s="191">
        <f t="shared" si="54"/>
        <v>0</v>
      </c>
      <c r="BF176" s="191">
        <f t="shared" si="55"/>
        <v>0</v>
      </c>
      <c r="BG176" s="191">
        <f t="shared" si="56"/>
        <v>0</v>
      </c>
      <c r="BH176" s="191">
        <f t="shared" si="57"/>
        <v>0</v>
      </c>
      <c r="BI176" s="191">
        <f t="shared" si="58"/>
        <v>0</v>
      </c>
      <c r="BJ176" s="17" t="s">
        <v>3562</v>
      </c>
      <c r="BK176" s="191">
        <f t="shared" si="59"/>
        <v>0</v>
      </c>
      <c r="BL176" s="17" t="s">
        <v>3761</v>
      </c>
      <c r="BM176" s="190" t="s">
        <v>968</v>
      </c>
    </row>
    <row r="177" spans="2:65" s="1" customFormat="1" ht="16.5" customHeight="1">
      <c r="B177" s="34"/>
      <c r="C177" s="179" t="s">
        <v>4040</v>
      </c>
      <c r="D177" s="179" t="s">
        <v>3694</v>
      </c>
      <c r="E177" s="180" t="s">
        <v>969</v>
      </c>
      <c r="F177" s="181" t="s">
        <v>970</v>
      </c>
      <c r="G177" s="182" t="s">
        <v>3834</v>
      </c>
      <c r="H177" s="183">
        <v>1</v>
      </c>
      <c r="I177" s="184"/>
      <c r="J177" s="185">
        <f t="shared" si="50"/>
        <v>0</v>
      </c>
      <c r="K177" s="181" t="s">
        <v>1790</v>
      </c>
      <c r="L177" s="38"/>
      <c r="M177" s="186" t="s">
        <v>3501</v>
      </c>
      <c r="N177" s="187" t="s">
        <v>3525</v>
      </c>
      <c r="O177" s="63"/>
      <c r="P177" s="188">
        <f t="shared" si="51"/>
        <v>0</v>
      </c>
      <c r="Q177" s="188">
        <v>0</v>
      </c>
      <c r="R177" s="188">
        <f t="shared" si="52"/>
        <v>0</v>
      </c>
      <c r="S177" s="188">
        <v>0</v>
      </c>
      <c r="T177" s="189">
        <f t="shared" si="53"/>
        <v>0</v>
      </c>
      <c r="AR177" s="190" t="s">
        <v>3761</v>
      </c>
      <c r="AT177" s="190" t="s">
        <v>3694</v>
      </c>
      <c r="AU177" s="190" t="s">
        <v>3565</v>
      </c>
      <c r="AY177" s="17" t="s">
        <v>3691</v>
      </c>
      <c r="BE177" s="191">
        <f t="shared" si="54"/>
        <v>0</v>
      </c>
      <c r="BF177" s="191">
        <f t="shared" si="55"/>
        <v>0</v>
      </c>
      <c r="BG177" s="191">
        <f t="shared" si="56"/>
        <v>0</v>
      </c>
      <c r="BH177" s="191">
        <f t="shared" si="57"/>
        <v>0</v>
      </c>
      <c r="BI177" s="191">
        <f t="shared" si="58"/>
        <v>0</v>
      </c>
      <c r="BJ177" s="17" t="s">
        <v>3562</v>
      </c>
      <c r="BK177" s="191">
        <f t="shared" si="59"/>
        <v>0</v>
      </c>
      <c r="BL177" s="17" t="s">
        <v>3761</v>
      </c>
      <c r="BM177" s="190" t="s">
        <v>971</v>
      </c>
    </row>
    <row r="178" spans="2:65" s="1" customFormat="1" ht="16.5" customHeight="1">
      <c r="B178" s="34"/>
      <c r="C178" s="179" t="s">
        <v>4045</v>
      </c>
      <c r="D178" s="179" t="s">
        <v>3694</v>
      </c>
      <c r="E178" s="180" t="s">
        <v>972</v>
      </c>
      <c r="F178" s="181" t="s">
        <v>973</v>
      </c>
      <c r="G178" s="182" t="s">
        <v>3834</v>
      </c>
      <c r="H178" s="183">
        <v>1</v>
      </c>
      <c r="I178" s="184"/>
      <c r="J178" s="185">
        <f t="shared" si="50"/>
        <v>0</v>
      </c>
      <c r="K178" s="181" t="s">
        <v>1790</v>
      </c>
      <c r="L178" s="38"/>
      <c r="M178" s="186" t="s">
        <v>3501</v>
      </c>
      <c r="N178" s="187" t="s">
        <v>3525</v>
      </c>
      <c r="O178" s="63"/>
      <c r="P178" s="188">
        <f t="shared" si="51"/>
        <v>0</v>
      </c>
      <c r="Q178" s="188">
        <v>0</v>
      </c>
      <c r="R178" s="188">
        <f t="shared" si="52"/>
        <v>0</v>
      </c>
      <c r="S178" s="188">
        <v>0</v>
      </c>
      <c r="T178" s="189">
        <f t="shared" si="53"/>
        <v>0</v>
      </c>
      <c r="AR178" s="190" t="s">
        <v>3761</v>
      </c>
      <c r="AT178" s="190" t="s">
        <v>3694</v>
      </c>
      <c r="AU178" s="190" t="s">
        <v>3565</v>
      </c>
      <c r="AY178" s="17" t="s">
        <v>3691</v>
      </c>
      <c r="BE178" s="191">
        <f t="shared" si="54"/>
        <v>0</v>
      </c>
      <c r="BF178" s="191">
        <f t="shared" si="55"/>
        <v>0</v>
      </c>
      <c r="BG178" s="191">
        <f t="shared" si="56"/>
        <v>0</v>
      </c>
      <c r="BH178" s="191">
        <f t="shared" si="57"/>
        <v>0</v>
      </c>
      <c r="BI178" s="191">
        <f t="shared" si="58"/>
        <v>0</v>
      </c>
      <c r="BJ178" s="17" t="s">
        <v>3562</v>
      </c>
      <c r="BK178" s="191">
        <f t="shared" si="59"/>
        <v>0</v>
      </c>
      <c r="BL178" s="17" t="s">
        <v>3761</v>
      </c>
      <c r="BM178" s="190" t="s">
        <v>974</v>
      </c>
    </row>
    <row r="179" spans="2:65" s="1" customFormat="1" ht="16.5" customHeight="1">
      <c r="B179" s="34"/>
      <c r="C179" s="179" t="s">
        <v>4050</v>
      </c>
      <c r="D179" s="179" t="s">
        <v>3694</v>
      </c>
      <c r="E179" s="180" t="s">
        <v>975</v>
      </c>
      <c r="F179" s="181" t="s">
        <v>976</v>
      </c>
      <c r="G179" s="182" t="s">
        <v>3834</v>
      </c>
      <c r="H179" s="183">
        <v>1</v>
      </c>
      <c r="I179" s="184"/>
      <c r="J179" s="185">
        <f t="shared" si="50"/>
        <v>0</v>
      </c>
      <c r="K179" s="181" t="s">
        <v>1790</v>
      </c>
      <c r="L179" s="38"/>
      <c r="M179" s="186" t="s">
        <v>3501</v>
      </c>
      <c r="N179" s="187" t="s">
        <v>3525</v>
      </c>
      <c r="O179" s="63"/>
      <c r="P179" s="188">
        <f t="shared" si="51"/>
        <v>0</v>
      </c>
      <c r="Q179" s="188">
        <v>0</v>
      </c>
      <c r="R179" s="188">
        <f t="shared" si="52"/>
        <v>0</v>
      </c>
      <c r="S179" s="188">
        <v>0</v>
      </c>
      <c r="T179" s="189">
        <f t="shared" si="53"/>
        <v>0</v>
      </c>
      <c r="AR179" s="190" t="s">
        <v>3761</v>
      </c>
      <c r="AT179" s="190" t="s">
        <v>3694</v>
      </c>
      <c r="AU179" s="190" t="s">
        <v>3565</v>
      </c>
      <c r="AY179" s="17" t="s">
        <v>3691</v>
      </c>
      <c r="BE179" s="191">
        <f t="shared" si="54"/>
        <v>0</v>
      </c>
      <c r="BF179" s="191">
        <f t="shared" si="55"/>
        <v>0</v>
      </c>
      <c r="BG179" s="191">
        <f t="shared" si="56"/>
        <v>0</v>
      </c>
      <c r="BH179" s="191">
        <f t="shared" si="57"/>
        <v>0</v>
      </c>
      <c r="BI179" s="191">
        <f t="shared" si="58"/>
        <v>0</v>
      </c>
      <c r="BJ179" s="17" t="s">
        <v>3562</v>
      </c>
      <c r="BK179" s="191">
        <f t="shared" si="59"/>
        <v>0</v>
      </c>
      <c r="BL179" s="17" t="s">
        <v>3761</v>
      </c>
      <c r="BM179" s="190" t="s">
        <v>977</v>
      </c>
    </row>
    <row r="180" spans="2:65" s="1" customFormat="1" ht="16.5" customHeight="1">
      <c r="B180" s="34"/>
      <c r="C180" s="179" t="s">
        <v>4055</v>
      </c>
      <c r="D180" s="179" t="s">
        <v>3694</v>
      </c>
      <c r="E180" s="180" t="s">
        <v>978</v>
      </c>
      <c r="F180" s="181" t="s">
        <v>979</v>
      </c>
      <c r="G180" s="182" t="s">
        <v>3834</v>
      </c>
      <c r="H180" s="183">
        <v>3</v>
      </c>
      <c r="I180" s="184"/>
      <c r="J180" s="185">
        <f t="shared" si="50"/>
        <v>0</v>
      </c>
      <c r="K180" s="181" t="s">
        <v>1790</v>
      </c>
      <c r="L180" s="38"/>
      <c r="M180" s="186" t="s">
        <v>3501</v>
      </c>
      <c r="N180" s="187" t="s">
        <v>3525</v>
      </c>
      <c r="O180" s="63"/>
      <c r="P180" s="188">
        <f t="shared" si="51"/>
        <v>0</v>
      </c>
      <c r="Q180" s="188">
        <v>0</v>
      </c>
      <c r="R180" s="188">
        <f t="shared" si="52"/>
        <v>0</v>
      </c>
      <c r="S180" s="188">
        <v>0</v>
      </c>
      <c r="T180" s="189">
        <f t="shared" si="53"/>
        <v>0</v>
      </c>
      <c r="AR180" s="190" t="s">
        <v>3761</v>
      </c>
      <c r="AT180" s="190" t="s">
        <v>3694</v>
      </c>
      <c r="AU180" s="190" t="s">
        <v>3565</v>
      </c>
      <c r="AY180" s="17" t="s">
        <v>3691</v>
      </c>
      <c r="BE180" s="191">
        <f t="shared" si="54"/>
        <v>0</v>
      </c>
      <c r="BF180" s="191">
        <f t="shared" si="55"/>
        <v>0</v>
      </c>
      <c r="BG180" s="191">
        <f t="shared" si="56"/>
        <v>0</v>
      </c>
      <c r="BH180" s="191">
        <f t="shared" si="57"/>
        <v>0</v>
      </c>
      <c r="BI180" s="191">
        <f t="shared" si="58"/>
        <v>0</v>
      </c>
      <c r="BJ180" s="17" t="s">
        <v>3562</v>
      </c>
      <c r="BK180" s="191">
        <f t="shared" si="59"/>
        <v>0</v>
      </c>
      <c r="BL180" s="17" t="s">
        <v>3761</v>
      </c>
      <c r="BM180" s="190" t="s">
        <v>980</v>
      </c>
    </row>
    <row r="181" spans="2:65" s="1" customFormat="1" ht="16.5" customHeight="1">
      <c r="B181" s="34"/>
      <c r="C181" s="179" t="s">
        <v>4060</v>
      </c>
      <c r="D181" s="179" t="s">
        <v>3694</v>
      </c>
      <c r="E181" s="180" t="s">
        <v>981</v>
      </c>
      <c r="F181" s="181" t="s">
        <v>982</v>
      </c>
      <c r="G181" s="182" t="s">
        <v>3834</v>
      </c>
      <c r="H181" s="183">
        <v>1</v>
      </c>
      <c r="I181" s="184"/>
      <c r="J181" s="185">
        <f t="shared" si="50"/>
        <v>0</v>
      </c>
      <c r="K181" s="181" t="s">
        <v>1790</v>
      </c>
      <c r="L181" s="38"/>
      <c r="M181" s="186" t="s">
        <v>3501</v>
      </c>
      <c r="N181" s="187" t="s">
        <v>3525</v>
      </c>
      <c r="O181" s="63"/>
      <c r="P181" s="188">
        <f t="shared" si="51"/>
        <v>0</v>
      </c>
      <c r="Q181" s="188">
        <v>0</v>
      </c>
      <c r="R181" s="188">
        <f t="shared" si="52"/>
        <v>0</v>
      </c>
      <c r="S181" s="188">
        <v>0</v>
      </c>
      <c r="T181" s="189">
        <f t="shared" si="53"/>
        <v>0</v>
      </c>
      <c r="AR181" s="190" t="s">
        <v>3761</v>
      </c>
      <c r="AT181" s="190" t="s">
        <v>3694</v>
      </c>
      <c r="AU181" s="190" t="s">
        <v>3565</v>
      </c>
      <c r="AY181" s="17" t="s">
        <v>3691</v>
      </c>
      <c r="BE181" s="191">
        <f t="shared" si="54"/>
        <v>0</v>
      </c>
      <c r="BF181" s="191">
        <f t="shared" si="55"/>
        <v>0</v>
      </c>
      <c r="BG181" s="191">
        <f t="shared" si="56"/>
        <v>0</v>
      </c>
      <c r="BH181" s="191">
        <f t="shared" si="57"/>
        <v>0</v>
      </c>
      <c r="BI181" s="191">
        <f t="shared" si="58"/>
        <v>0</v>
      </c>
      <c r="BJ181" s="17" t="s">
        <v>3562</v>
      </c>
      <c r="BK181" s="191">
        <f t="shared" si="59"/>
        <v>0</v>
      </c>
      <c r="BL181" s="17" t="s">
        <v>3761</v>
      </c>
      <c r="BM181" s="190" t="s">
        <v>983</v>
      </c>
    </row>
    <row r="182" spans="2:65" s="1" customFormat="1" ht="16.5" customHeight="1">
      <c r="B182" s="34"/>
      <c r="C182" s="179" t="s">
        <v>4064</v>
      </c>
      <c r="D182" s="179" t="s">
        <v>3694</v>
      </c>
      <c r="E182" s="180" t="s">
        <v>984</v>
      </c>
      <c r="F182" s="181" t="s">
        <v>985</v>
      </c>
      <c r="G182" s="182" t="s">
        <v>3834</v>
      </c>
      <c r="H182" s="183">
        <v>5</v>
      </c>
      <c r="I182" s="184"/>
      <c r="J182" s="185">
        <f t="shared" si="50"/>
        <v>0</v>
      </c>
      <c r="K182" s="181" t="s">
        <v>1790</v>
      </c>
      <c r="L182" s="38"/>
      <c r="M182" s="186" t="s">
        <v>3501</v>
      </c>
      <c r="N182" s="187" t="s">
        <v>3525</v>
      </c>
      <c r="O182" s="63"/>
      <c r="P182" s="188">
        <f t="shared" si="51"/>
        <v>0</v>
      </c>
      <c r="Q182" s="188">
        <v>0</v>
      </c>
      <c r="R182" s="188">
        <f t="shared" si="52"/>
        <v>0</v>
      </c>
      <c r="S182" s="188">
        <v>0</v>
      </c>
      <c r="T182" s="189">
        <f t="shared" si="53"/>
        <v>0</v>
      </c>
      <c r="AR182" s="190" t="s">
        <v>3761</v>
      </c>
      <c r="AT182" s="190" t="s">
        <v>3694</v>
      </c>
      <c r="AU182" s="190" t="s">
        <v>3565</v>
      </c>
      <c r="AY182" s="17" t="s">
        <v>3691</v>
      </c>
      <c r="BE182" s="191">
        <f t="shared" si="54"/>
        <v>0</v>
      </c>
      <c r="BF182" s="191">
        <f t="shared" si="55"/>
        <v>0</v>
      </c>
      <c r="BG182" s="191">
        <f t="shared" si="56"/>
        <v>0</v>
      </c>
      <c r="BH182" s="191">
        <f t="shared" si="57"/>
        <v>0</v>
      </c>
      <c r="BI182" s="191">
        <f t="shared" si="58"/>
        <v>0</v>
      </c>
      <c r="BJ182" s="17" t="s">
        <v>3562</v>
      </c>
      <c r="BK182" s="191">
        <f t="shared" si="59"/>
        <v>0</v>
      </c>
      <c r="BL182" s="17" t="s">
        <v>3761</v>
      </c>
      <c r="BM182" s="190" t="s">
        <v>986</v>
      </c>
    </row>
    <row r="183" spans="2:65" s="1" customFormat="1" ht="16.5" customHeight="1">
      <c r="B183" s="34"/>
      <c r="C183" s="179" t="s">
        <v>4073</v>
      </c>
      <c r="D183" s="179" t="s">
        <v>3694</v>
      </c>
      <c r="E183" s="180" t="s">
        <v>987</v>
      </c>
      <c r="F183" s="181" t="s">
        <v>988</v>
      </c>
      <c r="G183" s="182" t="s">
        <v>3834</v>
      </c>
      <c r="H183" s="183">
        <v>1</v>
      </c>
      <c r="I183" s="184"/>
      <c r="J183" s="185">
        <f t="shared" si="50"/>
        <v>0</v>
      </c>
      <c r="K183" s="181" t="s">
        <v>1790</v>
      </c>
      <c r="L183" s="38"/>
      <c r="M183" s="186" t="s">
        <v>3501</v>
      </c>
      <c r="N183" s="187" t="s">
        <v>3525</v>
      </c>
      <c r="O183" s="63"/>
      <c r="P183" s="188">
        <f t="shared" si="51"/>
        <v>0</v>
      </c>
      <c r="Q183" s="188">
        <v>0</v>
      </c>
      <c r="R183" s="188">
        <f t="shared" si="52"/>
        <v>0</v>
      </c>
      <c r="S183" s="188">
        <v>0</v>
      </c>
      <c r="T183" s="189">
        <f t="shared" si="53"/>
        <v>0</v>
      </c>
      <c r="AR183" s="190" t="s">
        <v>3761</v>
      </c>
      <c r="AT183" s="190" t="s">
        <v>3694</v>
      </c>
      <c r="AU183" s="190" t="s">
        <v>3565</v>
      </c>
      <c r="AY183" s="17" t="s">
        <v>3691</v>
      </c>
      <c r="BE183" s="191">
        <f t="shared" si="54"/>
        <v>0</v>
      </c>
      <c r="BF183" s="191">
        <f t="shared" si="55"/>
        <v>0</v>
      </c>
      <c r="BG183" s="191">
        <f t="shared" si="56"/>
        <v>0</v>
      </c>
      <c r="BH183" s="191">
        <f t="shared" si="57"/>
        <v>0</v>
      </c>
      <c r="BI183" s="191">
        <f t="shared" si="58"/>
        <v>0</v>
      </c>
      <c r="BJ183" s="17" t="s">
        <v>3562</v>
      </c>
      <c r="BK183" s="191">
        <f t="shared" si="59"/>
        <v>0</v>
      </c>
      <c r="BL183" s="17" t="s">
        <v>3761</v>
      </c>
      <c r="BM183" s="190" t="s">
        <v>989</v>
      </c>
    </row>
    <row r="184" spans="2:65" s="1" customFormat="1" ht="16.5" customHeight="1">
      <c r="B184" s="34"/>
      <c r="C184" s="179" t="s">
        <v>4078</v>
      </c>
      <c r="D184" s="179" t="s">
        <v>3694</v>
      </c>
      <c r="E184" s="180" t="s">
        <v>990</v>
      </c>
      <c r="F184" s="181" t="s">
        <v>991</v>
      </c>
      <c r="G184" s="182" t="s">
        <v>3834</v>
      </c>
      <c r="H184" s="183">
        <v>3</v>
      </c>
      <c r="I184" s="184"/>
      <c r="J184" s="185">
        <f t="shared" si="50"/>
        <v>0</v>
      </c>
      <c r="K184" s="181" t="s">
        <v>1790</v>
      </c>
      <c r="L184" s="38"/>
      <c r="M184" s="186" t="s">
        <v>3501</v>
      </c>
      <c r="N184" s="187" t="s">
        <v>3525</v>
      </c>
      <c r="O184" s="63"/>
      <c r="P184" s="188">
        <f t="shared" si="51"/>
        <v>0</v>
      </c>
      <c r="Q184" s="188">
        <v>0</v>
      </c>
      <c r="R184" s="188">
        <f t="shared" si="52"/>
        <v>0</v>
      </c>
      <c r="S184" s="188">
        <v>0</v>
      </c>
      <c r="T184" s="189">
        <f t="shared" si="53"/>
        <v>0</v>
      </c>
      <c r="AR184" s="190" t="s">
        <v>3761</v>
      </c>
      <c r="AT184" s="190" t="s">
        <v>3694</v>
      </c>
      <c r="AU184" s="190" t="s">
        <v>3565</v>
      </c>
      <c r="AY184" s="17" t="s">
        <v>3691</v>
      </c>
      <c r="BE184" s="191">
        <f t="shared" si="54"/>
        <v>0</v>
      </c>
      <c r="BF184" s="191">
        <f t="shared" si="55"/>
        <v>0</v>
      </c>
      <c r="BG184" s="191">
        <f t="shared" si="56"/>
        <v>0</v>
      </c>
      <c r="BH184" s="191">
        <f t="shared" si="57"/>
        <v>0</v>
      </c>
      <c r="BI184" s="191">
        <f t="shared" si="58"/>
        <v>0</v>
      </c>
      <c r="BJ184" s="17" t="s">
        <v>3562</v>
      </c>
      <c r="BK184" s="191">
        <f t="shared" si="59"/>
        <v>0</v>
      </c>
      <c r="BL184" s="17" t="s">
        <v>3761</v>
      </c>
      <c r="BM184" s="190" t="s">
        <v>992</v>
      </c>
    </row>
    <row r="185" spans="2:65" s="1" customFormat="1" ht="16.5" customHeight="1">
      <c r="B185" s="34"/>
      <c r="C185" s="179" t="s">
        <v>4080</v>
      </c>
      <c r="D185" s="179" t="s">
        <v>3694</v>
      </c>
      <c r="E185" s="180" t="s">
        <v>993</v>
      </c>
      <c r="F185" s="181" t="s">
        <v>994</v>
      </c>
      <c r="G185" s="182" t="s">
        <v>3834</v>
      </c>
      <c r="H185" s="183">
        <v>3</v>
      </c>
      <c r="I185" s="184"/>
      <c r="J185" s="185">
        <f t="shared" si="50"/>
        <v>0</v>
      </c>
      <c r="K185" s="181" t="s">
        <v>1790</v>
      </c>
      <c r="L185" s="38"/>
      <c r="M185" s="186" t="s">
        <v>3501</v>
      </c>
      <c r="N185" s="187" t="s">
        <v>3525</v>
      </c>
      <c r="O185" s="63"/>
      <c r="P185" s="188">
        <f t="shared" si="51"/>
        <v>0</v>
      </c>
      <c r="Q185" s="188">
        <v>0</v>
      </c>
      <c r="R185" s="188">
        <f t="shared" si="52"/>
        <v>0</v>
      </c>
      <c r="S185" s="188">
        <v>0</v>
      </c>
      <c r="T185" s="189">
        <f t="shared" si="53"/>
        <v>0</v>
      </c>
      <c r="AR185" s="190" t="s">
        <v>3761</v>
      </c>
      <c r="AT185" s="190" t="s">
        <v>3694</v>
      </c>
      <c r="AU185" s="190" t="s">
        <v>3565</v>
      </c>
      <c r="AY185" s="17" t="s">
        <v>3691</v>
      </c>
      <c r="BE185" s="191">
        <f t="shared" si="54"/>
        <v>0</v>
      </c>
      <c r="BF185" s="191">
        <f t="shared" si="55"/>
        <v>0</v>
      </c>
      <c r="BG185" s="191">
        <f t="shared" si="56"/>
        <v>0</v>
      </c>
      <c r="BH185" s="191">
        <f t="shared" si="57"/>
        <v>0</v>
      </c>
      <c r="BI185" s="191">
        <f t="shared" si="58"/>
        <v>0</v>
      </c>
      <c r="BJ185" s="17" t="s">
        <v>3562</v>
      </c>
      <c r="BK185" s="191">
        <f t="shared" si="59"/>
        <v>0</v>
      </c>
      <c r="BL185" s="17" t="s">
        <v>3761</v>
      </c>
      <c r="BM185" s="190" t="s">
        <v>995</v>
      </c>
    </row>
    <row r="186" spans="2:65" s="1" customFormat="1" ht="16.5" customHeight="1">
      <c r="B186" s="34"/>
      <c r="C186" s="179" t="s">
        <v>4085</v>
      </c>
      <c r="D186" s="179" t="s">
        <v>3694</v>
      </c>
      <c r="E186" s="180" t="s">
        <v>996</v>
      </c>
      <c r="F186" s="181" t="s">
        <v>997</v>
      </c>
      <c r="G186" s="182" t="s">
        <v>3834</v>
      </c>
      <c r="H186" s="183">
        <v>1</v>
      </c>
      <c r="I186" s="184"/>
      <c r="J186" s="185">
        <f t="shared" si="50"/>
        <v>0</v>
      </c>
      <c r="K186" s="181" t="s">
        <v>1790</v>
      </c>
      <c r="L186" s="38"/>
      <c r="M186" s="186" t="s">
        <v>3501</v>
      </c>
      <c r="N186" s="187" t="s">
        <v>3525</v>
      </c>
      <c r="O186" s="63"/>
      <c r="P186" s="188">
        <f t="shared" si="51"/>
        <v>0</v>
      </c>
      <c r="Q186" s="188">
        <v>0</v>
      </c>
      <c r="R186" s="188">
        <f t="shared" si="52"/>
        <v>0</v>
      </c>
      <c r="S186" s="188">
        <v>0</v>
      </c>
      <c r="T186" s="189">
        <f t="shared" si="53"/>
        <v>0</v>
      </c>
      <c r="AR186" s="190" t="s">
        <v>3761</v>
      </c>
      <c r="AT186" s="190" t="s">
        <v>3694</v>
      </c>
      <c r="AU186" s="190" t="s">
        <v>3565</v>
      </c>
      <c r="AY186" s="17" t="s">
        <v>3691</v>
      </c>
      <c r="BE186" s="191">
        <f t="shared" si="54"/>
        <v>0</v>
      </c>
      <c r="BF186" s="191">
        <f t="shared" si="55"/>
        <v>0</v>
      </c>
      <c r="BG186" s="191">
        <f t="shared" si="56"/>
        <v>0</v>
      </c>
      <c r="BH186" s="191">
        <f t="shared" si="57"/>
        <v>0</v>
      </c>
      <c r="BI186" s="191">
        <f t="shared" si="58"/>
        <v>0</v>
      </c>
      <c r="BJ186" s="17" t="s">
        <v>3562</v>
      </c>
      <c r="BK186" s="191">
        <f t="shared" si="59"/>
        <v>0</v>
      </c>
      <c r="BL186" s="17" t="s">
        <v>3761</v>
      </c>
      <c r="BM186" s="190" t="s">
        <v>998</v>
      </c>
    </row>
    <row r="187" spans="2:65" s="1" customFormat="1" ht="16.5" customHeight="1">
      <c r="B187" s="34"/>
      <c r="C187" s="179" t="s">
        <v>4089</v>
      </c>
      <c r="D187" s="179" t="s">
        <v>3694</v>
      </c>
      <c r="E187" s="180" t="s">
        <v>999</v>
      </c>
      <c r="F187" s="181" t="s">
        <v>1000</v>
      </c>
      <c r="G187" s="182" t="s">
        <v>3834</v>
      </c>
      <c r="H187" s="183">
        <v>1</v>
      </c>
      <c r="I187" s="184"/>
      <c r="J187" s="185">
        <f t="shared" si="50"/>
        <v>0</v>
      </c>
      <c r="K187" s="181" t="s">
        <v>1790</v>
      </c>
      <c r="L187" s="38"/>
      <c r="M187" s="186" t="s">
        <v>3501</v>
      </c>
      <c r="N187" s="187" t="s">
        <v>3525</v>
      </c>
      <c r="O187" s="63"/>
      <c r="P187" s="188">
        <f t="shared" si="51"/>
        <v>0</v>
      </c>
      <c r="Q187" s="188">
        <v>0</v>
      </c>
      <c r="R187" s="188">
        <f t="shared" si="52"/>
        <v>0</v>
      </c>
      <c r="S187" s="188">
        <v>0</v>
      </c>
      <c r="T187" s="189">
        <f t="shared" si="53"/>
        <v>0</v>
      </c>
      <c r="AR187" s="190" t="s">
        <v>3761</v>
      </c>
      <c r="AT187" s="190" t="s">
        <v>3694</v>
      </c>
      <c r="AU187" s="190" t="s">
        <v>3565</v>
      </c>
      <c r="AY187" s="17" t="s">
        <v>3691</v>
      </c>
      <c r="BE187" s="191">
        <f t="shared" si="54"/>
        <v>0</v>
      </c>
      <c r="BF187" s="191">
        <f t="shared" si="55"/>
        <v>0</v>
      </c>
      <c r="BG187" s="191">
        <f t="shared" si="56"/>
        <v>0</v>
      </c>
      <c r="BH187" s="191">
        <f t="shared" si="57"/>
        <v>0</v>
      </c>
      <c r="BI187" s="191">
        <f t="shared" si="58"/>
        <v>0</v>
      </c>
      <c r="BJ187" s="17" t="s">
        <v>3562</v>
      </c>
      <c r="BK187" s="191">
        <f t="shared" si="59"/>
        <v>0</v>
      </c>
      <c r="BL187" s="17" t="s">
        <v>3761</v>
      </c>
      <c r="BM187" s="190" t="s">
        <v>1001</v>
      </c>
    </row>
    <row r="188" spans="2:65" s="1" customFormat="1" ht="16.5" customHeight="1">
      <c r="B188" s="34"/>
      <c r="C188" s="179" t="s">
        <v>4094</v>
      </c>
      <c r="D188" s="179" t="s">
        <v>3694</v>
      </c>
      <c r="E188" s="180" t="s">
        <v>1002</v>
      </c>
      <c r="F188" s="181" t="s">
        <v>1003</v>
      </c>
      <c r="G188" s="182" t="s">
        <v>3834</v>
      </c>
      <c r="H188" s="183">
        <v>1</v>
      </c>
      <c r="I188" s="184"/>
      <c r="J188" s="185">
        <f t="shared" si="50"/>
        <v>0</v>
      </c>
      <c r="K188" s="181" t="s">
        <v>1790</v>
      </c>
      <c r="L188" s="38"/>
      <c r="M188" s="186" t="s">
        <v>3501</v>
      </c>
      <c r="N188" s="187" t="s">
        <v>3525</v>
      </c>
      <c r="O188" s="63"/>
      <c r="P188" s="188">
        <f t="shared" si="51"/>
        <v>0</v>
      </c>
      <c r="Q188" s="188">
        <v>0</v>
      </c>
      <c r="R188" s="188">
        <f t="shared" si="52"/>
        <v>0</v>
      </c>
      <c r="S188" s="188">
        <v>0</v>
      </c>
      <c r="T188" s="189">
        <f t="shared" si="53"/>
        <v>0</v>
      </c>
      <c r="AR188" s="190" t="s">
        <v>3761</v>
      </c>
      <c r="AT188" s="190" t="s">
        <v>3694</v>
      </c>
      <c r="AU188" s="190" t="s">
        <v>3565</v>
      </c>
      <c r="AY188" s="17" t="s">
        <v>3691</v>
      </c>
      <c r="BE188" s="191">
        <f t="shared" si="54"/>
        <v>0</v>
      </c>
      <c r="BF188" s="191">
        <f t="shared" si="55"/>
        <v>0</v>
      </c>
      <c r="BG188" s="191">
        <f t="shared" si="56"/>
        <v>0</v>
      </c>
      <c r="BH188" s="191">
        <f t="shared" si="57"/>
        <v>0</v>
      </c>
      <c r="BI188" s="191">
        <f t="shared" si="58"/>
        <v>0</v>
      </c>
      <c r="BJ188" s="17" t="s">
        <v>3562</v>
      </c>
      <c r="BK188" s="191">
        <f t="shared" si="59"/>
        <v>0</v>
      </c>
      <c r="BL188" s="17" t="s">
        <v>3761</v>
      </c>
      <c r="BM188" s="190" t="s">
        <v>1004</v>
      </c>
    </row>
    <row r="189" spans="2:65" s="1" customFormat="1" ht="16.5" customHeight="1">
      <c r="B189" s="34"/>
      <c r="C189" s="179" t="s">
        <v>4100</v>
      </c>
      <c r="D189" s="179" t="s">
        <v>3694</v>
      </c>
      <c r="E189" s="180" t="s">
        <v>1005</v>
      </c>
      <c r="F189" s="181" t="s">
        <v>1006</v>
      </c>
      <c r="G189" s="182" t="s">
        <v>3834</v>
      </c>
      <c r="H189" s="183">
        <v>3</v>
      </c>
      <c r="I189" s="184"/>
      <c r="J189" s="185">
        <f t="shared" si="50"/>
        <v>0</v>
      </c>
      <c r="K189" s="181" t="s">
        <v>1790</v>
      </c>
      <c r="L189" s="38"/>
      <c r="M189" s="186" t="s">
        <v>3501</v>
      </c>
      <c r="N189" s="187" t="s">
        <v>3525</v>
      </c>
      <c r="O189" s="63"/>
      <c r="P189" s="188">
        <f t="shared" si="51"/>
        <v>0</v>
      </c>
      <c r="Q189" s="188">
        <v>0</v>
      </c>
      <c r="R189" s="188">
        <f t="shared" si="52"/>
        <v>0</v>
      </c>
      <c r="S189" s="188">
        <v>0</v>
      </c>
      <c r="T189" s="189">
        <f t="shared" si="53"/>
        <v>0</v>
      </c>
      <c r="AR189" s="190" t="s">
        <v>3761</v>
      </c>
      <c r="AT189" s="190" t="s">
        <v>3694</v>
      </c>
      <c r="AU189" s="190" t="s">
        <v>3565</v>
      </c>
      <c r="AY189" s="17" t="s">
        <v>3691</v>
      </c>
      <c r="BE189" s="191">
        <f t="shared" si="54"/>
        <v>0</v>
      </c>
      <c r="BF189" s="191">
        <f t="shared" si="55"/>
        <v>0</v>
      </c>
      <c r="BG189" s="191">
        <f t="shared" si="56"/>
        <v>0</v>
      </c>
      <c r="BH189" s="191">
        <f t="shared" si="57"/>
        <v>0</v>
      </c>
      <c r="BI189" s="191">
        <f t="shared" si="58"/>
        <v>0</v>
      </c>
      <c r="BJ189" s="17" t="s">
        <v>3562</v>
      </c>
      <c r="BK189" s="191">
        <f t="shared" si="59"/>
        <v>0</v>
      </c>
      <c r="BL189" s="17" t="s">
        <v>3761</v>
      </c>
      <c r="BM189" s="190" t="s">
        <v>1007</v>
      </c>
    </row>
    <row r="190" spans="2:65" s="1" customFormat="1" ht="16.5" customHeight="1">
      <c r="B190" s="34"/>
      <c r="C190" s="179" t="s">
        <v>4104</v>
      </c>
      <c r="D190" s="179" t="s">
        <v>3694</v>
      </c>
      <c r="E190" s="180" t="s">
        <v>1008</v>
      </c>
      <c r="F190" s="181" t="s">
        <v>1009</v>
      </c>
      <c r="G190" s="182" t="s">
        <v>3834</v>
      </c>
      <c r="H190" s="183">
        <v>1</v>
      </c>
      <c r="I190" s="184"/>
      <c r="J190" s="185">
        <f t="shared" si="50"/>
        <v>0</v>
      </c>
      <c r="K190" s="181" t="s">
        <v>1790</v>
      </c>
      <c r="L190" s="38"/>
      <c r="M190" s="186" t="s">
        <v>3501</v>
      </c>
      <c r="N190" s="187" t="s">
        <v>3525</v>
      </c>
      <c r="O190" s="63"/>
      <c r="P190" s="188">
        <f t="shared" si="51"/>
        <v>0</v>
      </c>
      <c r="Q190" s="188">
        <v>0</v>
      </c>
      <c r="R190" s="188">
        <f t="shared" si="52"/>
        <v>0</v>
      </c>
      <c r="S190" s="188">
        <v>0</v>
      </c>
      <c r="T190" s="189">
        <f t="shared" si="53"/>
        <v>0</v>
      </c>
      <c r="AR190" s="190" t="s">
        <v>3761</v>
      </c>
      <c r="AT190" s="190" t="s">
        <v>3694</v>
      </c>
      <c r="AU190" s="190" t="s">
        <v>3565</v>
      </c>
      <c r="AY190" s="17" t="s">
        <v>3691</v>
      </c>
      <c r="BE190" s="191">
        <f t="shared" si="54"/>
        <v>0</v>
      </c>
      <c r="BF190" s="191">
        <f t="shared" si="55"/>
        <v>0</v>
      </c>
      <c r="BG190" s="191">
        <f t="shared" si="56"/>
        <v>0</v>
      </c>
      <c r="BH190" s="191">
        <f t="shared" si="57"/>
        <v>0</v>
      </c>
      <c r="BI190" s="191">
        <f t="shared" si="58"/>
        <v>0</v>
      </c>
      <c r="BJ190" s="17" t="s">
        <v>3562</v>
      </c>
      <c r="BK190" s="191">
        <f t="shared" si="59"/>
        <v>0</v>
      </c>
      <c r="BL190" s="17" t="s">
        <v>3761</v>
      </c>
      <c r="BM190" s="190" t="s">
        <v>1010</v>
      </c>
    </row>
    <row r="191" spans="2:65" s="1" customFormat="1" ht="16.5" customHeight="1">
      <c r="B191" s="34"/>
      <c r="C191" s="179" t="s">
        <v>4108</v>
      </c>
      <c r="D191" s="179" t="s">
        <v>3694</v>
      </c>
      <c r="E191" s="180" t="s">
        <v>1011</v>
      </c>
      <c r="F191" s="181" t="s">
        <v>1012</v>
      </c>
      <c r="G191" s="182" t="s">
        <v>3834</v>
      </c>
      <c r="H191" s="183">
        <v>2</v>
      </c>
      <c r="I191" s="184"/>
      <c r="J191" s="185">
        <f t="shared" si="50"/>
        <v>0</v>
      </c>
      <c r="K191" s="181" t="s">
        <v>1790</v>
      </c>
      <c r="L191" s="38"/>
      <c r="M191" s="186" t="s">
        <v>3501</v>
      </c>
      <c r="N191" s="187" t="s">
        <v>3525</v>
      </c>
      <c r="O191" s="63"/>
      <c r="P191" s="188">
        <f t="shared" si="51"/>
        <v>0</v>
      </c>
      <c r="Q191" s="188">
        <v>0</v>
      </c>
      <c r="R191" s="188">
        <f t="shared" si="52"/>
        <v>0</v>
      </c>
      <c r="S191" s="188">
        <v>0</v>
      </c>
      <c r="T191" s="189">
        <f t="shared" si="53"/>
        <v>0</v>
      </c>
      <c r="AR191" s="190" t="s">
        <v>3761</v>
      </c>
      <c r="AT191" s="190" t="s">
        <v>3694</v>
      </c>
      <c r="AU191" s="190" t="s">
        <v>3565</v>
      </c>
      <c r="AY191" s="17" t="s">
        <v>3691</v>
      </c>
      <c r="BE191" s="191">
        <f t="shared" si="54"/>
        <v>0</v>
      </c>
      <c r="BF191" s="191">
        <f t="shared" si="55"/>
        <v>0</v>
      </c>
      <c r="BG191" s="191">
        <f t="shared" si="56"/>
        <v>0</v>
      </c>
      <c r="BH191" s="191">
        <f t="shared" si="57"/>
        <v>0</v>
      </c>
      <c r="BI191" s="191">
        <f t="shared" si="58"/>
        <v>0</v>
      </c>
      <c r="BJ191" s="17" t="s">
        <v>3562</v>
      </c>
      <c r="BK191" s="191">
        <f t="shared" si="59"/>
        <v>0</v>
      </c>
      <c r="BL191" s="17" t="s">
        <v>3761</v>
      </c>
      <c r="BM191" s="190" t="s">
        <v>1013</v>
      </c>
    </row>
    <row r="192" spans="2:65" s="1" customFormat="1" ht="16.5" customHeight="1">
      <c r="B192" s="34"/>
      <c r="C192" s="179" t="s">
        <v>4113</v>
      </c>
      <c r="D192" s="179" t="s">
        <v>3694</v>
      </c>
      <c r="E192" s="180" t="s">
        <v>1014</v>
      </c>
      <c r="F192" s="181" t="s">
        <v>1015</v>
      </c>
      <c r="G192" s="182" t="s">
        <v>3834</v>
      </c>
      <c r="H192" s="183">
        <v>2</v>
      </c>
      <c r="I192" s="184"/>
      <c r="J192" s="185">
        <f t="shared" si="50"/>
        <v>0</v>
      </c>
      <c r="K192" s="181" t="s">
        <v>1790</v>
      </c>
      <c r="L192" s="38"/>
      <c r="M192" s="186" t="s">
        <v>3501</v>
      </c>
      <c r="N192" s="187" t="s">
        <v>3525</v>
      </c>
      <c r="O192" s="63"/>
      <c r="P192" s="188">
        <f t="shared" si="51"/>
        <v>0</v>
      </c>
      <c r="Q192" s="188">
        <v>0</v>
      </c>
      <c r="R192" s="188">
        <f t="shared" si="52"/>
        <v>0</v>
      </c>
      <c r="S192" s="188">
        <v>0</v>
      </c>
      <c r="T192" s="189">
        <f t="shared" si="53"/>
        <v>0</v>
      </c>
      <c r="AR192" s="190" t="s">
        <v>3761</v>
      </c>
      <c r="AT192" s="190" t="s">
        <v>3694</v>
      </c>
      <c r="AU192" s="190" t="s">
        <v>3565</v>
      </c>
      <c r="AY192" s="17" t="s">
        <v>3691</v>
      </c>
      <c r="BE192" s="191">
        <f t="shared" si="54"/>
        <v>0</v>
      </c>
      <c r="BF192" s="191">
        <f t="shared" si="55"/>
        <v>0</v>
      </c>
      <c r="BG192" s="191">
        <f t="shared" si="56"/>
        <v>0</v>
      </c>
      <c r="BH192" s="191">
        <f t="shared" si="57"/>
        <v>0</v>
      </c>
      <c r="BI192" s="191">
        <f t="shared" si="58"/>
        <v>0</v>
      </c>
      <c r="BJ192" s="17" t="s">
        <v>3562</v>
      </c>
      <c r="BK192" s="191">
        <f t="shared" si="59"/>
        <v>0</v>
      </c>
      <c r="BL192" s="17" t="s">
        <v>3761</v>
      </c>
      <c r="BM192" s="190" t="s">
        <v>1016</v>
      </c>
    </row>
    <row r="193" spans="2:65" s="1" customFormat="1" ht="16.5" customHeight="1">
      <c r="B193" s="34"/>
      <c r="C193" s="225" t="s">
        <v>4117</v>
      </c>
      <c r="D193" s="225" t="s">
        <v>3806</v>
      </c>
      <c r="E193" s="226" t="s">
        <v>1017</v>
      </c>
      <c r="F193" s="227" t="s">
        <v>1018</v>
      </c>
      <c r="G193" s="228" t="s">
        <v>3834</v>
      </c>
      <c r="H193" s="229">
        <v>2</v>
      </c>
      <c r="I193" s="230"/>
      <c r="J193" s="231">
        <f t="shared" si="50"/>
        <v>0</v>
      </c>
      <c r="K193" s="227" t="s">
        <v>3501</v>
      </c>
      <c r="L193" s="232"/>
      <c r="M193" s="233" t="s">
        <v>3501</v>
      </c>
      <c r="N193" s="234" t="s">
        <v>3525</v>
      </c>
      <c r="O193" s="63"/>
      <c r="P193" s="188">
        <f t="shared" si="51"/>
        <v>0</v>
      </c>
      <c r="Q193" s="188">
        <v>0</v>
      </c>
      <c r="R193" s="188">
        <f t="shared" si="52"/>
        <v>0</v>
      </c>
      <c r="S193" s="188">
        <v>0</v>
      </c>
      <c r="T193" s="189">
        <f t="shared" si="53"/>
        <v>0</v>
      </c>
      <c r="AR193" s="190" t="s">
        <v>3842</v>
      </c>
      <c r="AT193" s="190" t="s">
        <v>3806</v>
      </c>
      <c r="AU193" s="190" t="s">
        <v>3565</v>
      </c>
      <c r="AY193" s="17" t="s">
        <v>3691</v>
      </c>
      <c r="BE193" s="191">
        <f t="shared" si="54"/>
        <v>0</v>
      </c>
      <c r="BF193" s="191">
        <f t="shared" si="55"/>
        <v>0</v>
      </c>
      <c r="BG193" s="191">
        <f t="shared" si="56"/>
        <v>0</v>
      </c>
      <c r="BH193" s="191">
        <f t="shared" si="57"/>
        <v>0</v>
      </c>
      <c r="BI193" s="191">
        <f t="shared" si="58"/>
        <v>0</v>
      </c>
      <c r="BJ193" s="17" t="s">
        <v>3562</v>
      </c>
      <c r="BK193" s="191">
        <f t="shared" si="59"/>
        <v>0</v>
      </c>
      <c r="BL193" s="17" t="s">
        <v>3761</v>
      </c>
      <c r="BM193" s="190" t="s">
        <v>1019</v>
      </c>
    </row>
    <row r="194" spans="2:65" s="1" customFormat="1" ht="16.5" customHeight="1">
      <c r="B194" s="34"/>
      <c r="C194" s="179" t="s">
        <v>4121</v>
      </c>
      <c r="D194" s="179" t="s">
        <v>3694</v>
      </c>
      <c r="E194" s="180" t="s">
        <v>1020</v>
      </c>
      <c r="F194" s="181" t="s">
        <v>1021</v>
      </c>
      <c r="G194" s="182" t="s">
        <v>2173</v>
      </c>
      <c r="H194" s="183">
        <v>11</v>
      </c>
      <c r="I194" s="184"/>
      <c r="J194" s="185">
        <f t="shared" si="50"/>
        <v>0</v>
      </c>
      <c r="K194" s="181" t="s">
        <v>1790</v>
      </c>
      <c r="L194" s="38"/>
      <c r="M194" s="186" t="s">
        <v>3501</v>
      </c>
      <c r="N194" s="187" t="s">
        <v>3525</v>
      </c>
      <c r="O194" s="63"/>
      <c r="P194" s="188">
        <f t="shared" si="51"/>
        <v>0</v>
      </c>
      <c r="Q194" s="188">
        <v>0</v>
      </c>
      <c r="R194" s="188">
        <f t="shared" si="52"/>
        <v>0</v>
      </c>
      <c r="S194" s="188">
        <v>0</v>
      </c>
      <c r="T194" s="189">
        <f t="shared" si="53"/>
        <v>0</v>
      </c>
      <c r="AR194" s="190" t="s">
        <v>3761</v>
      </c>
      <c r="AT194" s="190" t="s">
        <v>3694</v>
      </c>
      <c r="AU194" s="190" t="s">
        <v>3565</v>
      </c>
      <c r="AY194" s="17" t="s">
        <v>3691</v>
      </c>
      <c r="BE194" s="191">
        <f t="shared" si="54"/>
        <v>0</v>
      </c>
      <c r="BF194" s="191">
        <f t="shared" si="55"/>
        <v>0</v>
      </c>
      <c r="BG194" s="191">
        <f t="shared" si="56"/>
        <v>0</v>
      </c>
      <c r="BH194" s="191">
        <f t="shared" si="57"/>
        <v>0</v>
      </c>
      <c r="BI194" s="191">
        <f t="shared" si="58"/>
        <v>0</v>
      </c>
      <c r="BJ194" s="17" t="s">
        <v>3562</v>
      </c>
      <c r="BK194" s="191">
        <f t="shared" si="59"/>
        <v>0</v>
      </c>
      <c r="BL194" s="17" t="s">
        <v>3761</v>
      </c>
      <c r="BM194" s="190" t="s">
        <v>1022</v>
      </c>
    </row>
    <row r="195" spans="2:65" s="1" customFormat="1" ht="16.5" customHeight="1">
      <c r="B195" s="34"/>
      <c r="C195" s="179" t="s">
        <v>4126</v>
      </c>
      <c r="D195" s="179" t="s">
        <v>3694</v>
      </c>
      <c r="E195" s="180" t="s">
        <v>1023</v>
      </c>
      <c r="F195" s="181" t="s">
        <v>1024</v>
      </c>
      <c r="G195" s="182" t="s">
        <v>2173</v>
      </c>
      <c r="H195" s="183">
        <v>2</v>
      </c>
      <c r="I195" s="184"/>
      <c r="J195" s="185">
        <f t="shared" si="50"/>
        <v>0</v>
      </c>
      <c r="K195" s="181" t="s">
        <v>1790</v>
      </c>
      <c r="L195" s="38"/>
      <c r="M195" s="186" t="s">
        <v>3501</v>
      </c>
      <c r="N195" s="187" t="s">
        <v>3525</v>
      </c>
      <c r="O195" s="63"/>
      <c r="P195" s="188">
        <f t="shared" si="51"/>
        <v>0</v>
      </c>
      <c r="Q195" s="188">
        <v>0</v>
      </c>
      <c r="R195" s="188">
        <f t="shared" si="52"/>
        <v>0</v>
      </c>
      <c r="S195" s="188">
        <v>0</v>
      </c>
      <c r="T195" s="189">
        <f t="shared" si="53"/>
        <v>0</v>
      </c>
      <c r="AR195" s="190" t="s">
        <v>3761</v>
      </c>
      <c r="AT195" s="190" t="s">
        <v>3694</v>
      </c>
      <c r="AU195" s="190" t="s">
        <v>3565</v>
      </c>
      <c r="AY195" s="17" t="s">
        <v>3691</v>
      </c>
      <c r="BE195" s="191">
        <f t="shared" si="54"/>
        <v>0</v>
      </c>
      <c r="BF195" s="191">
        <f t="shared" si="55"/>
        <v>0</v>
      </c>
      <c r="BG195" s="191">
        <f t="shared" si="56"/>
        <v>0</v>
      </c>
      <c r="BH195" s="191">
        <f t="shared" si="57"/>
        <v>0</v>
      </c>
      <c r="BI195" s="191">
        <f t="shared" si="58"/>
        <v>0</v>
      </c>
      <c r="BJ195" s="17" t="s">
        <v>3562</v>
      </c>
      <c r="BK195" s="191">
        <f t="shared" si="59"/>
        <v>0</v>
      </c>
      <c r="BL195" s="17" t="s">
        <v>3761</v>
      </c>
      <c r="BM195" s="190" t="s">
        <v>1025</v>
      </c>
    </row>
    <row r="196" spans="2:65" s="1" customFormat="1" ht="16.5" customHeight="1">
      <c r="B196" s="34"/>
      <c r="C196" s="179" t="s">
        <v>4130</v>
      </c>
      <c r="D196" s="179" t="s">
        <v>3694</v>
      </c>
      <c r="E196" s="180" t="s">
        <v>1026</v>
      </c>
      <c r="F196" s="181" t="s">
        <v>1027</v>
      </c>
      <c r="G196" s="182" t="s">
        <v>2173</v>
      </c>
      <c r="H196" s="183">
        <v>2</v>
      </c>
      <c r="I196" s="184"/>
      <c r="J196" s="185">
        <f t="shared" si="50"/>
        <v>0</v>
      </c>
      <c r="K196" s="181" t="s">
        <v>1790</v>
      </c>
      <c r="L196" s="38"/>
      <c r="M196" s="186" t="s">
        <v>3501</v>
      </c>
      <c r="N196" s="187" t="s">
        <v>3525</v>
      </c>
      <c r="O196" s="63"/>
      <c r="P196" s="188">
        <f t="shared" si="51"/>
        <v>0</v>
      </c>
      <c r="Q196" s="188">
        <v>0</v>
      </c>
      <c r="R196" s="188">
        <f t="shared" si="52"/>
        <v>0</v>
      </c>
      <c r="S196" s="188">
        <v>0</v>
      </c>
      <c r="T196" s="189">
        <f t="shared" si="53"/>
        <v>0</v>
      </c>
      <c r="AR196" s="190" t="s">
        <v>3761</v>
      </c>
      <c r="AT196" s="190" t="s">
        <v>3694</v>
      </c>
      <c r="AU196" s="190" t="s">
        <v>3565</v>
      </c>
      <c r="AY196" s="17" t="s">
        <v>3691</v>
      </c>
      <c r="BE196" s="191">
        <f t="shared" si="54"/>
        <v>0</v>
      </c>
      <c r="BF196" s="191">
        <f t="shared" si="55"/>
        <v>0</v>
      </c>
      <c r="BG196" s="191">
        <f t="shared" si="56"/>
        <v>0</v>
      </c>
      <c r="BH196" s="191">
        <f t="shared" si="57"/>
        <v>0</v>
      </c>
      <c r="BI196" s="191">
        <f t="shared" si="58"/>
        <v>0</v>
      </c>
      <c r="BJ196" s="17" t="s">
        <v>3562</v>
      </c>
      <c r="BK196" s="191">
        <f t="shared" si="59"/>
        <v>0</v>
      </c>
      <c r="BL196" s="17" t="s">
        <v>3761</v>
      </c>
      <c r="BM196" s="190" t="s">
        <v>1028</v>
      </c>
    </row>
    <row r="197" spans="2:65" s="1" customFormat="1" ht="16.5" customHeight="1">
      <c r="B197" s="34"/>
      <c r="C197" s="179" t="s">
        <v>4134</v>
      </c>
      <c r="D197" s="179" t="s">
        <v>3694</v>
      </c>
      <c r="E197" s="180" t="s">
        <v>1029</v>
      </c>
      <c r="F197" s="181" t="s">
        <v>1030</v>
      </c>
      <c r="G197" s="182" t="s">
        <v>1934</v>
      </c>
      <c r="H197" s="183">
        <v>72</v>
      </c>
      <c r="I197" s="184"/>
      <c r="J197" s="185">
        <f t="shared" si="50"/>
        <v>0</v>
      </c>
      <c r="K197" s="181" t="s">
        <v>1790</v>
      </c>
      <c r="L197" s="38"/>
      <c r="M197" s="186" t="s">
        <v>3501</v>
      </c>
      <c r="N197" s="187" t="s">
        <v>3525</v>
      </c>
      <c r="O197" s="63"/>
      <c r="P197" s="188">
        <f t="shared" si="51"/>
        <v>0</v>
      </c>
      <c r="Q197" s="188">
        <v>0</v>
      </c>
      <c r="R197" s="188">
        <f t="shared" si="52"/>
        <v>0</v>
      </c>
      <c r="S197" s="188">
        <v>0</v>
      </c>
      <c r="T197" s="189">
        <f t="shared" si="53"/>
        <v>0</v>
      </c>
      <c r="AR197" s="190" t="s">
        <v>3761</v>
      </c>
      <c r="AT197" s="190" t="s">
        <v>3694</v>
      </c>
      <c r="AU197" s="190" t="s">
        <v>3565</v>
      </c>
      <c r="AY197" s="17" t="s">
        <v>3691</v>
      </c>
      <c r="BE197" s="191">
        <f t="shared" si="54"/>
        <v>0</v>
      </c>
      <c r="BF197" s="191">
        <f t="shared" si="55"/>
        <v>0</v>
      </c>
      <c r="BG197" s="191">
        <f t="shared" si="56"/>
        <v>0</v>
      </c>
      <c r="BH197" s="191">
        <f t="shared" si="57"/>
        <v>0</v>
      </c>
      <c r="BI197" s="191">
        <f t="shared" si="58"/>
        <v>0</v>
      </c>
      <c r="BJ197" s="17" t="s">
        <v>3562</v>
      </c>
      <c r="BK197" s="191">
        <f t="shared" si="59"/>
        <v>0</v>
      </c>
      <c r="BL197" s="17" t="s">
        <v>3761</v>
      </c>
      <c r="BM197" s="190" t="s">
        <v>1031</v>
      </c>
    </row>
    <row r="198" spans="2:65" s="1" customFormat="1" ht="16.5" customHeight="1">
      <c r="B198" s="34"/>
      <c r="C198" s="179" t="s">
        <v>4138</v>
      </c>
      <c r="D198" s="179" t="s">
        <v>3694</v>
      </c>
      <c r="E198" s="180" t="s">
        <v>1032</v>
      </c>
      <c r="F198" s="181" t="s">
        <v>1033</v>
      </c>
      <c r="G198" s="182" t="s">
        <v>1934</v>
      </c>
      <c r="H198" s="183">
        <v>48</v>
      </c>
      <c r="I198" s="184"/>
      <c r="J198" s="185">
        <f t="shared" si="50"/>
        <v>0</v>
      </c>
      <c r="K198" s="181" t="s">
        <v>1790</v>
      </c>
      <c r="L198" s="38"/>
      <c r="M198" s="186" t="s">
        <v>3501</v>
      </c>
      <c r="N198" s="187" t="s">
        <v>3525</v>
      </c>
      <c r="O198" s="63"/>
      <c r="P198" s="188">
        <f t="shared" si="51"/>
        <v>0</v>
      </c>
      <c r="Q198" s="188">
        <v>0</v>
      </c>
      <c r="R198" s="188">
        <f t="shared" si="52"/>
        <v>0</v>
      </c>
      <c r="S198" s="188">
        <v>0</v>
      </c>
      <c r="T198" s="189">
        <f t="shared" si="53"/>
        <v>0</v>
      </c>
      <c r="AR198" s="190" t="s">
        <v>3761</v>
      </c>
      <c r="AT198" s="190" t="s">
        <v>3694</v>
      </c>
      <c r="AU198" s="190" t="s">
        <v>3565</v>
      </c>
      <c r="AY198" s="17" t="s">
        <v>3691</v>
      </c>
      <c r="BE198" s="191">
        <f t="shared" si="54"/>
        <v>0</v>
      </c>
      <c r="BF198" s="191">
        <f t="shared" si="55"/>
        <v>0</v>
      </c>
      <c r="BG198" s="191">
        <f t="shared" si="56"/>
        <v>0</v>
      </c>
      <c r="BH198" s="191">
        <f t="shared" si="57"/>
        <v>0</v>
      </c>
      <c r="BI198" s="191">
        <f t="shared" si="58"/>
        <v>0</v>
      </c>
      <c r="BJ198" s="17" t="s">
        <v>3562</v>
      </c>
      <c r="BK198" s="191">
        <f t="shared" si="59"/>
        <v>0</v>
      </c>
      <c r="BL198" s="17" t="s">
        <v>3761</v>
      </c>
      <c r="BM198" s="190" t="s">
        <v>1034</v>
      </c>
    </row>
    <row r="199" spans="2:65" s="1" customFormat="1" ht="16.5" customHeight="1">
      <c r="B199" s="34"/>
      <c r="C199" s="179" t="s">
        <v>4142</v>
      </c>
      <c r="D199" s="179" t="s">
        <v>3694</v>
      </c>
      <c r="E199" s="180" t="s">
        <v>1035</v>
      </c>
      <c r="F199" s="181" t="s">
        <v>2384</v>
      </c>
      <c r="G199" s="182" t="s">
        <v>2189</v>
      </c>
      <c r="H199" s="183">
        <v>1</v>
      </c>
      <c r="I199" s="184"/>
      <c r="J199" s="185">
        <f t="shared" si="50"/>
        <v>0</v>
      </c>
      <c r="K199" s="181" t="s">
        <v>1790</v>
      </c>
      <c r="L199" s="38"/>
      <c r="M199" s="186" t="s">
        <v>3501</v>
      </c>
      <c r="N199" s="187" t="s">
        <v>3525</v>
      </c>
      <c r="O199" s="63"/>
      <c r="P199" s="188">
        <f t="shared" si="51"/>
        <v>0</v>
      </c>
      <c r="Q199" s="188">
        <v>0</v>
      </c>
      <c r="R199" s="188">
        <f t="shared" si="52"/>
        <v>0</v>
      </c>
      <c r="S199" s="188">
        <v>0</v>
      </c>
      <c r="T199" s="189">
        <f t="shared" si="53"/>
        <v>0</v>
      </c>
      <c r="AR199" s="190" t="s">
        <v>3761</v>
      </c>
      <c r="AT199" s="190" t="s">
        <v>3694</v>
      </c>
      <c r="AU199" s="190" t="s">
        <v>3565</v>
      </c>
      <c r="AY199" s="17" t="s">
        <v>3691</v>
      </c>
      <c r="BE199" s="191">
        <f t="shared" si="54"/>
        <v>0</v>
      </c>
      <c r="BF199" s="191">
        <f t="shared" si="55"/>
        <v>0</v>
      </c>
      <c r="BG199" s="191">
        <f t="shared" si="56"/>
        <v>0</v>
      </c>
      <c r="BH199" s="191">
        <f t="shared" si="57"/>
        <v>0</v>
      </c>
      <c r="BI199" s="191">
        <f t="shared" si="58"/>
        <v>0</v>
      </c>
      <c r="BJ199" s="17" t="s">
        <v>3562</v>
      </c>
      <c r="BK199" s="191">
        <f t="shared" si="59"/>
        <v>0</v>
      </c>
      <c r="BL199" s="17" t="s">
        <v>3761</v>
      </c>
      <c r="BM199" s="190" t="s">
        <v>1036</v>
      </c>
    </row>
    <row r="200" spans="2:65" s="1" customFormat="1" ht="16.5" customHeight="1">
      <c r="B200" s="34"/>
      <c r="C200" s="179" t="s">
        <v>4145</v>
      </c>
      <c r="D200" s="179" t="s">
        <v>3694</v>
      </c>
      <c r="E200" s="180" t="s">
        <v>1037</v>
      </c>
      <c r="F200" s="181" t="s">
        <v>1038</v>
      </c>
      <c r="G200" s="182" t="s">
        <v>1039</v>
      </c>
      <c r="H200" s="183">
        <v>59</v>
      </c>
      <c r="I200" s="184"/>
      <c r="J200" s="185">
        <f t="shared" si="50"/>
        <v>0</v>
      </c>
      <c r="K200" s="181" t="s">
        <v>1790</v>
      </c>
      <c r="L200" s="38"/>
      <c r="M200" s="186" t="s">
        <v>3501</v>
      </c>
      <c r="N200" s="187" t="s">
        <v>3525</v>
      </c>
      <c r="O200" s="63"/>
      <c r="P200" s="188">
        <f t="shared" si="51"/>
        <v>0</v>
      </c>
      <c r="Q200" s="188">
        <v>0</v>
      </c>
      <c r="R200" s="188">
        <f t="shared" si="52"/>
        <v>0</v>
      </c>
      <c r="S200" s="188">
        <v>0</v>
      </c>
      <c r="T200" s="189">
        <f t="shared" si="53"/>
        <v>0</v>
      </c>
      <c r="AR200" s="190" t="s">
        <v>3761</v>
      </c>
      <c r="AT200" s="190" t="s">
        <v>3694</v>
      </c>
      <c r="AU200" s="190" t="s">
        <v>3565</v>
      </c>
      <c r="AY200" s="17" t="s">
        <v>3691</v>
      </c>
      <c r="BE200" s="191">
        <f t="shared" si="54"/>
        <v>0</v>
      </c>
      <c r="BF200" s="191">
        <f t="shared" si="55"/>
        <v>0</v>
      </c>
      <c r="BG200" s="191">
        <f t="shared" si="56"/>
        <v>0</v>
      </c>
      <c r="BH200" s="191">
        <f t="shared" si="57"/>
        <v>0</v>
      </c>
      <c r="BI200" s="191">
        <f t="shared" si="58"/>
        <v>0</v>
      </c>
      <c r="BJ200" s="17" t="s">
        <v>3562</v>
      </c>
      <c r="BK200" s="191">
        <f t="shared" si="59"/>
        <v>0</v>
      </c>
      <c r="BL200" s="17" t="s">
        <v>3761</v>
      </c>
      <c r="BM200" s="190" t="s">
        <v>1040</v>
      </c>
    </row>
    <row r="201" spans="2:65" s="1" customFormat="1" ht="16.5" customHeight="1">
      <c r="B201" s="34"/>
      <c r="C201" s="179" t="s">
        <v>4150</v>
      </c>
      <c r="D201" s="179" t="s">
        <v>3694</v>
      </c>
      <c r="E201" s="180" t="s">
        <v>1041</v>
      </c>
      <c r="F201" s="181" t="s">
        <v>1042</v>
      </c>
      <c r="G201" s="182" t="s">
        <v>3792</v>
      </c>
      <c r="H201" s="183">
        <v>1.921</v>
      </c>
      <c r="I201" s="184"/>
      <c r="J201" s="185">
        <f t="shared" si="50"/>
        <v>0</v>
      </c>
      <c r="K201" s="181" t="s">
        <v>1790</v>
      </c>
      <c r="L201" s="38"/>
      <c r="M201" s="186" t="s">
        <v>3501</v>
      </c>
      <c r="N201" s="187" t="s">
        <v>3525</v>
      </c>
      <c r="O201" s="63"/>
      <c r="P201" s="188">
        <f t="shared" si="51"/>
        <v>0</v>
      </c>
      <c r="Q201" s="188">
        <v>0</v>
      </c>
      <c r="R201" s="188">
        <f t="shared" si="52"/>
        <v>0</v>
      </c>
      <c r="S201" s="188">
        <v>0</v>
      </c>
      <c r="T201" s="189">
        <f t="shared" si="53"/>
        <v>0</v>
      </c>
      <c r="AR201" s="190" t="s">
        <v>3761</v>
      </c>
      <c r="AT201" s="190" t="s">
        <v>3694</v>
      </c>
      <c r="AU201" s="190" t="s">
        <v>3565</v>
      </c>
      <c r="AY201" s="17" t="s">
        <v>3691</v>
      </c>
      <c r="BE201" s="191">
        <f t="shared" si="54"/>
        <v>0</v>
      </c>
      <c r="BF201" s="191">
        <f t="shared" si="55"/>
        <v>0</v>
      </c>
      <c r="BG201" s="191">
        <f t="shared" si="56"/>
        <v>0</v>
      </c>
      <c r="BH201" s="191">
        <f t="shared" si="57"/>
        <v>0</v>
      </c>
      <c r="BI201" s="191">
        <f t="shared" si="58"/>
        <v>0</v>
      </c>
      <c r="BJ201" s="17" t="s">
        <v>3562</v>
      </c>
      <c r="BK201" s="191">
        <f t="shared" si="59"/>
        <v>0</v>
      </c>
      <c r="BL201" s="17" t="s">
        <v>3761</v>
      </c>
      <c r="BM201" s="190" t="s">
        <v>1043</v>
      </c>
    </row>
    <row r="202" spans="2:63" s="11" customFormat="1" ht="22.9" customHeight="1">
      <c r="B202" s="163"/>
      <c r="C202" s="164"/>
      <c r="D202" s="165" t="s">
        <v>3553</v>
      </c>
      <c r="E202" s="177" t="s">
        <v>3050</v>
      </c>
      <c r="F202" s="177" t="s">
        <v>3051</v>
      </c>
      <c r="G202" s="164"/>
      <c r="H202" s="164"/>
      <c r="I202" s="167"/>
      <c r="J202" s="178">
        <f>BK202</f>
        <v>0</v>
      </c>
      <c r="K202" s="164"/>
      <c r="L202" s="169"/>
      <c r="M202" s="170"/>
      <c r="N202" s="171"/>
      <c r="O202" s="171"/>
      <c r="P202" s="172">
        <f>SUM(P203:P206)</f>
        <v>0</v>
      </c>
      <c r="Q202" s="171"/>
      <c r="R202" s="172">
        <f>SUM(R203:R206)</f>
        <v>0</v>
      </c>
      <c r="S202" s="171"/>
      <c r="T202" s="173">
        <f>SUM(T203:T206)</f>
        <v>0</v>
      </c>
      <c r="AR202" s="174" t="s">
        <v>3565</v>
      </c>
      <c r="AT202" s="175" t="s">
        <v>3553</v>
      </c>
      <c r="AU202" s="175" t="s">
        <v>3562</v>
      </c>
      <c r="AY202" s="174" t="s">
        <v>3691</v>
      </c>
      <c r="BK202" s="176">
        <f>SUM(BK203:BK206)</f>
        <v>0</v>
      </c>
    </row>
    <row r="203" spans="2:65" s="1" customFormat="1" ht="16.5" customHeight="1">
      <c r="B203" s="34"/>
      <c r="C203" s="179" t="s">
        <v>4154</v>
      </c>
      <c r="D203" s="179" t="s">
        <v>3694</v>
      </c>
      <c r="E203" s="180" t="s">
        <v>2390</v>
      </c>
      <c r="F203" s="181" t="s">
        <v>2391</v>
      </c>
      <c r="G203" s="182" t="s">
        <v>3800</v>
      </c>
      <c r="H203" s="183">
        <v>10</v>
      </c>
      <c r="I203" s="184"/>
      <c r="J203" s="185">
        <f>ROUND(I203*H203,2)</f>
        <v>0</v>
      </c>
      <c r="K203" s="181" t="s">
        <v>1790</v>
      </c>
      <c r="L203" s="38"/>
      <c r="M203" s="186" t="s">
        <v>3501</v>
      </c>
      <c r="N203" s="187" t="s">
        <v>3525</v>
      </c>
      <c r="O203" s="63"/>
      <c r="P203" s="188">
        <f>O203*H203</f>
        <v>0</v>
      </c>
      <c r="Q203" s="188">
        <v>0</v>
      </c>
      <c r="R203" s="188">
        <f>Q203*H203</f>
        <v>0</v>
      </c>
      <c r="S203" s="188">
        <v>0</v>
      </c>
      <c r="T203" s="189">
        <f>S203*H203</f>
        <v>0</v>
      </c>
      <c r="AR203" s="190" t="s">
        <v>3761</v>
      </c>
      <c r="AT203" s="190" t="s">
        <v>3694</v>
      </c>
      <c r="AU203" s="190" t="s">
        <v>3565</v>
      </c>
      <c r="AY203" s="17" t="s">
        <v>3691</v>
      </c>
      <c r="BE203" s="191">
        <f>IF(N203="základní",J203,0)</f>
        <v>0</v>
      </c>
      <c r="BF203" s="191">
        <f>IF(N203="snížená",J203,0)</f>
        <v>0</v>
      </c>
      <c r="BG203" s="191">
        <f>IF(N203="zákl. přenesená",J203,0)</f>
        <v>0</v>
      </c>
      <c r="BH203" s="191">
        <f>IF(N203="sníž. přenesená",J203,0)</f>
        <v>0</v>
      </c>
      <c r="BI203" s="191">
        <f>IF(N203="nulová",J203,0)</f>
        <v>0</v>
      </c>
      <c r="BJ203" s="17" t="s">
        <v>3562</v>
      </c>
      <c r="BK203" s="191">
        <f>ROUND(I203*H203,2)</f>
        <v>0</v>
      </c>
      <c r="BL203" s="17" t="s">
        <v>3761</v>
      </c>
      <c r="BM203" s="190" t="s">
        <v>1044</v>
      </c>
    </row>
    <row r="204" spans="2:65" s="1" customFormat="1" ht="16.5" customHeight="1">
      <c r="B204" s="34"/>
      <c r="C204" s="179" t="s">
        <v>4159</v>
      </c>
      <c r="D204" s="179" t="s">
        <v>3694</v>
      </c>
      <c r="E204" s="180" t="s">
        <v>2393</v>
      </c>
      <c r="F204" s="181" t="s">
        <v>2394</v>
      </c>
      <c r="G204" s="182" t="s">
        <v>3800</v>
      </c>
      <c r="H204" s="183">
        <v>10</v>
      </c>
      <c r="I204" s="184"/>
      <c r="J204" s="185">
        <f>ROUND(I204*H204,2)</f>
        <v>0</v>
      </c>
      <c r="K204" s="181" t="s">
        <v>1790</v>
      </c>
      <c r="L204" s="38"/>
      <c r="M204" s="186" t="s">
        <v>3501</v>
      </c>
      <c r="N204" s="187" t="s">
        <v>3525</v>
      </c>
      <c r="O204" s="63"/>
      <c r="P204" s="188">
        <f>O204*H204</f>
        <v>0</v>
      </c>
      <c r="Q204" s="188">
        <v>0</v>
      </c>
      <c r="R204" s="188">
        <f>Q204*H204</f>
        <v>0</v>
      </c>
      <c r="S204" s="188">
        <v>0</v>
      </c>
      <c r="T204" s="189">
        <f>S204*H204</f>
        <v>0</v>
      </c>
      <c r="AR204" s="190" t="s">
        <v>3761</v>
      </c>
      <c r="AT204" s="190" t="s">
        <v>3694</v>
      </c>
      <c r="AU204" s="190" t="s">
        <v>3565</v>
      </c>
      <c r="AY204" s="17" t="s">
        <v>3691</v>
      </c>
      <c r="BE204" s="191">
        <f>IF(N204="základní",J204,0)</f>
        <v>0</v>
      </c>
      <c r="BF204" s="191">
        <f>IF(N204="snížená",J204,0)</f>
        <v>0</v>
      </c>
      <c r="BG204" s="191">
        <f>IF(N204="zákl. přenesená",J204,0)</f>
        <v>0</v>
      </c>
      <c r="BH204" s="191">
        <f>IF(N204="sníž. přenesená",J204,0)</f>
        <v>0</v>
      </c>
      <c r="BI204" s="191">
        <f>IF(N204="nulová",J204,0)</f>
        <v>0</v>
      </c>
      <c r="BJ204" s="17" t="s">
        <v>3562</v>
      </c>
      <c r="BK204" s="191">
        <f>ROUND(I204*H204,2)</f>
        <v>0</v>
      </c>
      <c r="BL204" s="17" t="s">
        <v>3761</v>
      </c>
      <c r="BM204" s="190" t="s">
        <v>1045</v>
      </c>
    </row>
    <row r="205" spans="2:65" s="1" customFormat="1" ht="16.5" customHeight="1">
      <c r="B205" s="34"/>
      <c r="C205" s="179" t="s">
        <v>4163</v>
      </c>
      <c r="D205" s="179" t="s">
        <v>3694</v>
      </c>
      <c r="E205" s="180" t="s">
        <v>2396</v>
      </c>
      <c r="F205" s="181" t="s">
        <v>2397</v>
      </c>
      <c r="G205" s="182" t="s">
        <v>4097</v>
      </c>
      <c r="H205" s="183">
        <v>2</v>
      </c>
      <c r="I205" s="184"/>
      <c r="J205" s="185">
        <f>ROUND(I205*H205,2)</f>
        <v>0</v>
      </c>
      <c r="K205" s="181" t="s">
        <v>1790</v>
      </c>
      <c r="L205" s="38"/>
      <c r="M205" s="186" t="s">
        <v>3501</v>
      </c>
      <c r="N205" s="187" t="s">
        <v>3525</v>
      </c>
      <c r="O205" s="63"/>
      <c r="P205" s="188">
        <f>O205*H205</f>
        <v>0</v>
      </c>
      <c r="Q205" s="188">
        <v>0</v>
      </c>
      <c r="R205" s="188">
        <f>Q205*H205</f>
        <v>0</v>
      </c>
      <c r="S205" s="188">
        <v>0</v>
      </c>
      <c r="T205" s="189">
        <f>S205*H205</f>
        <v>0</v>
      </c>
      <c r="AR205" s="190" t="s">
        <v>3761</v>
      </c>
      <c r="AT205" s="190" t="s">
        <v>3694</v>
      </c>
      <c r="AU205" s="190" t="s">
        <v>3565</v>
      </c>
      <c r="AY205" s="17" t="s">
        <v>3691</v>
      </c>
      <c r="BE205" s="191">
        <f>IF(N205="základní",J205,0)</f>
        <v>0</v>
      </c>
      <c r="BF205" s="191">
        <f>IF(N205="snížená",J205,0)</f>
        <v>0</v>
      </c>
      <c r="BG205" s="191">
        <f>IF(N205="zákl. přenesená",J205,0)</f>
        <v>0</v>
      </c>
      <c r="BH205" s="191">
        <f>IF(N205="sníž. přenesená",J205,0)</f>
        <v>0</v>
      </c>
      <c r="BI205" s="191">
        <f>IF(N205="nulová",J205,0)</f>
        <v>0</v>
      </c>
      <c r="BJ205" s="17" t="s">
        <v>3562</v>
      </c>
      <c r="BK205" s="191">
        <f>ROUND(I205*H205,2)</f>
        <v>0</v>
      </c>
      <c r="BL205" s="17" t="s">
        <v>3761</v>
      </c>
      <c r="BM205" s="190" t="s">
        <v>1046</v>
      </c>
    </row>
    <row r="206" spans="2:65" s="1" customFormat="1" ht="16.5" customHeight="1">
      <c r="B206" s="34"/>
      <c r="C206" s="179" t="s">
        <v>4168</v>
      </c>
      <c r="D206" s="179" t="s">
        <v>3694</v>
      </c>
      <c r="E206" s="180" t="s">
        <v>2399</v>
      </c>
      <c r="F206" s="181" t="s">
        <v>2400</v>
      </c>
      <c r="G206" s="182" t="s">
        <v>4097</v>
      </c>
      <c r="H206" s="183">
        <v>2</v>
      </c>
      <c r="I206" s="184"/>
      <c r="J206" s="185">
        <f>ROUND(I206*H206,2)</f>
        <v>0</v>
      </c>
      <c r="K206" s="181" t="s">
        <v>1790</v>
      </c>
      <c r="L206" s="38"/>
      <c r="M206" s="237" t="s">
        <v>3501</v>
      </c>
      <c r="N206" s="238" t="s">
        <v>3525</v>
      </c>
      <c r="O206" s="239"/>
      <c r="P206" s="240">
        <f>O206*H206</f>
        <v>0</v>
      </c>
      <c r="Q206" s="240">
        <v>0</v>
      </c>
      <c r="R206" s="240">
        <f>Q206*H206</f>
        <v>0</v>
      </c>
      <c r="S206" s="240">
        <v>0</v>
      </c>
      <c r="T206" s="241">
        <f>S206*H206</f>
        <v>0</v>
      </c>
      <c r="AR206" s="190" t="s">
        <v>3761</v>
      </c>
      <c r="AT206" s="190" t="s">
        <v>3694</v>
      </c>
      <c r="AU206" s="190" t="s">
        <v>3565</v>
      </c>
      <c r="AY206" s="17" t="s">
        <v>3691</v>
      </c>
      <c r="BE206" s="191">
        <f>IF(N206="základní",J206,0)</f>
        <v>0</v>
      </c>
      <c r="BF206" s="191">
        <f>IF(N206="snížená",J206,0)</f>
        <v>0</v>
      </c>
      <c r="BG206" s="191">
        <f>IF(N206="zákl. přenesená",J206,0)</f>
        <v>0</v>
      </c>
      <c r="BH206" s="191">
        <f>IF(N206="sníž. přenesená",J206,0)</f>
        <v>0</v>
      </c>
      <c r="BI206" s="191">
        <f>IF(N206="nulová",J206,0)</f>
        <v>0</v>
      </c>
      <c r="BJ206" s="17" t="s">
        <v>3562</v>
      </c>
      <c r="BK206" s="191">
        <f>ROUND(I206*H206,2)</f>
        <v>0</v>
      </c>
      <c r="BL206" s="17" t="s">
        <v>3761</v>
      </c>
      <c r="BM206" s="190" t="s">
        <v>1047</v>
      </c>
    </row>
    <row r="207" spans="2:12" s="1" customFormat="1" ht="6.95" customHeight="1">
      <c r="B207" s="46"/>
      <c r="C207" s="47"/>
      <c r="D207" s="47"/>
      <c r="E207" s="47"/>
      <c r="F207" s="47"/>
      <c r="G207" s="47"/>
      <c r="H207" s="47"/>
      <c r="I207" s="130"/>
      <c r="J207" s="47"/>
      <c r="K207" s="47"/>
      <c r="L207" s="38"/>
    </row>
  </sheetData>
  <sheetProtection sheet="1" objects="1" scenarios="1" formatColumns="0" formatRows="0" autoFilter="0"/>
  <autoFilter ref="C87:K206"/>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5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3582</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1048</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ROUND(J85,2)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ROUND((SUM(BE85:BE154)),2)</f>
        <v>0</v>
      </c>
      <c r="I33" s="119">
        <v>0.21</v>
      </c>
      <c r="J33" s="118">
        <f>ROUND(((SUM(BE85:BE154))*I33),2)</f>
        <v>0</v>
      </c>
      <c r="L33" s="38"/>
    </row>
    <row r="34" spans="2:12" s="1" customFormat="1" ht="14.45" customHeight="1">
      <c r="B34" s="38"/>
      <c r="E34" s="105" t="s">
        <v>3526</v>
      </c>
      <c r="F34" s="118">
        <f>ROUND((SUM(BF85:BF154)),2)</f>
        <v>0</v>
      </c>
      <c r="I34" s="119">
        <v>0.15</v>
      </c>
      <c r="J34" s="118">
        <f>ROUND(((SUM(BF85:BF154))*I34),2)</f>
        <v>0</v>
      </c>
      <c r="L34" s="38"/>
    </row>
    <row r="35" spans="2:12" s="1" customFormat="1" ht="14.45" customHeight="1" hidden="1">
      <c r="B35" s="38"/>
      <c r="E35" s="105" t="s">
        <v>3527</v>
      </c>
      <c r="F35" s="118">
        <f>ROUND((SUM(BG85:BG154)),2)</f>
        <v>0</v>
      </c>
      <c r="I35" s="119">
        <v>0.21</v>
      </c>
      <c r="J35" s="118">
        <f>0</f>
        <v>0</v>
      </c>
      <c r="L35" s="38"/>
    </row>
    <row r="36" spans="2:12" s="1" customFormat="1" ht="14.45" customHeight="1" hidden="1">
      <c r="B36" s="38"/>
      <c r="E36" s="105" t="s">
        <v>3528</v>
      </c>
      <c r="F36" s="118">
        <f>ROUND((SUM(BH85:BH154)),2)</f>
        <v>0</v>
      </c>
      <c r="I36" s="119">
        <v>0.15</v>
      </c>
      <c r="J36" s="118">
        <f>0</f>
        <v>0</v>
      </c>
      <c r="L36" s="38"/>
    </row>
    <row r="37" spans="2:12" s="1" customFormat="1" ht="14.45" customHeight="1" hidden="1">
      <c r="B37" s="38"/>
      <c r="E37" s="105" t="s">
        <v>3529</v>
      </c>
      <c r="F37" s="118">
        <f>ROUND((SUM(BI85:BI154)),2)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01_D.1.4.2b - Vzduchotechnika</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J85</f>
        <v>0</v>
      </c>
      <c r="K59" s="35"/>
      <c r="L59" s="38"/>
      <c r="AU59" s="17" t="s">
        <v>3638</v>
      </c>
    </row>
    <row r="60" spans="2:12" s="8" customFormat="1" ht="24.95" customHeight="1">
      <c r="B60" s="138"/>
      <c r="C60" s="139"/>
      <c r="D60" s="140" t="s">
        <v>1780</v>
      </c>
      <c r="E60" s="141"/>
      <c r="F60" s="141"/>
      <c r="G60" s="141"/>
      <c r="H60" s="141"/>
      <c r="I60" s="142"/>
      <c r="J60" s="143">
        <f>J86</f>
        <v>0</v>
      </c>
      <c r="K60" s="139"/>
      <c r="L60" s="144"/>
    </row>
    <row r="61" spans="2:12" s="9" customFormat="1" ht="19.9" customHeight="1">
      <c r="B61" s="145"/>
      <c r="C61" s="146"/>
      <c r="D61" s="147" t="s">
        <v>1049</v>
      </c>
      <c r="E61" s="148"/>
      <c r="F61" s="148"/>
      <c r="G61" s="148"/>
      <c r="H61" s="148"/>
      <c r="I61" s="149"/>
      <c r="J61" s="150">
        <f>J87</f>
        <v>0</v>
      </c>
      <c r="K61" s="146"/>
      <c r="L61" s="151"/>
    </row>
    <row r="62" spans="2:12" s="9" customFormat="1" ht="19.9" customHeight="1">
      <c r="B62" s="145"/>
      <c r="C62" s="146"/>
      <c r="D62" s="147" t="s">
        <v>1784</v>
      </c>
      <c r="E62" s="148"/>
      <c r="F62" s="148"/>
      <c r="G62" s="148"/>
      <c r="H62" s="148"/>
      <c r="I62" s="149"/>
      <c r="J62" s="150">
        <f>J94</f>
        <v>0</v>
      </c>
      <c r="K62" s="146"/>
      <c r="L62" s="151"/>
    </row>
    <row r="63" spans="2:12" s="8" customFormat="1" ht="24.95" customHeight="1">
      <c r="B63" s="138"/>
      <c r="C63" s="139"/>
      <c r="D63" s="140" t="s">
        <v>1911</v>
      </c>
      <c r="E63" s="141"/>
      <c r="F63" s="141"/>
      <c r="G63" s="141"/>
      <c r="H63" s="141"/>
      <c r="I63" s="142"/>
      <c r="J63" s="143">
        <f>J103</f>
        <v>0</v>
      </c>
      <c r="K63" s="139"/>
      <c r="L63" s="144"/>
    </row>
    <row r="64" spans="2:12" s="9" customFormat="1" ht="19.9" customHeight="1">
      <c r="B64" s="145"/>
      <c r="C64" s="146"/>
      <c r="D64" s="147" t="s">
        <v>3661</v>
      </c>
      <c r="E64" s="148"/>
      <c r="F64" s="148"/>
      <c r="G64" s="148"/>
      <c r="H64" s="148"/>
      <c r="I64" s="149"/>
      <c r="J64" s="150">
        <f>J104</f>
        <v>0</v>
      </c>
      <c r="K64" s="146"/>
      <c r="L64" s="151"/>
    </row>
    <row r="65" spans="2:12" s="9" customFormat="1" ht="19.9" customHeight="1">
      <c r="B65" s="145"/>
      <c r="C65" s="146"/>
      <c r="D65" s="147" t="s">
        <v>1917</v>
      </c>
      <c r="E65" s="148"/>
      <c r="F65" s="148"/>
      <c r="G65" s="148"/>
      <c r="H65" s="148"/>
      <c r="I65" s="149"/>
      <c r="J65" s="150">
        <f>J108</f>
        <v>0</v>
      </c>
      <c r="K65" s="146"/>
      <c r="L65" s="151"/>
    </row>
    <row r="66" spans="2:12" s="1" customFormat="1" ht="21.75" customHeight="1">
      <c r="B66" s="34"/>
      <c r="C66" s="35"/>
      <c r="D66" s="35"/>
      <c r="E66" s="35"/>
      <c r="F66" s="35"/>
      <c r="G66" s="35"/>
      <c r="H66" s="35"/>
      <c r="I66" s="106"/>
      <c r="J66" s="35"/>
      <c r="K66" s="35"/>
      <c r="L66" s="38"/>
    </row>
    <row r="67" spans="2:12" s="1" customFormat="1" ht="6.95" customHeight="1">
      <c r="B67" s="46"/>
      <c r="C67" s="47"/>
      <c r="D67" s="47"/>
      <c r="E67" s="47"/>
      <c r="F67" s="47"/>
      <c r="G67" s="47"/>
      <c r="H67" s="47"/>
      <c r="I67" s="130"/>
      <c r="J67" s="47"/>
      <c r="K67" s="47"/>
      <c r="L67" s="38"/>
    </row>
    <row r="71" spans="2:12" s="1" customFormat="1" ht="6.95" customHeight="1">
      <c r="B71" s="48"/>
      <c r="C71" s="49"/>
      <c r="D71" s="49"/>
      <c r="E71" s="49"/>
      <c r="F71" s="49"/>
      <c r="G71" s="49"/>
      <c r="H71" s="49"/>
      <c r="I71" s="133"/>
      <c r="J71" s="49"/>
      <c r="K71" s="49"/>
      <c r="L71" s="38"/>
    </row>
    <row r="72" spans="2:12" s="1" customFormat="1" ht="24.95" customHeight="1">
      <c r="B72" s="34"/>
      <c r="C72" s="23" t="s">
        <v>3676</v>
      </c>
      <c r="D72" s="35"/>
      <c r="E72" s="35"/>
      <c r="F72" s="35"/>
      <c r="G72" s="35"/>
      <c r="H72" s="35"/>
      <c r="I72" s="106"/>
      <c r="J72" s="35"/>
      <c r="K72" s="35"/>
      <c r="L72" s="38"/>
    </row>
    <row r="73" spans="2:12" s="1" customFormat="1" ht="6.95" customHeight="1">
      <c r="B73" s="34"/>
      <c r="C73" s="35"/>
      <c r="D73" s="35"/>
      <c r="E73" s="35"/>
      <c r="F73" s="35"/>
      <c r="G73" s="35"/>
      <c r="H73" s="35"/>
      <c r="I73" s="106"/>
      <c r="J73" s="35"/>
      <c r="K73" s="35"/>
      <c r="L73" s="38"/>
    </row>
    <row r="74" spans="2:12" s="1" customFormat="1" ht="12" customHeight="1">
      <c r="B74" s="34"/>
      <c r="C74" s="29" t="s">
        <v>3498</v>
      </c>
      <c r="D74" s="35"/>
      <c r="E74" s="35"/>
      <c r="F74" s="35"/>
      <c r="G74" s="35"/>
      <c r="H74" s="35"/>
      <c r="I74" s="106"/>
      <c r="J74" s="35"/>
      <c r="K74" s="35"/>
      <c r="L74" s="38"/>
    </row>
    <row r="75" spans="2:12" s="1" customFormat="1" ht="16.5" customHeight="1">
      <c r="B75" s="34"/>
      <c r="C75" s="35"/>
      <c r="D75" s="35"/>
      <c r="E75" s="553" t="str">
        <f>E7</f>
        <v>Světlá nad Sázavou - Managment</v>
      </c>
      <c r="F75" s="554"/>
      <c r="G75" s="554"/>
      <c r="H75" s="554"/>
      <c r="I75" s="106"/>
      <c r="J75" s="35"/>
      <c r="K75" s="35"/>
      <c r="L75" s="38"/>
    </row>
    <row r="76" spans="2:12" s="1" customFormat="1" ht="12" customHeight="1">
      <c r="B76" s="34"/>
      <c r="C76" s="29" t="s">
        <v>3633</v>
      </c>
      <c r="D76" s="35"/>
      <c r="E76" s="35"/>
      <c r="F76" s="35"/>
      <c r="G76" s="35"/>
      <c r="H76" s="35"/>
      <c r="I76" s="106"/>
      <c r="J76" s="35"/>
      <c r="K76" s="35"/>
      <c r="L76" s="38"/>
    </row>
    <row r="77" spans="2:12" s="1" customFormat="1" ht="16.5" customHeight="1">
      <c r="B77" s="34"/>
      <c r="C77" s="35"/>
      <c r="D77" s="35"/>
      <c r="E77" s="537" t="str">
        <f>E9</f>
        <v>SO 01_D.1.4.2b - Vzduchotechnika</v>
      </c>
      <c r="F77" s="552"/>
      <c r="G77" s="552"/>
      <c r="H77" s="552"/>
      <c r="I77" s="106"/>
      <c r="J77" s="35"/>
      <c r="K77" s="35"/>
      <c r="L77" s="38"/>
    </row>
    <row r="78" spans="2:12" s="1" customFormat="1" ht="6.95" customHeight="1">
      <c r="B78" s="34"/>
      <c r="C78" s="35"/>
      <c r="D78" s="35"/>
      <c r="E78" s="35"/>
      <c r="F78" s="35"/>
      <c r="G78" s="35"/>
      <c r="H78" s="35"/>
      <c r="I78" s="106"/>
      <c r="J78" s="35"/>
      <c r="K78" s="35"/>
      <c r="L78" s="38"/>
    </row>
    <row r="79" spans="2:12" s="1" customFormat="1" ht="12" customHeight="1">
      <c r="B79" s="34"/>
      <c r="C79" s="29" t="s">
        <v>3503</v>
      </c>
      <c r="D79" s="35"/>
      <c r="E79" s="35"/>
      <c r="F79" s="27" t="str">
        <f>F12</f>
        <v>Světlá nad Sázavou</v>
      </c>
      <c r="G79" s="35"/>
      <c r="H79" s="35"/>
      <c r="I79" s="108" t="s">
        <v>3505</v>
      </c>
      <c r="J79" s="58" t="str">
        <f>IF(J12="","",J12)</f>
        <v>6. 2. 2019</v>
      </c>
      <c r="K79" s="35"/>
      <c r="L79" s="38"/>
    </row>
    <row r="80" spans="2:12" s="1" customFormat="1" ht="6.95" customHeight="1">
      <c r="B80" s="34"/>
      <c r="C80" s="35"/>
      <c r="D80" s="35"/>
      <c r="E80" s="35"/>
      <c r="F80" s="35"/>
      <c r="G80" s="35"/>
      <c r="H80" s="35"/>
      <c r="I80" s="106"/>
      <c r="J80" s="35"/>
      <c r="K80" s="35"/>
      <c r="L80" s="38"/>
    </row>
    <row r="81" spans="2:12" s="1" customFormat="1" ht="15.2" customHeight="1">
      <c r="B81" s="34"/>
      <c r="C81" s="29" t="s">
        <v>3507</v>
      </c>
      <c r="D81" s="35"/>
      <c r="E81" s="35"/>
      <c r="F81" s="27" t="str">
        <f>E15</f>
        <v>Kraj Vysočina</v>
      </c>
      <c r="G81" s="35"/>
      <c r="H81" s="35"/>
      <c r="I81" s="108" t="s">
        <v>3513</v>
      </c>
      <c r="J81" s="32" t="str">
        <f>E21</f>
        <v xml:space="preserve"> </v>
      </c>
      <c r="K81" s="35"/>
      <c r="L81" s="38"/>
    </row>
    <row r="82" spans="2:12" s="1" customFormat="1" ht="27.95" customHeight="1">
      <c r="B82" s="34"/>
      <c r="C82" s="29" t="s">
        <v>3511</v>
      </c>
      <c r="D82" s="35"/>
      <c r="E82" s="35"/>
      <c r="F82" s="27" t="str">
        <f>IF(E18="","",E18)</f>
        <v>Vyplň údaj</v>
      </c>
      <c r="G82" s="35"/>
      <c r="H82" s="35"/>
      <c r="I82" s="108" t="s">
        <v>3516</v>
      </c>
      <c r="J82" s="32" t="str">
        <f>E24</f>
        <v>Ing. arch. Martin Jirovský</v>
      </c>
      <c r="K82" s="35"/>
      <c r="L82" s="38"/>
    </row>
    <row r="83" spans="2:12" s="1" customFormat="1" ht="10.35" customHeight="1">
      <c r="B83" s="34"/>
      <c r="C83" s="35"/>
      <c r="D83" s="35"/>
      <c r="E83" s="35"/>
      <c r="F83" s="35"/>
      <c r="G83" s="35"/>
      <c r="H83" s="35"/>
      <c r="I83" s="106"/>
      <c r="J83" s="35"/>
      <c r="K83" s="35"/>
      <c r="L83" s="38"/>
    </row>
    <row r="84" spans="2:20" s="10" customFormat="1" ht="29.25" customHeight="1">
      <c r="B84" s="152"/>
      <c r="C84" s="153" t="s">
        <v>3677</v>
      </c>
      <c r="D84" s="154" t="s">
        <v>3539</v>
      </c>
      <c r="E84" s="154" t="s">
        <v>3535</v>
      </c>
      <c r="F84" s="154" t="s">
        <v>3536</v>
      </c>
      <c r="G84" s="154" t="s">
        <v>3678</v>
      </c>
      <c r="H84" s="154" t="s">
        <v>3679</v>
      </c>
      <c r="I84" s="155" t="s">
        <v>3680</v>
      </c>
      <c r="J84" s="154" t="s">
        <v>3637</v>
      </c>
      <c r="K84" s="156" t="s">
        <v>3681</v>
      </c>
      <c r="L84" s="157"/>
      <c r="M84" s="66" t="s">
        <v>3501</v>
      </c>
      <c r="N84" s="67" t="s">
        <v>3524</v>
      </c>
      <c r="O84" s="67" t="s">
        <v>3682</v>
      </c>
      <c r="P84" s="67" t="s">
        <v>3683</v>
      </c>
      <c r="Q84" s="67" t="s">
        <v>3684</v>
      </c>
      <c r="R84" s="67" t="s">
        <v>3685</v>
      </c>
      <c r="S84" s="67" t="s">
        <v>3686</v>
      </c>
      <c r="T84" s="68" t="s">
        <v>3687</v>
      </c>
    </row>
    <row r="85" spans="2:63" s="1" customFormat="1" ht="22.9" customHeight="1">
      <c r="B85" s="34"/>
      <c r="C85" s="73" t="s">
        <v>3688</v>
      </c>
      <c r="D85" s="35"/>
      <c r="E85" s="35"/>
      <c r="F85" s="35"/>
      <c r="G85" s="35"/>
      <c r="H85" s="35"/>
      <c r="I85" s="106"/>
      <c r="J85" s="158">
        <f>BK85</f>
        <v>0</v>
      </c>
      <c r="K85" s="35"/>
      <c r="L85" s="38"/>
      <c r="M85" s="69"/>
      <c r="N85" s="70"/>
      <c r="O85" s="70"/>
      <c r="P85" s="159">
        <f>P86+P103</f>
        <v>0</v>
      </c>
      <c r="Q85" s="70"/>
      <c r="R85" s="159">
        <f>R86+R103</f>
        <v>0</v>
      </c>
      <c r="S85" s="70"/>
      <c r="T85" s="160">
        <f>T86+T103</f>
        <v>0</v>
      </c>
      <c r="AT85" s="17" t="s">
        <v>3553</v>
      </c>
      <c r="AU85" s="17" t="s">
        <v>3638</v>
      </c>
      <c r="BK85" s="162">
        <f>BK86+BK103</f>
        <v>0</v>
      </c>
    </row>
    <row r="86" spans="2:63" s="11" customFormat="1" ht="25.9" customHeight="1">
      <c r="B86" s="163"/>
      <c r="C86" s="164"/>
      <c r="D86" s="165" t="s">
        <v>3553</v>
      </c>
      <c r="E86" s="166" t="s">
        <v>1785</v>
      </c>
      <c r="F86" s="166" t="s">
        <v>1786</v>
      </c>
      <c r="G86" s="164"/>
      <c r="H86" s="164"/>
      <c r="I86" s="167"/>
      <c r="J86" s="168">
        <f>BK86</f>
        <v>0</v>
      </c>
      <c r="K86" s="164"/>
      <c r="L86" s="169"/>
      <c r="M86" s="170"/>
      <c r="N86" s="171"/>
      <c r="O86" s="171"/>
      <c r="P86" s="172">
        <f>P87+P94</f>
        <v>0</v>
      </c>
      <c r="Q86" s="171"/>
      <c r="R86" s="172">
        <f>R87+R94</f>
        <v>0</v>
      </c>
      <c r="S86" s="171"/>
      <c r="T86" s="173">
        <f>T87+T94</f>
        <v>0</v>
      </c>
      <c r="AR86" s="174" t="s">
        <v>3562</v>
      </c>
      <c r="AT86" s="175" t="s">
        <v>3553</v>
      </c>
      <c r="AU86" s="175" t="s">
        <v>3554</v>
      </c>
      <c r="AY86" s="174" t="s">
        <v>3691</v>
      </c>
      <c r="BK86" s="176">
        <f>BK87+BK94</f>
        <v>0</v>
      </c>
    </row>
    <row r="87" spans="2:63" s="11" customFormat="1" ht="22.9" customHeight="1">
      <c r="B87" s="163"/>
      <c r="C87" s="164"/>
      <c r="D87" s="165" t="s">
        <v>3553</v>
      </c>
      <c r="E87" s="177" t="s">
        <v>3737</v>
      </c>
      <c r="F87" s="177" t="s">
        <v>1918</v>
      </c>
      <c r="G87" s="164"/>
      <c r="H87" s="164"/>
      <c r="I87" s="167"/>
      <c r="J87" s="178">
        <f>BK87</f>
        <v>0</v>
      </c>
      <c r="K87" s="164"/>
      <c r="L87" s="169"/>
      <c r="M87" s="170"/>
      <c r="N87" s="171"/>
      <c r="O87" s="171"/>
      <c r="P87" s="172">
        <f>SUM(P88:P93)</f>
        <v>0</v>
      </c>
      <c r="Q87" s="171"/>
      <c r="R87" s="172">
        <f>SUM(R88:R93)</f>
        <v>0</v>
      </c>
      <c r="S87" s="171"/>
      <c r="T87" s="173">
        <f>SUM(T88:T93)</f>
        <v>0</v>
      </c>
      <c r="AR87" s="174" t="s">
        <v>3562</v>
      </c>
      <c r="AT87" s="175" t="s">
        <v>3553</v>
      </c>
      <c r="AU87" s="175" t="s">
        <v>3562</v>
      </c>
      <c r="AY87" s="174" t="s">
        <v>3691</v>
      </c>
      <c r="BK87" s="176">
        <f>SUM(BK88:BK93)</f>
        <v>0</v>
      </c>
    </row>
    <row r="88" spans="2:65" s="1" customFormat="1" ht="16.5" customHeight="1">
      <c r="B88" s="34"/>
      <c r="C88" s="179" t="s">
        <v>3562</v>
      </c>
      <c r="D88" s="179" t="s">
        <v>3694</v>
      </c>
      <c r="E88" s="180" t="s">
        <v>1050</v>
      </c>
      <c r="F88" s="181" t="s">
        <v>1051</v>
      </c>
      <c r="G88" s="182" t="s">
        <v>3697</v>
      </c>
      <c r="H88" s="183">
        <v>0.171</v>
      </c>
      <c r="I88" s="184"/>
      <c r="J88" s="185">
        <f>ROUND(I88*H88,2)</f>
        <v>0</v>
      </c>
      <c r="K88" s="181" t="s">
        <v>3501</v>
      </c>
      <c r="L88" s="38"/>
      <c r="M88" s="186" t="s">
        <v>3501</v>
      </c>
      <c r="N88" s="187" t="s">
        <v>3525</v>
      </c>
      <c r="O88" s="63"/>
      <c r="P88" s="188">
        <f>O88*H88</f>
        <v>0</v>
      </c>
      <c r="Q88" s="188">
        <v>0</v>
      </c>
      <c r="R88" s="188">
        <f>Q88*H88</f>
        <v>0</v>
      </c>
      <c r="S88" s="188">
        <v>0</v>
      </c>
      <c r="T88" s="189">
        <f>S88*H88</f>
        <v>0</v>
      </c>
      <c r="AR88" s="190" t="s">
        <v>3699</v>
      </c>
      <c r="AT88" s="190" t="s">
        <v>3694</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1052</v>
      </c>
    </row>
    <row r="89" spans="2:51" s="12" customFormat="1" ht="12">
      <c r="B89" s="192"/>
      <c r="C89" s="193"/>
      <c r="D89" s="194" t="s">
        <v>3710</v>
      </c>
      <c r="E89" s="195" t="s">
        <v>3501</v>
      </c>
      <c r="F89" s="196" t="s">
        <v>1053</v>
      </c>
      <c r="G89" s="193"/>
      <c r="H89" s="197">
        <v>0.171</v>
      </c>
      <c r="I89" s="198"/>
      <c r="J89" s="193"/>
      <c r="K89" s="193"/>
      <c r="L89" s="199"/>
      <c r="M89" s="200"/>
      <c r="N89" s="201"/>
      <c r="O89" s="201"/>
      <c r="P89" s="201"/>
      <c r="Q89" s="201"/>
      <c r="R89" s="201"/>
      <c r="S89" s="201"/>
      <c r="T89" s="202"/>
      <c r="AT89" s="203" t="s">
        <v>3710</v>
      </c>
      <c r="AU89" s="203" t="s">
        <v>3565</v>
      </c>
      <c r="AV89" s="12" t="s">
        <v>3565</v>
      </c>
      <c r="AW89" s="12" t="s">
        <v>3515</v>
      </c>
      <c r="AX89" s="12" t="s">
        <v>3554</v>
      </c>
      <c r="AY89" s="203" t="s">
        <v>3691</v>
      </c>
    </row>
    <row r="90" spans="2:51" s="13" customFormat="1" ht="12">
      <c r="B90" s="204"/>
      <c r="C90" s="205"/>
      <c r="D90" s="194" t="s">
        <v>3710</v>
      </c>
      <c r="E90" s="206" t="s">
        <v>3501</v>
      </c>
      <c r="F90" s="207" t="s">
        <v>3712</v>
      </c>
      <c r="G90" s="205"/>
      <c r="H90" s="208">
        <v>0.171</v>
      </c>
      <c r="I90" s="209"/>
      <c r="J90" s="205"/>
      <c r="K90" s="205"/>
      <c r="L90" s="210"/>
      <c r="M90" s="211"/>
      <c r="N90" s="212"/>
      <c r="O90" s="212"/>
      <c r="P90" s="212"/>
      <c r="Q90" s="212"/>
      <c r="R90" s="212"/>
      <c r="S90" s="212"/>
      <c r="T90" s="213"/>
      <c r="AT90" s="214" t="s">
        <v>3710</v>
      </c>
      <c r="AU90" s="214" t="s">
        <v>3565</v>
      </c>
      <c r="AV90" s="13" t="s">
        <v>3699</v>
      </c>
      <c r="AW90" s="13" t="s">
        <v>3515</v>
      </c>
      <c r="AX90" s="13" t="s">
        <v>3562</v>
      </c>
      <c r="AY90" s="214" t="s">
        <v>3691</v>
      </c>
    </row>
    <row r="91" spans="2:65" s="1" customFormat="1" ht="16.5" customHeight="1">
      <c r="B91" s="34"/>
      <c r="C91" s="179" t="s">
        <v>3565</v>
      </c>
      <c r="D91" s="179" t="s">
        <v>3694</v>
      </c>
      <c r="E91" s="180" t="s">
        <v>1054</v>
      </c>
      <c r="F91" s="181" t="s">
        <v>1055</v>
      </c>
      <c r="G91" s="182" t="s">
        <v>1934</v>
      </c>
      <c r="H91" s="183">
        <v>24</v>
      </c>
      <c r="I91" s="184"/>
      <c r="J91" s="185">
        <f>ROUND(I91*H91,2)</f>
        <v>0</v>
      </c>
      <c r="K91" s="181" t="s">
        <v>3501</v>
      </c>
      <c r="L91" s="38"/>
      <c r="M91" s="186" t="s">
        <v>3501</v>
      </c>
      <c r="N91" s="187" t="s">
        <v>3525</v>
      </c>
      <c r="O91" s="63"/>
      <c r="P91" s="188">
        <f>O91*H91</f>
        <v>0</v>
      </c>
      <c r="Q91" s="188">
        <v>0</v>
      </c>
      <c r="R91" s="188">
        <f>Q91*H91</f>
        <v>0</v>
      </c>
      <c r="S91" s="188">
        <v>0</v>
      </c>
      <c r="T91" s="189">
        <f>S91*H91</f>
        <v>0</v>
      </c>
      <c r="AR91" s="190" t="s">
        <v>3699</v>
      </c>
      <c r="AT91" s="190" t="s">
        <v>3694</v>
      </c>
      <c r="AU91" s="190" t="s">
        <v>3565</v>
      </c>
      <c r="AY91" s="17" t="s">
        <v>3691</v>
      </c>
      <c r="BE91" s="191">
        <f>IF(N91="základní",J91,0)</f>
        <v>0</v>
      </c>
      <c r="BF91" s="191">
        <f>IF(N91="snížená",J91,0)</f>
        <v>0</v>
      </c>
      <c r="BG91" s="191">
        <f>IF(N91="zákl. přenesená",J91,0)</f>
        <v>0</v>
      </c>
      <c r="BH91" s="191">
        <f>IF(N91="sníž. přenesená",J91,0)</f>
        <v>0</v>
      </c>
      <c r="BI91" s="191">
        <f>IF(N91="nulová",J91,0)</f>
        <v>0</v>
      </c>
      <c r="BJ91" s="17" t="s">
        <v>3562</v>
      </c>
      <c r="BK91" s="191">
        <f>ROUND(I91*H91,2)</f>
        <v>0</v>
      </c>
      <c r="BL91" s="17" t="s">
        <v>3699</v>
      </c>
      <c r="BM91" s="190" t="s">
        <v>1056</v>
      </c>
    </row>
    <row r="92" spans="2:47" s="1" customFormat="1" ht="29.25">
      <c r="B92" s="34"/>
      <c r="C92" s="35"/>
      <c r="D92" s="194" t="s">
        <v>4408</v>
      </c>
      <c r="E92" s="35"/>
      <c r="F92" s="235" t="s">
        <v>1057</v>
      </c>
      <c r="G92" s="35"/>
      <c r="H92" s="35"/>
      <c r="I92" s="106"/>
      <c r="J92" s="35"/>
      <c r="K92" s="35"/>
      <c r="L92" s="38"/>
      <c r="M92" s="236"/>
      <c r="N92" s="63"/>
      <c r="O92" s="63"/>
      <c r="P92" s="63"/>
      <c r="Q92" s="63"/>
      <c r="R92" s="63"/>
      <c r="S92" s="63"/>
      <c r="T92" s="64"/>
      <c r="AT92" s="17" t="s">
        <v>4408</v>
      </c>
      <c r="AU92" s="17" t="s">
        <v>3565</v>
      </c>
    </row>
    <row r="93" spans="2:65" s="1" customFormat="1" ht="16.5" customHeight="1">
      <c r="B93" s="34"/>
      <c r="C93" s="179" t="s">
        <v>3706</v>
      </c>
      <c r="D93" s="179" t="s">
        <v>3694</v>
      </c>
      <c r="E93" s="180" t="s">
        <v>1058</v>
      </c>
      <c r="F93" s="181" t="s">
        <v>1059</v>
      </c>
      <c r="G93" s="182" t="s">
        <v>1060</v>
      </c>
      <c r="H93" s="183">
        <v>1</v>
      </c>
      <c r="I93" s="184"/>
      <c r="J93" s="185">
        <f>ROUND(I93*H93,2)</f>
        <v>0</v>
      </c>
      <c r="K93" s="181" t="s">
        <v>3501</v>
      </c>
      <c r="L93" s="38"/>
      <c r="M93" s="186" t="s">
        <v>3501</v>
      </c>
      <c r="N93" s="187" t="s">
        <v>3525</v>
      </c>
      <c r="O93" s="63"/>
      <c r="P93" s="188">
        <f>O93*H93</f>
        <v>0</v>
      </c>
      <c r="Q93" s="188">
        <v>0</v>
      </c>
      <c r="R93" s="188">
        <f>Q93*H93</f>
        <v>0</v>
      </c>
      <c r="S93" s="188">
        <v>0</v>
      </c>
      <c r="T93" s="189">
        <f>S93*H93</f>
        <v>0</v>
      </c>
      <c r="AR93" s="190" t="s">
        <v>3699</v>
      </c>
      <c r="AT93" s="190" t="s">
        <v>3694</v>
      </c>
      <c r="AU93" s="190" t="s">
        <v>3565</v>
      </c>
      <c r="AY93" s="17" t="s">
        <v>3691</v>
      </c>
      <c r="BE93" s="191">
        <f>IF(N93="základní",J93,0)</f>
        <v>0</v>
      </c>
      <c r="BF93" s="191">
        <f>IF(N93="snížená",J93,0)</f>
        <v>0</v>
      </c>
      <c r="BG93" s="191">
        <f>IF(N93="zákl. přenesená",J93,0)</f>
        <v>0</v>
      </c>
      <c r="BH93" s="191">
        <f>IF(N93="sníž. přenesená",J93,0)</f>
        <v>0</v>
      </c>
      <c r="BI93" s="191">
        <f>IF(N93="nulová",J93,0)</f>
        <v>0</v>
      </c>
      <c r="BJ93" s="17" t="s">
        <v>3562</v>
      </c>
      <c r="BK93" s="191">
        <f>ROUND(I93*H93,2)</f>
        <v>0</v>
      </c>
      <c r="BL93" s="17" t="s">
        <v>3699</v>
      </c>
      <c r="BM93" s="190" t="s">
        <v>1061</v>
      </c>
    </row>
    <row r="94" spans="2:63" s="11" customFormat="1" ht="22.9" customHeight="1">
      <c r="B94" s="163"/>
      <c r="C94" s="164"/>
      <c r="D94" s="165" t="s">
        <v>3553</v>
      </c>
      <c r="E94" s="177" t="s">
        <v>1856</v>
      </c>
      <c r="F94" s="177" t="s">
        <v>1857</v>
      </c>
      <c r="G94" s="164"/>
      <c r="H94" s="164"/>
      <c r="I94" s="167"/>
      <c r="J94" s="178">
        <f>BK94</f>
        <v>0</v>
      </c>
      <c r="K94" s="164"/>
      <c r="L94" s="169"/>
      <c r="M94" s="170"/>
      <c r="N94" s="171"/>
      <c r="O94" s="171"/>
      <c r="P94" s="172">
        <f>SUM(P95:P102)</f>
        <v>0</v>
      </c>
      <c r="Q94" s="171"/>
      <c r="R94" s="172">
        <f>SUM(R95:R102)</f>
        <v>0</v>
      </c>
      <c r="S94" s="171"/>
      <c r="T94" s="173">
        <f>SUM(T95:T102)</f>
        <v>0</v>
      </c>
      <c r="AR94" s="174" t="s">
        <v>3562</v>
      </c>
      <c r="AT94" s="175" t="s">
        <v>3553</v>
      </c>
      <c r="AU94" s="175" t="s">
        <v>3562</v>
      </c>
      <c r="AY94" s="174" t="s">
        <v>3691</v>
      </c>
      <c r="BK94" s="176">
        <f>SUM(BK95:BK102)</f>
        <v>0</v>
      </c>
    </row>
    <row r="95" spans="2:65" s="1" customFormat="1" ht="24" customHeight="1">
      <c r="B95" s="34"/>
      <c r="C95" s="179" t="s">
        <v>3699</v>
      </c>
      <c r="D95" s="179" t="s">
        <v>3694</v>
      </c>
      <c r="E95" s="180" t="s">
        <v>1062</v>
      </c>
      <c r="F95" s="181" t="s">
        <v>1063</v>
      </c>
      <c r="G95" s="182" t="s">
        <v>3792</v>
      </c>
      <c r="H95" s="183">
        <v>0.011</v>
      </c>
      <c r="I95" s="184"/>
      <c r="J95" s="185">
        <f>ROUND(I95*H95,2)</f>
        <v>0</v>
      </c>
      <c r="K95" s="181" t="s">
        <v>1790</v>
      </c>
      <c r="L95" s="38"/>
      <c r="M95" s="186" t="s">
        <v>3501</v>
      </c>
      <c r="N95" s="187" t="s">
        <v>3525</v>
      </c>
      <c r="O95" s="63"/>
      <c r="P95" s="188">
        <f>O95*H95</f>
        <v>0</v>
      </c>
      <c r="Q95" s="188">
        <v>0</v>
      </c>
      <c r="R95" s="188">
        <f>Q95*H95</f>
        <v>0</v>
      </c>
      <c r="S95" s="188">
        <v>0</v>
      </c>
      <c r="T95" s="189">
        <f>S95*H95</f>
        <v>0</v>
      </c>
      <c r="AR95" s="190" t="s">
        <v>3699</v>
      </c>
      <c r="AT95" s="190" t="s">
        <v>3694</v>
      </c>
      <c r="AU95" s="190" t="s">
        <v>3565</v>
      </c>
      <c r="AY95" s="17" t="s">
        <v>3691</v>
      </c>
      <c r="BE95" s="191">
        <f>IF(N95="základní",J95,0)</f>
        <v>0</v>
      </c>
      <c r="BF95" s="191">
        <f>IF(N95="snížená",J95,0)</f>
        <v>0</v>
      </c>
      <c r="BG95" s="191">
        <f>IF(N95="zákl. přenesená",J95,0)</f>
        <v>0</v>
      </c>
      <c r="BH95" s="191">
        <f>IF(N95="sníž. přenesená",J95,0)</f>
        <v>0</v>
      </c>
      <c r="BI95" s="191">
        <f>IF(N95="nulová",J95,0)</f>
        <v>0</v>
      </c>
      <c r="BJ95" s="17" t="s">
        <v>3562</v>
      </c>
      <c r="BK95" s="191">
        <f>ROUND(I95*H95,2)</f>
        <v>0</v>
      </c>
      <c r="BL95" s="17" t="s">
        <v>3699</v>
      </c>
      <c r="BM95" s="190" t="s">
        <v>1064</v>
      </c>
    </row>
    <row r="96" spans="2:65" s="1" customFormat="1" ht="24" customHeight="1">
      <c r="B96" s="34"/>
      <c r="C96" s="179" t="s">
        <v>3716</v>
      </c>
      <c r="D96" s="179" t="s">
        <v>3694</v>
      </c>
      <c r="E96" s="180" t="s">
        <v>1065</v>
      </c>
      <c r="F96" s="181" t="s">
        <v>1066</v>
      </c>
      <c r="G96" s="182" t="s">
        <v>3792</v>
      </c>
      <c r="H96" s="183">
        <v>0.099</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1067</v>
      </c>
    </row>
    <row r="97" spans="2:51" s="12" customFormat="1" ht="12">
      <c r="B97" s="192"/>
      <c r="C97" s="193"/>
      <c r="D97" s="194" t="s">
        <v>3710</v>
      </c>
      <c r="E97" s="195" t="s">
        <v>3501</v>
      </c>
      <c r="F97" s="196" t="s">
        <v>1068</v>
      </c>
      <c r="G97" s="193"/>
      <c r="H97" s="197">
        <v>0.099</v>
      </c>
      <c r="I97" s="198"/>
      <c r="J97" s="193"/>
      <c r="K97" s="193"/>
      <c r="L97" s="199"/>
      <c r="M97" s="200"/>
      <c r="N97" s="201"/>
      <c r="O97" s="201"/>
      <c r="P97" s="201"/>
      <c r="Q97" s="201"/>
      <c r="R97" s="201"/>
      <c r="S97" s="201"/>
      <c r="T97" s="202"/>
      <c r="AT97" s="203" t="s">
        <v>3710</v>
      </c>
      <c r="AU97" s="203" t="s">
        <v>3565</v>
      </c>
      <c r="AV97" s="12" t="s">
        <v>3565</v>
      </c>
      <c r="AW97" s="12" t="s">
        <v>3515</v>
      </c>
      <c r="AX97" s="12" t="s">
        <v>3554</v>
      </c>
      <c r="AY97" s="203" t="s">
        <v>3691</v>
      </c>
    </row>
    <row r="98" spans="2:51" s="13" customFormat="1" ht="12">
      <c r="B98" s="204"/>
      <c r="C98" s="205"/>
      <c r="D98" s="194" t="s">
        <v>3710</v>
      </c>
      <c r="E98" s="206" t="s">
        <v>3501</v>
      </c>
      <c r="F98" s="207" t="s">
        <v>3712</v>
      </c>
      <c r="G98" s="205"/>
      <c r="H98" s="208">
        <v>0.099</v>
      </c>
      <c r="I98" s="209"/>
      <c r="J98" s="205"/>
      <c r="K98" s="205"/>
      <c r="L98" s="210"/>
      <c r="M98" s="211"/>
      <c r="N98" s="212"/>
      <c r="O98" s="212"/>
      <c r="P98" s="212"/>
      <c r="Q98" s="212"/>
      <c r="R98" s="212"/>
      <c r="S98" s="212"/>
      <c r="T98" s="213"/>
      <c r="AT98" s="214" t="s">
        <v>3710</v>
      </c>
      <c r="AU98" s="214" t="s">
        <v>3565</v>
      </c>
      <c r="AV98" s="13" t="s">
        <v>3699</v>
      </c>
      <c r="AW98" s="13" t="s">
        <v>3515</v>
      </c>
      <c r="AX98" s="13" t="s">
        <v>3562</v>
      </c>
      <c r="AY98" s="214" t="s">
        <v>3691</v>
      </c>
    </row>
    <row r="99" spans="2:65" s="1" customFormat="1" ht="16.5" customHeight="1">
      <c r="B99" s="34"/>
      <c r="C99" s="179" t="s">
        <v>3721</v>
      </c>
      <c r="D99" s="179" t="s">
        <v>3694</v>
      </c>
      <c r="E99" s="180" t="s">
        <v>1069</v>
      </c>
      <c r="F99" s="181" t="s">
        <v>1070</v>
      </c>
      <c r="G99" s="182" t="s">
        <v>3792</v>
      </c>
      <c r="H99" s="183">
        <v>0.011</v>
      </c>
      <c r="I99" s="184"/>
      <c r="J99" s="185">
        <f>ROUND(I99*H99,2)</f>
        <v>0</v>
      </c>
      <c r="K99" s="181" t="s">
        <v>1790</v>
      </c>
      <c r="L99" s="38"/>
      <c r="M99" s="186" t="s">
        <v>3501</v>
      </c>
      <c r="N99" s="187" t="s">
        <v>3525</v>
      </c>
      <c r="O99" s="63"/>
      <c r="P99" s="188">
        <f>O99*H99</f>
        <v>0</v>
      </c>
      <c r="Q99" s="188">
        <v>0</v>
      </c>
      <c r="R99" s="188">
        <f>Q99*H99</f>
        <v>0</v>
      </c>
      <c r="S99" s="188">
        <v>0</v>
      </c>
      <c r="T99" s="189">
        <f>S99*H99</f>
        <v>0</v>
      </c>
      <c r="AR99" s="190" t="s">
        <v>3699</v>
      </c>
      <c r="AT99" s="190" t="s">
        <v>3694</v>
      </c>
      <c r="AU99" s="190" t="s">
        <v>3565</v>
      </c>
      <c r="AY99" s="17" t="s">
        <v>3691</v>
      </c>
      <c r="BE99" s="191">
        <f>IF(N99="základní",J99,0)</f>
        <v>0</v>
      </c>
      <c r="BF99" s="191">
        <f>IF(N99="snížená",J99,0)</f>
        <v>0</v>
      </c>
      <c r="BG99" s="191">
        <f>IF(N99="zákl. přenesená",J99,0)</f>
        <v>0</v>
      </c>
      <c r="BH99" s="191">
        <f>IF(N99="sníž. přenesená",J99,0)</f>
        <v>0</v>
      </c>
      <c r="BI99" s="191">
        <f>IF(N99="nulová",J99,0)</f>
        <v>0</v>
      </c>
      <c r="BJ99" s="17" t="s">
        <v>3562</v>
      </c>
      <c r="BK99" s="191">
        <f>ROUND(I99*H99,2)</f>
        <v>0</v>
      </c>
      <c r="BL99" s="17" t="s">
        <v>3699</v>
      </c>
      <c r="BM99" s="190" t="s">
        <v>1071</v>
      </c>
    </row>
    <row r="100" spans="2:65" s="1" customFormat="1" ht="24" customHeight="1">
      <c r="B100" s="34"/>
      <c r="C100" s="179" t="s">
        <v>3725</v>
      </c>
      <c r="D100" s="179" t="s">
        <v>3694</v>
      </c>
      <c r="E100" s="180" t="s">
        <v>1072</v>
      </c>
      <c r="F100" s="181" t="s">
        <v>1073</v>
      </c>
      <c r="G100" s="182" t="s">
        <v>3792</v>
      </c>
      <c r="H100" s="183">
        <v>0.011</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3699</v>
      </c>
      <c r="AT100" s="190" t="s">
        <v>3694</v>
      </c>
      <c r="AU100" s="190" t="s">
        <v>3565</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3699</v>
      </c>
      <c r="BM100" s="190" t="s">
        <v>1074</v>
      </c>
    </row>
    <row r="101" spans="2:65" s="1" customFormat="1" ht="16.5" customHeight="1">
      <c r="B101" s="34"/>
      <c r="C101" s="179" t="s">
        <v>3732</v>
      </c>
      <c r="D101" s="179" t="s">
        <v>3694</v>
      </c>
      <c r="E101" s="180" t="s">
        <v>1864</v>
      </c>
      <c r="F101" s="181" t="s">
        <v>1865</v>
      </c>
      <c r="G101" s="182" t="s">
        <v>3792</v>
      </c>
      <c r="H101" s="183">
        <v>0.011</v>
      </c>
      <c r="I101" s="184"/>
      <c r="J101" s="185">
        <f>ROUND(I101*H101,2)</f>
        <v>0</v>
      </c>
      <c r="K101" s="181" t="s">
        <v>1790</v>
      </c>
      <c r="L101" s="38"/>
      <c r="M101" s="186" t="s">
        <v>3501</v>
      </c>
      <c r="N101" s="187" t="s">
        <v>3525</v>
      </c>
      <c r="O101" s="63"/>
      <c r="P101" s="188">
        <f>O101*H101</f>
        <v>0</v>
      </c>
      <c r="Q101" s="188">
        <v>0</v>
      </c>
      <c r="R101" s="188">
        <f>Q101*H101</f>
        <v>0</v>
      </c>
      <c r="S101" s="188">
        <v>0</v>
      </c>
      <c r="T101" s="189">
        <f>S101*H101</f>
        <v>0</v>
      </c>
      <c r="AR101" s="190" t="s">
        <v>3699</v>
      </c>
      <c r="AT101" s="190" t="s">
        <v>3694</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3699</v>
      </c>
      <c r="BM101" s="190" t="s">
        <v>1075</v>
      </c>
    </row>
    <row r="102" spans="2:65" s="1" customFormat="1" ht="16.5" customHeight="1">
      <c r="B102" s="34"/>
      <c r="C102" s="179" t="s">
        <v>3737</v>
      </c>
      <c r="D102" s="179" t="s">
        <v>3694</v>
      </c>
      <c r="E102" s="180" t="s">
        <v>1076</v>
      </c>
      <c r="F102" s="181" t="s">
        <v>1077</v>
      </c>
      <c r="G102" s="182" t="s">
        <v>3834</v>
      </c>
      <c r="H102" s="183">
        <v>2</v>
      </c>
      <c r="I102" s="184"/>
      <c r="J102" s="185">
        <f>ROUND(I102*H102,2)</f>
        <v>0</v>
      </c>
      <c r="K102" s="181" t="s">
        <v>3501</v>
      </c>
      <c r="L102" s="38"/>
      <c r="M102" s="186" t="s">
        <v>3501</v>
      </c>
      <c r="N102" s="187" t="s">
        <v>3525</v>
      </c>
      <c r="O102" s="63"/>
      <c r="P102" s="188">
        <f>O102*H102</f>
        <v>0</v>
      </c>
      <c r="Q102" s="188">
        <v>0</v>
      </c>
      <c r="R102" s="188">
        <f>Q102*H102</f>
        <v>0</v>
      </c>
      <c r="S102" s="188">
        <v>0</v>
      </c>
      <c r="T102" s="189">
        <f>S102*H102</f>
        <v>0</v>
      </c>
      <c r="AR102" s="190" t="s">
        <v>3699</v>
      </c>
      <c r="AT102" s="190" t="s">
        <v>3694</v>
      </c>
      <c r="AU102" s="190" t="s">
        <v>3565</v>
      </c>
      <c r="AY102" s="17" t="s">
        <v>3691</v>
      </c>
      <c r="BE102" s="191">
        <f>IF(N102="základní",J102,0)</f>
        <v>0</v>
      </c>
      <c r="BF102" s="191">
        <f>IF(N102="snížená",J102,0)</f>
        <v>0</v>
      </c>
      <c r="BG102" s="191">
        <f>IF(N102="zákl. přenesená",J102,0)</f>
        <v>0</v>
      </c>
      <c r="BH102" s="191">
        <f>IF(N102="sníž. přenesená",J102,0)</f>
        <v>0</v>
      </c>
      <c r="BI102" s="191">
        <f>IF(N102="nulová",J102,0)</f>
        <v>0</v>
      </c>
      <c r="BJ102" s="17" t="s">
        <v>3562</v>
      </c>
      <c r="BK102" s="191">
        <f>ROUND(I102*H102,2)</f>
        <v>0</v>
      </c>
      <c r="BL102" s="17" t="s">
        <v>3699</v>
      </c>
      <c r="BM102" s="190" t="s">
        <v>1078</v>
      </c>
    </row>
    <row r="103" spans="2:63" s="11" customFormat="1" ht="25.9" customHeight="1">
      <c r="B103" s="163"/>
      <c r="C103" s="164"/>
      <c r="D103" s="165" t="s">
        <v>3553</v>
      </c>
      <c r="E103" s="166" t="s">
        <v>2004</v>
      </c>
      <c r="F103" s="166" t="s">
        <v>2005</v>
      </c>
      <c r="G103" s="164"/>
      <c r="H103" s="164"/>
      <c r="I103" s="167"/>
      <c r="J103" s="168">
        <f>BK103</f>
        <v>0</v>
      </c>
      <c r="K103" s="164"/>
      <c r="L103" s="169"/>
      <c r="M103" s="170"/>
      <c r="N103" s="171"/>
      <c r="O103" s="171"/>
      <c r="P103" s="172">
        <f>P104+P108</f>
        <v>0</v>
      </c>
      <c r="Q103" s="171"/>
      <c r="R103" s="172">
        <f>R104+R108</f>
        <v>0</v>
      </c>
      <c r="S103" s="171"/>
      <c r="T103" s="173">
        <f>T104+T108</f>
        <v>0</v>
      </c>
      <c r="AR103" s="174" t="s">
        <v>3565</v>
      </c>
      <c r="AT103" s="175" t="s">
        <v>3553</v>
      </c>
      <c r="AU103" s="175" t="s">
        <v>3554</v>
      </c>
      <c r="AY103" s="174" t="s">
        <v>3691</v>
      </c>
      <c r="BK103" s="176">
        <f>BK104+BK108</f>
        <v>0</v>
      </c>
    </row>
    <row r="104" spans="2:63" s="11" customFormat="1" ht="22.9" customHeight="1">
      <c r="B104" s="163"/>
      <c r="C104" s="164"/>
      <c r="D104" s="165" t="s">
        <v>3553</v>
      </c>
      <c r="E104" s="177" t="s">
        <v>2517</v>
      </c>
      <c r="F104" s="177" t="s">
        <v>2518</v>
      </c>
      <c r="G104" s="164"/>
      <c r="H104" s="164"/>
      <c r="I104" s="167"/>
      <c r="J104" s="178">
        <f>BK104</f>
        <v>0</v>
      </c>
      <c r="K104" s="164"/>
      <c r="L104" s="169"/>
      <c r="M104" s="170"/>
      <c r="N104" s="171"/>
      <c r="O104" s="171"/>
      <c r="P104" s="172">
        <f>SUM(P105:P107)</f>
        <v>0</v>
      </c>
      <c r="Q104" s="171"/>
      <c r="R104" s="172">
        <f>SUM(R105:R107)</f>
        <v>0</v>
      </c>
      <c r="S104" s="171"/>
      <c r="T104" s="173">
        <f>SUM(T105:T107)</f>
        <v>0</v>
      </c>
      <c r="AR104" s="174" t="s">
        <v>3565</v>
      </c>
      <c r="AT104" s="175" t="s">
        <v>3553</v>
      </c>
      <c r="AU104" s="175" t="s">
        <v>3562</v>
      </c>
      <c r="AY104" s="174" t="s">
        <v>3691</v>
      </c>
      <c r="BK104" s="176">
        <f>SUM(BK105:BK107)</f>
        <v>0</v>
      </c>
    </row>
    <row r="105" spans="2:65" s="1" customFormat="1" ht="24" customHeight="1">
      <c r="B105" s="34"/>
      <c r="C105" s="179" t="s">
        <v>3741</v>
      </c>
      <c r="D105" s="179" t="s">
        <v>3694</v>
      </c>
      <c r="E105" s="180" t="s">
        <v>1079</v>
      </c>
      <c r="F105" s="181" t="s">
        <v>1080</v>
      </c>
      <c r="G105" s="182" t="s">
        <v>3800</v>
      </c>
      <c r="H105" s="183">
        <v>10.93</v>
      </c>
      <c r="I105" s="184"/>
      <c r="J105" s="185">
        <f>ROUND(I105*H105,2)</f>
        <v>0</v>
      </c>
      <c r="K105" s="181" t="s">
        <v>1790</v>
      </c>
      <c r="L105" s="38"/>
      <c r="M105" s="186" t="s">
        <v>3501</v>
      </c>
      <c r="N105" s="187" t="s">
        <v>3525</v>
      </c>
      <c r="O105" s="63"/>
      <c r="P105" s="188">
        <f>O105*H105</f>
        <v>0</v>
      </c>
      <c r="Q105" s="188">
        <v>0</v>
      </c>
      <c r="R105" s="188">
        <f>Q105*H105</f>
        <v>0</v>
      </c>
      <c r="S105" s="188">
        <v>0</v>
      </c>
      <c r="T105" s="189">
        <f>S105*H105</f>
        <v>0</v>
      </c>
      <c r="AR105" s="190" t="s">
        <v>3761</v>
      </c>
      <c r="AT105" s="190" t="s">
        <v>3694</v>
      </c>
      <c r="AU105" s="190" t="s">
        <v>3565</v>
      </c>
      <c r="AY105" s="17" t="s">
        <v>3691</v>
      </c>
      <c r="BE105" s="191">
        <f>IF(N105="základní",J105,0)</f>
        <v>0</v>
      </c>
      <c r="BF105" s="191">
        <f>IF(N105="snížená",J105,0)</f>
        <v>0</v>
      </c>
      <c r="BG105" s="191">
        <f>IF(N105="zákl. přenesená",J105,0)</f>
        <v>0</v>
      </c>
      <c r="BH105" s="191">
        <f>IF(N105="sníž. přenesená",J105,0)</f>
        <v>0</v>
      </c>
      <c r="BI105" s="191">
        <f>IF(N105="nulová",J105,0)</f>
        <v>0</v>
      </c>
      <c r="BJ105" s="17" t="s">
        <v>3562</v>
      </c>
      <c r="BK105" s="191">
        <f>ROUND(I105*H105,2)</f>
        <v>0</v>
      </c>
      <c r="BL105" s="17" t="s">
        <v>3761</v>
      </c>
      <c r="BM105" s="190" t="s">
        <v>1081</v>
      </c>
    </row>
    <row r="106" spans="2:65" s="1" customFormat="1" ht="16.5" customHeight="1">
      <c r="B106" s="34"/>
      <c r="C106" s="225" t="s">
        <v>3692</v>
      </c>
      <c r="D106" s="225" t="s">
        <v>3806</v>
      </c>
      <c r="E106" s="226" t="s">
        <v>1082</v>
      </c>
      <c r="F106" s="227" t="s">
        <v>1083</v>
      </c>
      <c r="G106" s="228" t="s">
        <v>3800</v>
      </c>
      <c r="H106" s="229">
        <v>10.93</v>
      </c>
      <c r="I106" s="230"/>
      <c r="J106" s="231">
        <f>ROUND(I106*H106,2)</f>
        <v>0</v>
      </c>
      <c r="K106" s="227" t="s">
        <v>1790</v>
      </c>
      <c r="L106" s="232"/>
      <c r="M106" s="233" t="s">
        <v>3501</v>
      </c>
      <c r="N106" s="234" t="s">
        <v>3525</v>
      </c>
      <c r="O106" s="63"/>
      <c r="P106" s="188">
        <f>O106*H106</f>
        <v>0</v>
      </c>
      <c r="Q106" s="188">
        <v>0</v>
      </c>
      <c r="R106" s="188">
        <f>Q106*H106</f>
        <v>0</v>
      </c>
      <c r="S106" s="188">
        <v>0</v>
      </c>
      <c r="T106" s="189">
        <f>S106*H106</f>
        <v>0</v>
      </c>
      <c r="AR106" s="190" t="s">
        <v>3842</v>
      </c>
      <c r="AT106" s="190" t="s">
        <v>3806</v>
      </c>
      <c r="AU106" s="190" t="s">
        <v>3565</v>
      </c>
      <c r="AY106" s="17" t="s">
        <v>3691</v>
      </c>
      <c r="BE106" s="191">
        <f>IF(N106="základní",J106,0)</f>
        <v>0</v>
      </c>
      <c r="BF106" s="191">
        <f>IF(N106="snížená",J106,0)</f>
        <v>0</v>
      </c>
      <c r="BG106" s="191">
        <f>IF(N106="zákl. přenesená",J106,0)</f>
        <v>0</v>
      </c>
      <c r="BH106" s="191">
        <f>IF(N106="sníž. přenesená",J106,0)</f>
        <v>0</v>
      </c>
      <c r="BI106" s="191">
        <f>IF(N106="nulová",J106,0)</f>
        <v>0</v>
      </c>
      <c r="BJ106" s="17" t="s">
        <v>3562</v>
      </c>
      <c r="BK106" s="191">
        <f>ROUND(I106*H106,2)</f>
        <v>0</v>
      </c>
      <c r="BL106" s="17" t="s">
        <v>3761</v>
      </c>
      <c r="BM106" s="190" t="s">
        <v>1084</v>
      </c>
    </row>
    <row r="107" spans="2:47" s="1" customFormat="1" ht="19.5">
      <c r="B107" s="34"/>
      <c r="C107" s="35"/>
      <c r="D107" s="194" t="s">
        <v>4408</v>
      </c>
      <c r="E107" s="35"/>
      <c r="F107" s="235" t="s">
        <v>1085</v>
      </c>
      <c r="G107" s="35"/>
      <c r="H107" s="35"/>
      <c r="I107" s="106"/>
      <c r="J107" s="35"/>
      <c r="K107" s="35"/>
      <c r="L107" s="38"/>
      <c r="M107" s="236"/>
      <c r="N107" s="63"/>
      <c r="O107" s="63"/>
      <c r="P107" s="63"/>
      <c r="Q107" s="63"/>
      <c r="R107" s="63"/>
      <c r="S107" s="63"/>
      <c r="T107" s="64"/>
      <c r="AT107" s="17" t="s">
        <v>4408</v>
      </c>
      <c r="AU107" s="17" t="s">
        <v>3565</v>
      </c>
    </row>
    <row r="108" spans="2:63" s="11" customFormat="1" ht="22.9" customHeight="1">
      <c r="B108" s="163"/>
      <c r="C108" s="164"/>
      <c r="D108" s="165" t="s">
        <v>3553</v>
      </c>
      <c r="E108" s="177" t="s">
        <v>2339</v>
      </c>
      <c r="F108" s="177" t="s">
        <v>3581</v>
      </c>
      <c r="G108" s="164"/>
      <c r="H108" s="164"/>
      <c r="I108" s="167"/>
      <c r="J108" s="178">
        <f>BK108</f>
        <v>0</v>
      </c>
      <c r="K108" s="164"/>
      <c r="L108" s="169"/>
      <c r="M108" s="170"/>
      <c r="N108" s="171"/>
      <c r="O108" s="171"/>
      <c r="P108" s="172">
        <f>SUM(P109:P154)</f>
        <v>0</v>
      </c>
      <c r="Q108" s="171"/>
      <c r="R108" s="172">
        <f>SUM(R109:R154)</f>
        <v>0</v>
      </c>
      <c r="S108" s="171"/>
      <c r="T108" s="173">
        <f>SUM(T109:T154)</f>
        <v>0</v>
      </c>
      <c r="AR108" s="174" t="s">
        <v>3565</v>
      </c>
      <c r="AT108" s="175" t="s">
        <v>3553</v>
      </c>
      <c r="AU108" s="175" t="s">
        <v>3562</v>
      </c>
      <c r="AY108" s="174" t="s">
        <v>3691</v>
      </c>
      <c r="BK108" s="176">
        <f>SUM(BK109:BK154)</f>
        <v>0</v>
      </c>
    </row>
    <row r="109" spans="2:65" s="1" customFormat="1" ht="16.5" customHeight="1">
      <c r="B109" s="34"/>
      <c r="C109" s="179" t="s">
        <v>3701</v>
      </c>
      <c r="D109" s="179" t="s">
        <v>3694</v>
      </c>
      <c r="E109" s="180" t="s">
        <v>1086</v>
      </c>
      <c r="F109" s="181" t="s">
        <v>1087</v>
      </c>
      <c r="G109" s="182" t="s">
        <v>3834</v>
      </c>
      <c r="H109" s="183">
        <v>3</v>
      </c>
      <c r="I109" s="184"/>
      <c r="J109" s="185">
        <f>ROUND(I109*H109,2)</f>
        <v>0</v>
      </c>
      <c r="K109" s="181" t="s">
        <v>1790</v>
      </c>
      <c r="L109" s="38"/>
      <c r="M109" s="186" t="s">
        <v>3501</v>
      </c>
      <c r="N109" s="187" t="s">
        <v>3525</v>
      </c>
      <c r="O109" s="63"/>
      <c r="P109" s="188">
        <f>O109*H109</f>
        <v>0</v>
      </c>
      <c r="Q109" s="188">
        <v>0</v>
      </c>
      <c r="R109" s="188">
        <f>Q109*H109</f>
        <v>0</v>
      </c>
      <c r="S109" s="188">
        <v>0</v>
      </c>
      <c r="T109" s="189">
        <f>S109*H109</f>
        <v>0</v>
      </c>
      <c r="AR109" s="190" t="s">
        <v>3761</v>
      </c>
      <c r="AT109" s="190" t="s">
        <v>3694</v>
      </c>
      <c r="AU109" s="190" t="s">
        <v>3565</v>
      </c>
      <c r="AY109" s="17" t="s">
        <v>3691</v>
      </c>
      <c r="BE109" s="191">
        <f>IF(N109="základní",J109,0)</f>
        <v>0</v>
      </c>
      <c r="BF109" s="191">
        <f>IF(N109="snížená",J109,0)</f>
        <v>0</v>
      </c>
      <c r="BG109" s="191">
        <f>IF(N109="zákl. přenesená",J109,0)</f>
        <v>0</v>
      </c>
      <c r="BH109" s="191">
        <f>IF(N109="sníž. přenesená",J109,0)</f>
        <v>0</v>
      </c>
      <c r="BI109" s="191">
        <f>IF(N109="nulová",J109,0)</f>
        <v>0</v>
      </c>
      <c r="BJ109" s="17" t="s">
        <v>3562</v>
      </c>
      <c r="BK109" s="191">
        <f>ROUND(I109*H109,2)</f>
        <v>0</v>
      </c>
      <c r="BL109" s="17" t="s">
        <v>3761</v>
      </c>
      <c r="BM109" s="190" t="s">
        <v>1088</v>
      </c>
    </row>
    <row r="110" spans="2:65" s="1" customFormat="1" ht="16.5" customHeight="1">
      <c r="B110" s="34"/>
      <c r="C110" s="225" t="s">
        <v>3723</v>
      </c>
      <c r="D110" s="225" t="s">
        <v>3806</v>
      </c>
      <c r="E110" s="226" t="s">
        <v>1089</v>
      </c>
      <c r="F110" s="227" t="s">
        <v>1090</v>
      </c>
      <c r="G110" s="228" t="s">
        <v>3834</v>
      </c>
      <c r="H110" s="229">
        <v>1</v>
      </c>
      <c r="I110" s="230"/>
      <c r="J110" s="231">
        <f>ROUND(I110*H110,2)</f>
        <v>0</v>
      </c>
      <c r="K110" s="227" t="s">
        <v>3501</v>
      </c>
      <c r="L110" s="232"/>
      <c r="M110" s="233" t="s">
        <v>3501</v>
      </c>
      <c r="N110" s="234" t="s">
        <v>3525</v>
      </c>
      <c r="O110" s="63"/>
      <c r="P110" s="188">
        <f>O110*H110</f>
        <v>0</v>
      </c>
      <c r="Q110" s="188">
        <v>0</v>
      </c>
      <c r="R110" s="188">
        <f>Q110*H110</f>
        <v>0</v>
      </c>
      <c r="S110" s="188">
        <v>0</v>
      </c>
      <c r="T110" s="189">
        <f>S110*H110</f>
        <v>0</v>
      </c>
      <c r="AR110" s="190" t="s">
        <v>3842</v>
      </c>
      <c r="AT110" s="190" t="s">
        <v>3806</v>
      </c>
      <c r="AU110" s="190" t="s">
        <v>3565</v>
      </c>
      <c r="AY110" s="17" t="s">
        <v>3691</v>
      </c>
      <c r="BE110" s="191">
        <f>IF(N110="základní",J110,0)</f>
        <v>0</v>
      </c>
      <c r="BF110" s="191">
        <f>IF(N110="snížená",J110,0)</f>
        <v>0</v>
      </c>
      <c r="BG110" s="191">
        <f>IF(N110="zákl. přenesená",J110,0)</f>
        <v>0</v>
      </c>
      <c r="BH110" s="191">
        <f>IF(N110="sníž. přenesená",J110,0)</f>
        <v>0</v>
      </c>
      <c r="BI110" s="191">
        <f>IF(N110="nulová",J110,0)</f>
        <v>0</v>
      </c>
      <c r="BJ110" s="17" t="s">
        <v>3562</v>
      </c>
      <c r="BK110" s="191">
        <f>ROUND(I110*H110,2)</f>
        <v>0</v>
      </c>
      <c r="BL110" s="17" t="s">
        <v>3761</v>
      </c>
      <c r="BM110" s="190" t="s">
        <v>1091</v>
      </c>
    </row>
    <row r="111" spans="2:47" s="1" customFormat="1" ht="19.5">
      <c r="B111" s="34"/>
      <c r="C111" s="35"/>
      <c r="D111" s="194" t="s">
        <v>4408</v>
      </c>
      <c r="E111" s="35"/>
      <c r="F111" s="235" t="s">
        <v>1092</v>
      </c>
      <c r="G111" s="35"/>
      <c r="H111" s="35"/>
      <c r="I111" s="106"/>
      <c r="J111" s="35"/>
      <c r="K111" s="35"/>
      <c r="L111" s="38"/>
      <c r="M111" s="236"/>
      <c r="N111" s="63"/>
      <c r="O111" s="63"/>
      <c r="P111" s="63"/>
      <c r="Q111" s="63"/>
      <c r="R111" s="63"/>
      <c r="S111" s="63"/>
      <c r="T111" s="64"/>
      <c r="AT111" s="17" t="s">
        <v>4408</v>
      </c>
      <c r="AU111" s="17" t="s">
        <v>3565</v>
      </c>
    </row>
    <row r="112" spans="2:65" s="1" customFormat="1" ht="16.5" customHeight="1">
      <c r="B112" s="34"/>
      <c r="C112" s="225" t="s">
        <v>3756</v>
      </c>
      <c r="D112" s="225" t="s">
        <v>3806</v>
      </c>
      <c r="E112" s="226" t="s">
        <v>1093</v>
      </c>
      <c r="F112" s="227" t="s">
        <v>1094</v>
      </c>
      <c r="G112" s="228" t="s">
        <v>3834</v>
      </c>
      <c r="H112" s="229">
        <v>2</v>
      </c>
      <c r="I112" s="230"/>
      <c r="J112" s="231">
        <f>ROUND(I112*H112,2)</f>
        <v>0</v>
      </c>
      <c r="K112" s="227" t="s">
        <v>3501</v>
      </c>
      <c r="L112" s="232"/>
      <c r="M112" s="233" t="s">
        <v>3501</v>
      </c>
      <c r="N112" s="234" t="s">
        <v>3525</v>
      </c>
      <c r="O112" s="63"/>
      <c r="P112" s="188">
        <f>O112*H112</f>
        <v>0</v>
      </c>
      <c r="Q112" s="188">
        <v>0</v>
      </c>
      <c r="R112" s="188">
        <f>Q112*H112</f>
        <v>0</v>
      </c>
      <c r="S112" s="188">
        <v>0</v>
      </c>
      <c r="T112" s="189">
        <f>S112*H112</f>
        <v>0</v>
      </c>
      <c r="AR112" s="190" t="s">
        <v>3842</v>
      </c>
      <c r="AT112" s="190" t="s">
        <v>3806</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3761</v>
      </c>
      <c r="BM112" s="190" t="s">
        <v>1095</v>
      </c>
    </row>
    <row r="113" spans="2:47" s="1" customFormat="1" ht="19.5">
      <c r="B113" s="34"/>
      <c r="C113" s="35"/>
      <c r="D113" s="194" t="s">
        <v>4408</v>
      </c>
      <c r="E113" s="35"/>
      <c r="F113" s="235" t="s">
        <v>1096</v>
      </c>
      <c r="G113" s="35"/>
      <c r="H113" s="35"/>
      <c r="I113" s="106"/>
      <c r="J113" s="35"/>
      <c r="K113" s="35"/>
      <c r="L113" s="38"/>
      <c r="M113" s="236"/>
      <c r="N113" s="63"/>
      <c r="O113" s="63"/>
      <c r="P113" s="63"/>
      <c r="Q113" s="63"/>
      <c r="R113" s="63"/>
      <c r="S113" s="63"/>
      <c r="T113" s="64"/>
      <c r="AT113" s="17" t="s">
        <v>4408</v>
      </c>
      <c r="AU113" s="17" t="s">
        <v>3565</v>
      </c>
    </row>
    <row r="114" spans="2:65" s="1" customFormat="1" ht="16.5" customHeight="1">
      <c r="B114" s="34"/>
      <c r="C114" s="179" t="s">
        <v>3490</v>
      </c>
      <c r="D114" s="179" t="s">
        <v>3694</v>
      </c>
      <c r="E114" s="180" t="s">
        <v>1097</v>
      </c>
      <c r="F114" s="181" t="s">
        <v>1098</v>
      </c>
      <c r="G114" s="182" t="s">
        <v>3834</v>
      </c>
      <c r="H114" s="183">
        <v>10</v>
      </c>
      <c r="I114" s="184"/>
      <c r="J114" s="185">
        <f>ROUND(I114*H114,2)</f>
        <v>0</v>
      </c>
      <c r="K114" s="181" t="s">
        <v>1790</v>
      </c>
      <c r="L114" s="38"/>
      <c r="M114" s="186" t="s">
        <v>3501</v>
      </c>
      <c r="N114" s="187" t="s">
        <v>3525</v>
      </c>
      <c r="O114" s="63"/>
      <c r="P114" s="188">
        <f>O114*H114</f>
        <v>0</v>
      </c>
      <c r="Q114" s="188">
        <v>0</v>
      </c>
      <c r="R114" s="188">
        <f>Q114*H114</f>
        <v>0</v>
      </c>
      <c r="S114" s="188">
        <v>0</v>
      </c>
      <c r="T114" s="189">
        <f>S114*H114</f>
        <v>0</v>
      </c>
      <c r="AR114" s="190" t="s">
        <v>3761</v>
      </c>
      <c r="AT114" s="190" t="s">
        <v>3694</v>
      </c>
      <c r="AU114" s="190" t="s">
        <v>3565</v>
      </c>
      <c r="AY114" s="17" t="s">
        <v>3691</v>
      </c>
      <c r="BE114" s="191">
        <f>IF(N114="základní",J114,0)</f>
        <v>0</v>
      </c>
      <c r="BF114" s="191">
        <f>IF(N114="snížená",J114,0)</f>
        <v>0</v>
      </c>
      <c r="BG114" s="191">
        <f>IF(N114="zákl. přenesená",J114,0)</f>
        <v>0</v>
      </c>
      <c r="BH114" s="191">
        <f>IF(N114="sníž. přenesená",J114,0)</f>
        <v>0</v>
      </c>
      <c r="BI114" s="191">
        <f>IF(N114="nulová",J114,0)</f>
        <v>0</v>
      </c>
      <c r="BJ114" s="17" t="s">
        <v>3562</v>
      </c>
      <c r="BK114" s="191">
        <f>ROUND(I114*H114,2)</f>
        <v>0</v>
      </c>
      <c r="BL114" s="17" t="s">
        <v>3761</v>
      </c>
      <c r="BM114" s="190" t="s">
        <v>1099</v>
      </c>
    </row>
    <row r="115" spans="2:65" s="1" customFormat="1" ht="16.5" customHeight="1">
      <c r="B115" s="34"/>
      <c r="C115" s="225" t="s">
        <v>3761</v>
      </c>
      <c r="D115" s="225" t="s">
        <v>3806</v>
      </c>
      <c r="E115" s="226" t="s">
        <v>1100</v>
      </c>
      <c r="F115" s="227" t="s">
        <v>1101</v>
      </c>
      <c r="G115" s="228" t="s">
        <v>3834</v>
      </c>
      <c r="H115" s="229">
        <v>9</v>
      </c>
      <c r="I115" s="230"/>
      <c r="J115" s="231">
        <f>ROUND(I115*H115,2)</f>
        <v>0</v>
      </c>
      <c r="K115" s="227" t="s">
        <v>3501</v>
      </c>
      <c r="L115" s="232"/>
      <c r="M115" s="233" t="s">
        <v>3501</v>
      </c>
      <c r="N115" s="234" t="s">
        <v>3525</v>
      </c>
      <c r="O115" s="63"/>
      <c r="P115" s="188">
        <f>O115*H115</f>
        <v>0</v>
      </c>
      <c r="Q115" s="188">
        <v>0</v>
      </c>
      <c r="R115" s="188">
        <f>Q115*H115</f>
        <v>0</v>
      </c>
      <c r="S115" s="188">
        <v>0</v>
      </c>
      <c r="T115" s="189">
        <f>S115*H115</f>
        <v>0</v>
      </c>
      <c r="AR115" s="190" t="s">
        <v>3842</v>
      </c>
      <c r="AT115" s="190" t="s">
        <v>3806</v>
      </c>
      <c r="AU115" s="190" t="s">
        <v>3565</v>
      </c>
      <c r="AY115" s="17" t="s">
        <v>3691</v>
      </c>
      <c r="BE115" s="191">
        <f>IF(N115="základní",J115,0)</f>
        <v>0</v>
      </c>
      <c r="BF115" s="191">
        <f>IF(N115="snížená",J115,0)</f>
        <v>0</v>
      </c>
      <c r="BG115" s="191">
        <f>IF(N115="zákl. přenesená",J115,0)</f>
        <v>0</v>
      </c>
      <c r="BH115" s="191">
        <f>IF(N115="sníž. přenesená",J115,0)</f>
        <v>0</v>
      </c>
      <c r="BI115" s="191">
        <f>IF(N115="nulová",J115,0)</f>
        <v>0</v>
      </c>
      <c r="BJ115" s="17" t="s">
        <v>3562</v>
      </c>
      <c r="BK115" s="191">
        <f>ROUND(I115*H115,2)</f>
        <v>0</v>
      </c>
      <c r="BL115" s="17" t="s">
        <v>3761</v>
      </c>
      <c r="BM115" s="190" t="s">
        <v>1102</v>
      </c>
    </row>
    <row r="116" spans="2:47" s="1" customFormat="1" ht="19.5">
      <c r="B116" s="34"/>
      <c r="C116" s="35"/>
      <c r="D116" s="194" t="s">
        <v>4408</v>
      </c>
      <c r="E116" s="35"/>
      <c r="F116" s="235" t="s">
        <v>1103</v>
      </c>
      <c r="G116" s="35"/>
      <c r="H116" s="35"/>
      <c r="I116" s="106"/>
      <c r="J116" s="35"/>
      <c r="K116" s="35"/>
      <c r="L116" s="38"/>
      <c r="M116" s="236"/>
      <c r="N116" s="63"/>
      <c r="O116" s="63"/>
      <c r="P116" s="63"/>
      <c r="Q116" s="63"/>
      <c r="R116" s="63"/>
      <c r="S116" s="63"/>
      <c r="T116" s="64"/>
      <c r="AT116" s="17" t="s">
        <v>4408</v>
      </c>
      <c r="AU116" s="17" t="s">
        <v>3565</v>
      </c>
    </row>
    <row r="117" spans="2:65" s="1" customFormat="1" ht="16.5" customHeight="1">
      <c r="B117" s="34"/>
      <c r="C117" s="225" t="s">
        <v>3767</v>
      </c>
      <c r="D117" s="225" t="s">
        <v>3806</v>
      </c>
      <c r="E117" s="226" t="s">
        <v>1104</v>
      </c>
      <c r="F117" s="227" t="s">
        <v>1105</v>
      </c>
      <c r="G117" s="228" t="s">
        <v>3834</v>
      </c>
      <c r="H117" s="229">
        <v>1</v>
      </c>
      <c r="I117" s="230"/>
      <c r="J117" s="231">
        <f>ROUND(I117*H117,2)</f>
        <v>0</v>
      </c>
      <c r="K117" s="227" t="s">
        <v>3501</v>
      </c>
      <c r="L117" s="232"/>
      <c r="M117" s="233" t="s">
        <v>3501</v>
      </c>
      <c r="N117" s="234" t="s">
        <v>3525</v>
      </c>
      <c r="O117" s="63"/>
      <c r="P117" s="188">
        <f>O117*H117</f>
        <v>0</v>
      </c>
      <c r="Q117" s="188">
        <v>0</v>
      </c>
      <c r="R117" s="188">
        <f>Q117*H117</f>
        <v>0</v>
      </c>
      <c r="S117" s="188">
        <v>0</v>
      </c>
      <c r="T117" s="189">
        <f>S117*H117</f>
        <v>0</v>
      </c>
      <c r="AR117" s="190" t="s">
        <v>3842</v>
      </c>
      <c r="AT117" s="190" t="s">
        <v>3806</v>
      </c>
      <c r="AU117" s="190" t="s">
        <v>3565</v>
      </c>
      <c r="AY117" s="17" t="s">
        <v>3691</v>
      </c>
      <c r="BE117" s="191">
        <f>IF(N117="základní",J117,0)</f>
        <v>0</v>
      </c>
      <c r="BF117" s="191">
        <f>IF(N117="snížená",J117,0)</f>
        <v>0</v>
      </c>
      <c r="BG117" s="191">
        <f>IF(N117="zákl. přenesená",J117,0)</f>
        <v>0</v>
      </c>
      <c r="BH117" s="191">
        <f>IF(N117="sníž. přenesená",J117,0)</f>
        <v>0</v>
      </c>
      <c r="BI117" s="191">
        <f>IF(N117="nulová",J117,0)</f>
        <v>0</v>
      </c>
      <c r="BJ117" s="17" t="s">
        <v>3562</v>
      </c>
      <c r="BK117" s="191">
        <f>ROUND(I117*H117,2)</f>
        <v>0</v>
      </c>
      <c r="BL117" s="17" t="s">
        <v>3761</v>
      </c>
      <c r="BM117" s="190" t="s">
        <v>1106</v>
      </c>
    </row>
    <row r="118" spans="2:47" s="1" customFormat="1" ht="19.5">
      <c r="B118" s="34"/>
      <c r="C118" s="35"/>
      <c r="D118" s="194" t="s">
        <v>4408</v>
      </c>
      <c r="E118" s="35"/>
      <c r="F118" s="235" t="s">
        <v>1107</v>
      </c>
      <c r="G118" s="35"/>
      <c r="H118" s="35"/>
      <c r="I118" s="106"/>
      <c r="J118" s="35"/>
      <c r="K118" s="35"/>
      <c r="L118" s="38"/>
      <c r="M118" s="236"/>
      <c r="N118" s="63"/>
      <c r="O118" s="63"/>
      <c r="P118" s="63"/>
      <c r="Q118" s="63"/>
      <c r="R118" s="63"/>
      <c r="S118" s="63"/>
      <c r="T118" s="64"/>
      <c r="AT118" s="17" t="s">
        <v>4408</v>
      </c>
      <c r="AU118" s="17" t="s">
        <v>3565</v>
      </c>
    </row>
    <row r="119" spans="2:65" s="1" customFormat="1" ht="16.5" customHeight="1">
      <c r="B119" s="34"/>
      <c r="C119" s="179" t="s">
        <v>3772</v>
      </c>
      <c r="D119" s="179" t="s">
        <v>3694</v>
      </c>
      <c r="E119" s="180" t="s">
        <v>1108</v>
      </c>
      <c r="F119" s="181" t="s">
        <v>1109</v>
      </c>
      <c r="G119" s="182" t="s">
        <v>3834</v>
      </c>
      <c r="H119" s="183">
        <v>1</v>
      </c>
      <c r="I119" s="184"/>
      <c r="J119" s="185">
        <f>ROUND(I119*H119,2)</f>
        <v>0</v>
      </c>
      <c r="K119" s="181" t="s">
        <v>1790</v>
      </c>
      <c r="L119" s="38"/>
      <c r="M119" s="186" t="s">
        <v>3501</v>
      </c>
      <c r="N119" s="187" t="s">
        <v>3525</v>
      </c>
      <c r="O119" s="63"/>
      <c r="P119" s="188">
        <f>O119*H119</f>
        <v>0</v>
      </c>
      <c r="Q119" s="188">
        <v>0</v>
      </c>
      <c r="R119" s="188">
        <f>Q119*H119</f>
        <v>0</v>
      </c>
      <c r="S119" s="188">
        <v>0</v>
      </c>
      <c r="T119" s="189">
        <f>S119*H119</f>
        <v>0</v>
      </c>
      <c r="AR119" s="190" t="s">
        <v>3761</v>
      </c>
      <c r="AT119" s="190" t="s">
        <v>3694</v>
      </c>
      <c r="AU119" s="190" t="s">
        <v>3565</v>
      </c>
      <c r="AY119" s="17" t="s">
        <v>3691</v>
      </c>
      <c r="BE119" s="191">
        <f>IF(N119="základní",J119,0)</f>
        <v>0</v>
      </c>
      <c r="BF119" s="191">
        <f>IF(N119="snížená",J119,0)</f>
        <v>0</v>
      </c>
      <c r="BG119" s="191">
        <f>IF(N119="zákl. přenesená",J119,0)</f>
        <v>0</v>
      </c>
      <c r="BH119" s="191">
        <f>IF(N119="sníž. přenesená",J119,0)</f>
        <v>0</v>
      </c>
      <c r="BI119" s="191">
        <f>IF(N119="nulová",J119,0)</f>
        <v>0</v>
      </c>
      <c r="BJ119" s="17" t="s">
        <v>3562</v>
      </c>
      <c r="BK119" s="191">
        <f>ROUND(I119*H119,2)</f>
        <v>0</v>
      </c>
      <c r="BL119" s="17" t="s">
        <v>3761</v>
      </c>
      <c r="BM119" s="190" t="s">
        <v>1110</v>
      </c>
    </row>
    <row r="120" spans="2:65" s="1" customFormat="1" ht="16.5" customHeight="1">
      <c r="B120" s="34"/>
      <c r="C120" s="225" t="s">
        <v>3776</v>
      </c>
      <c r="D120" s="225" t="s">
        <v>3806</v>
      </c>
      <c r="E120" s="226" t="s">
        <v>1111</v>
      </c>
      <c r="F120" s="227" t="s">
        <v>1112</v>
      </c>
      <c r="G120" s="228" t="s">
        <v>3834</v>
      </c>
      <c r="H120" s="229">
        <v>1</v>
      </c>
      <c r="I120" s="230"/>
      <c r="J120" s="231">
        <f>ROUND(I120*H120,2)</f>
        <v>0</v>
      </c>
      <c r="K120" s="227" t="s">
        <v>3501</v>
      </c>
      <c r="L120" s="232"/>
      <c r="M120" s="233" t="s">
        <v>3501</v>
      </c>
      <c r="N120" s="234" t="s">
        <v>3525</v>
      </c>
      <c r="O120" s="63"/>
      <c r="P120" s="188">
        <f>O120*H120</f>
        <v>0</v>
      </c>
      <c r="Q120" s="188">
        <v>0</v>
      </c>
      <c r="R120" s="188">
        <f>Q120*H120</f>
        <v>0</v>
      </c>
      <c r="S120" s="188">
        <v>0</v>
      </c>
      <c r="T120" s="189">
        <f>S120*H120</f>
        <v>0</v>
      </c>
      <c r="AR120" s="190" t="s">
        <v>3842</v>
      </c>
      <c r="AT120" s="190" t="s">
        <v>3806</v>
      </c>
      <c r="AU120" s="190" t="s">
        <v>3565</v>
      </c>
      <c r="AY120" s="17" t="s">
        <v>3691</v>
      </c>
      <c r="BE120" s="191">
        <f>IF(N120="základní",J120,0)</f>
        <v>0</v>
      </c>
      <c r="BF120" s="191">
        <f>IF(N120="snížená",J120,0)</f>
        <v>0</v>
      </c>
      <c r="BG120" s="191">
        <f>IF(N120="zákl. přenesená",J120,0)</f>
        <v>0</v>
      </c>
      <c r="BH120" s="191">
        <f>IF(N120="sníž. přenesená",J120,0)</f>
        <v>0</v>
      </c>
      <c r="BI120" s="191">
        <f>IF(N120="nulová",J120,0)</f>
        <v>0</v>
      </c>
      <c r="BJ120" s="17" t="s">
        <v>3562</v>
      </c>
      <c r="BK120" s="191">
        <f>ROUND(I120*H120,2)</f>
        <v>0</v>
      </c>
      <c r="BL120" s="17" t="s">
        <v>3761</v>
      </c>
      <c r="BM120" s="190" t="s">
        <v>1113</v>
      </c>
    </row>
    <row r="121" spans="2:47" s="1" customFormat="1" ht="19.5">
      <c r="B121" s="34"/>
      <c r="C121" s="35"/>
      <c r="D121" s="194" t="s">
        <v>4408</v>
      </c>
      <c r="E121" s="35"/>
      <c r="F121" s="235" t="s">
        <v>1114</v>
      </c>
      <c r="G121" s="35"/>
      <c r="H121" s="35"/>
      <c r="I121" s="106"/>
      <c r="J121" s="35"/>
      <c r="K121" s="35"/>
      <c r="L121" s="38"/>
      <c r="M121" s="236"/>
      <c r="N121" s="63"/>
      <c r="O121" s="63"/>
      <c r="P121" s="63"/>
      <c r="Q121" s="63"/>
      <c r="R121" s="63"/>
      <c r="S121" s="63"/>
      <c r="T121" s="64"/>
      <c r="AT121" s="17" t="s">
        <v>4408</v>
      </c>
      <c r="AU121" s="17" t="s">
        <v>3565</v>
      </c>
    </row>
    <row r="122" spans="2:65" s="1" customFormat="1" ht="16.5" customHeight="1">
      <c r="B122" s="34"/>
      <c r="C122" s="179" t="s">
        <v>3781</v>
      </c>
      <c r="D122" s="179" t="s">
        <v>3694</v>
      </c>
      <c r="E122" s="180" t="s">
        <v>1115</v>
      </c>
      <c r="F122" s="181" t="s">
        <v>1116</v>
      </c>
      <c r="G122" s="182" t="s">
        <v>3834</v>
      </c>
      <c r="H122" s="183">
        <v>10</v>
      </c>
      <c r="I122" s="184"/>
      <c r="J122" s="185">
        <f>ROUND(I122*H122,2)</f>
        <v>0</v>
      </c>
      <c r="K122" s="181" t="s">
        <v>1790</v>
      </c>
      <c r="L122" s="38"/>
      <c r="M122" s="186" t="s">
        <v>3501</v>
      </c>
      <c r="N122" s="187" t="s">
        <v>3525</v>
      </c>
      <c r="O122" s="63"/>
      <c r="P122" s="188">
        <f>O122*H122</f>
        <v>0</v>
      </c>
      <c r="Q122" s="188">
        <v>0</v>
      </c>
      <c r="R122" s="188">
        <f>Q122*H122</f>
        <v>0</v>
      </c>
      <c r="S122" s="188">
        <v>0</v>
      </c>
      <c r="T122" s="189">
        <f>S122*H122</f>
        <v>0</v>
      </c>
      <c r="AR122" s="190" t="s">
        <v>3761</v>
      </c>
      <c r="AT122" s="190" t="s">
        <v>3694</v>
      </c>
      <c r="AU122" s="190" t="s">
        <v>3565</v>
      </c>
      <c r="AY122" s="17" t="s">
        <v>3691</v>
      </c>
      <c r="BE122" s="191">
        <f>IF(N122="základní",J122,0)</f>
        <v>0</v>
      </c>
      <c r="BF122" s="191">
        <f>IF(N122="snížená",J122,0)</f>
        <v>0</v>
      </c>
      <c r="BG122" s="191">
        <f>IF(N122="zákl. přenesená",J122,0)</f>
        <v>0</v>
      </c>
      <c r="BH122" s="191">
        <f>IF(N122="sníž. přenesená",J122,0)</f>
        <v>0</v>
      </c>
      <c r="BI122" s="191">
        <f>IF(N122="nulová",J122,0)</f>
        <v>0</v>
      </c>
      <c r="BJ122" s="17" t="s">
        <v>3562</v>
      </c>
      <c r="BK122" s="191">
        <f>ROUND(I122*H122,2)</f>
        <v>0</v>
      </c>
      <c r="BL122" s="17" t="s">
        <v>3761</v>
      </c>
      <c r="BM122" s="190" t="s">
        <v>1117</v>
      </c>
    </row>
    <row r="123" spans="2:65" s="1" customFormat="1" ht="16.5" customHeight="1">
      <c r="B123" s="34"/>
      <c r="C123" s="225" t="s">
        <v>3489</v>
      </c>
      <c r="D123" s="225" t="s">
        <v>3806</v>
      </c>
      <c r="E123" s="226" t="s">
        <v>1118</v>
      </c>
      <c r="F123" s="227" t="s">
        <v>1119</v>
      </c>
      <c r="G123" s="228" t="s">
        <v>3834</v>
      </c>
      <c r="H123" s="229">
        <v>5</v>
      </c>
      <c r="I123" s="230"/>
      <c r="J123" s="231">
        <f>ROUND(I123*H123,2)</f>
        <v>0</v>
      </c>
      <c r="K123" s="227" t="s">
        <v>3501</v>
      </c>
      <c r="L123" s="232"/>
      <c r="M123" s="233" t="s">
        <v>3501</v>
      </c>
      <c r="N123" s="234" t="s">
        <v>3525</v>
      </c>
      <c r="O123" s="63"/>
      <c r="P123" s="188">
        <f>O123*H123</f>
        <v>0</v>
      </c>
      <c r="Q123" s="188">
        <v>0</v>
      </c>
      <c r="R123" s="188">
        <f>Q123*H123</f>
        <v>0</v>
      </c>
      <c r="S123" s="188">
        <v>0</v>
      </c>
      <c r="T123" s="189">
        <f>S123*H123</f>
        <v>0</v>
      </c>
      <c r="AR123" s="190" t="s">
        <v>3842</v>
      </c>
      <c r="AT123" s="190" t="s">
        <v>3806</v>
      </c>
      <c r="AU123" s="190" t="s">
        <v>3565</v>
      </c>
      <c r="AY123" s="17" t="s">
        <v>3691</v>
      </c>
      <c r="BE123" s="191">
        <f>IF(N123="základní",J123,0)</f>
        <v>0</v>
      </c>
      <c r="BF123" s="191">
        <f>IF(N123="snížená",J123,0)</f>
        <v>0</v>
      </c>
      <c r="BG123" s="191">
        <f>IF(N123="zákl. přenesená",J123,0)</f>
        <v>0</v>
      </c>
      <c r="BH123" s="191">
        <f>IF(N123="sníž. přenesená",J123,0)</f>
        <v>0</v>
      </c>
      <c r="BI123" s="191">
        <f>IF(N123="nulová",J123,0)</f>
        <v>0</v>
      </c>
      <c r="BJ123" s="17" t="s">
        <v>3562</v>
      </c>
      <c r="BK123" s="191">
        <f>ROUND(I123*H123,2)</f>
        <v>0</v>
      </c>
      <c r="BL123" s="17" t="s">
        <v>3761</v>
      </c>
      <c r="BM123" s="190" t="s">
        <v>1120</v>
      </c>
    </row>
    <row r="124" spans="2:47" s="1" customFormat="1" ht="19.5">
      <c r="B124" s="34"/>
      <c r="C124" s="35"/>
      <c r="D124" s="194" t="s">
        <v>4408</v>
      </c>
      <c r="E124" s="35"/>
      <c r="F124" s="235" t="s">
        <v>1121</v>
      </c>
      <c r="G124" s="35"/>
      <c r="H124" s="35"/>
      <c r="I124" s="106"/>
      <c r="J124" s="35"/>
      <c r="K124" s="35"/>
      <c r="L124" s="38"/>
      <c r="M124" s="236"/>
      <c r="N124" s="63"/>
      <c r="O124" s="63"/>
      <c r="P124" s="63"/>
      <c r="Q124" s="63"/>
      <c r="R124" s="63"/>
      <c r="S124" s="63"/>
      <c r="T124" s="64"/>
      <c r="AT124" s="17" t="s">
        <v>4408</v>
      </c>
      <c r="AU124" s="17" t="s">
        <v>3565</v>
      </c>
    </row>
    <row r="125" spans="2:65" s="1" customFormat="1" ht="16.5" customHeight="1">
      <c r="B125" s="34"/>
      <c r="C125" s="225" t="s">
        <v>3789</v>
      </c>
      <c r="D125" s="225" t="s">
        <v>3806</v>
      </c>
      <c r="E125" s="226" t="s">
        <v>1122</v>
      </c>
      <c r="F125" s="227" t="s">
        <v>1123</v>
      </c>
      <c r="G125" s="228" t="s">
        <v>3834</v>
      </c>
      <c r="H125" s="229">
        <v>5</v>
      </c>
      <c r="I125" s="230"/>
      <c r="J125" s="231">
        <f>ROUND(I125*H125,2)</f>
        <v>0</v>
      </c>
      <c r="K125" s="227" t="s">
        <v>3501</v>
      </c>
      <c r="L125" s="232"/>
      <c r="M125" s="233" t="s">
        <v>3501</v>
      </c>
      <c r="N125" s="234" t="s">
        <v>3525</v>
      </c>
      <c r="O125" s="63"/>
      <c r="P125" s="188">
        <f>O125*H125</f>
        <v>0</v>
      </c>
      <c r="Q125" s="188">
        <v>0</v>
      </c>
      <c r="R125" s="188">
        <f>Q125*H125</f>
        <v>0</v>
      </c>
      <c r="S125" s="188">
        <v>0</v>
      </c>
      <c r="T125" s="189">
        <f>S125*H125</f>
        <v>0</v>
      </c>
      <c r="AR125" s="190" t="s">
        <v>3842</v>
      </c>
      <c r="AT125" s="190" t="s">
        <v>3806</v>
      </c>
      <c r="AU125" s="190" t="s">
        <v>3565</v>
      </c>
      <c r="AY125" s="17" t="s">
        <v>3691</v>
      </c>
      <c r="BE125" s="191">
        <f>IF(N125="základní",J125,0)</f>
        <v>0</v>
      </c>
      <c r="BF125" s="191">
        <f>IF(N125="snížená",J125,0)</f>
        <v>0</v>
      </c>
      <c r="BG125" s="191">
        <f>IF(N125="zákl. přenesená",J125,0)</f>
        <v>0</v>
      </c>
      <c r="BH125" s="191">
        <f>IF(N125="sníž. přenesená",J125,0)</f>
        <v>0</v>
      </c>
      <c r="BI125" s="191">
        <f>IF(N125="nulová",J125,0)</f>
        <v>0</v>
      </c>
      <c r="BJ125" s="17" t="s">
        <v>3562</v>
      </c>
      <c r="BK125" s="191">
        <f>ROUND(I125*H125,2)</f>
        <v>0</v>
      </c>
      <c r="BL125" s="17" t="s">
        <v>3761</v>
      </c>
      <c r="BM125" s="190" t="s">
        <v>1124</v>
      </c>
    </row>
    <row r="126" spans="2:47" s="1" customFormat="1" ht="19.5">
      <c r="B126" s="34"/>
      <c r="C126" s="35"/>
      <c r="D126" s="194" t="s">
        <v>4408</v>
      </c>
      <c r="E126" s="35"/>
      <c r="F126" s="235" t="s">
        <v>1121</v>
      </c>
      <c r="G126" s="35"/>
      <c r="H126" s="35"/>
      <c r="I126" s="106"/>
      <c r="J126" s="35"/>
      <c r="K126" s="35"/>
      <c r="L126" s="38"/>
      <c r="M126" s="236"/>
      <c r="N126" s="63"/>
      <c r="O126" s="63"/>
      <c r="P126" s="63"/>
      <c r="Q126" s="63"/>
      <c r="R126" s="63"/>
      <c r="S126" s="63"/>
      <c r="T126" s="64"/>
      <c r="AT126" s="17" t="s">
        <v>4408</v>
      </c>
      <c r="AU126" s="17" t="s">
        <v>3565</v>
      </c>
    </row>
    <row r="127" spans="2:65" s="1" customFormat="1" ht="24" customHeight="1">
      <c r="B127" s="34"/>
      <c r="C127" s="179" t="s">
        <v>3797</v>
      </c>
      <c r="D127" s="179" t="s">
        <v>3694</v>
      </c>
      <c r="E127" s="180" t="s">
        <v>1125</v>
      </c>
      <c r="F127" s="181" t="s">
        <v>1126</v>
      </c>
      <c r="G127" s="182" t="s">
        <v>4097</v>
      </c>
      <c r="H127" s="183">
        <v>16.15</v>
      </c>
      <c r="I127" s="184"/>
      <c r="J127" s="185">
        <f>ROUND(I127*H127,2)</f>
        <v>0</v>
      </c>
      <c r="K127" s="181" t="s">
        <v>1790</v>
      </c>
      <c r="L127" s="38"/>
      <c r="M127" s="186" t="s">
        <v>3501</v>
      </c>
      <c r="N127" s="187" t="s">
        <v>3525</v>
      </c>
      <c r="O127" s="63"/>
      <c r="P127" s="188">
        <f>O127*H127</f>
        <v>0</v>
      </c>
      <c r="Q127" s="188">
        <v>0</v>
      </c>
      <c r="R127" s="188">
        <f>Q127*H127</f>
        <v>0</v>
      </c>
      <c r="S127" s="188">
        <v>0</v>
      </c>
      <c r="T127" s="189">
        <f>S127*H127</f>
        <v>0</v>
      </c>
      <c r="AR127" s="190" t="s">
        <v>3761</v>
      </c>
      <c r="AT127" s="190" t="s">
        <v>3694</v>
      </c>
      <c r="AU127" s="190" t="s">
        <v>3565</v>
      </c>
      <c r="AY127" s="17" t="s">
        <v>3691</v>
      </c>
      <c r="BE127" s="191">
        <f>IF(N127="základní",J127,0)</f>
        <v>0</v>
      </c>
      <c r="BF127" s="191">
        <f>IF(N127="snížená",J127,0)</f>
        <v>0</v>
      </c>
      <c r="BG127" s="191">
        <f>IF(N127="zákl. přenesená",J127,0)</f>
        <v>0</v>
      </c>
      <c r="BH127" s="191">
        <f>IF(N127="sníž. přenesená",J127,0)</f>
        <v>0</v>
      </c>
      <c r="BI127" s="191">
        <f>IF(N127="nulová",J127,0)</f>
        <v>0</v>
      </c>
      <c r="BJ127" s="17" t="s">
        <v>3562</v>
      </c>
      <c r="BK127" s="191">
        <f>ROUND(I127*H127,2)</f>
        <v>0</v>
      </c>
      <c r="BL127" s="17" t="s">
        <v>3761</v>
      </c>
      <c r="BM127" s="190" t="s">
        <v>1127</v>
      </c>
    </row>
    <row r="128" spans="2:47" s="1" customFormat="1" ht="19.5">
      <c r="B128" s="34"/>
      <c r="C128" s="35"/>
      <c r="D128" s="194" t="s">
        <v>4408</v>
      </c>
      <c r="E128" s="35"/>
      <c r="F128" s="235" t="s">
        <v>1128</v>
      </c>
      <c r="G128" s="35"/>
      <c r="H128" s="35"/>
      <c r="I128" s="106"/>
      <c r="J128" s="35"/>
      <c r="K128" s="35"/>
      <c r="L128" s="38"/>
      <c r="M128" s="236"/>
      <c r="N128" s="63"/>
      <c r="O128" s="63"/>
      <c r="P128" s="63"/>
      <c r="Q128" s="63"/>
      <c r="R128" s="63"/>
      <c r="S128" s="63"/>
      <c r="T128" s="64"/>
      <c r="AT128" s="17" t="s">
        <v>4408</v>
      </c>
      <c r="AU128" s="17" t="s">
        <v>3565</v>
      </c>
    </row>
    <row r="129" spans="2:51" s="12" customFormat="1" ht="12">
      <c r="B129" s="192"/>
      <c r="C129" s="193"/>
      <c r="D129" s="194" t="s">
        <v>3710</v>
      </c>
      <c r="E129" s="195" t="s">
        <v>3501</v>
      </c>
      <c r="F129" s="196" t="s">
        <v>1129</v>
      </c>
      <c r="G129" s="193"/>
      <c r="H129" s="197">
        <v>16.15</v>
      </c>
      <c r="I129" s="198"/>
      <c r="J129" s="193"/>
      <c r="K129" s="193"/>
      <c r="L129" s="199"/>
      <c r="M129" s="200"/>
      <c r="N129" s="201"/>
      <c r="O129" s="201"/>
      <c r="P129" s="201"/>
      <c r="Q129" s="201"/>
      <c r="R129" s="201"/>
      <c r="S129" s="201"/>
      <c r="T129" s="202"/>
      <c r="AT129" s="203" t="s">
        <v>3710</v>
      </c>
      <c r="AU129" s="203" t="s">
        <v>3565</v>
      </c>
      <c r="AV129" s="12" t="s">
        <v>3565</v>
      </c>
      <c r="AW129" s="12" t="s">
        <v>3515</v>
      </c>
      <c r="AX129" s="12" t="s">
        <v>3554</v>
      </c>
      <c r="AY129" s="203" t="s">
        <v>3691</v>
      </c>
    </row>
    <row r="130" spans="2:51" s="13" customFormat="1" ht="12">
      <c r="B130" s="204"/>
      <c r="C130" s="205"/>
      <c r="D130" s="194" t="s">
        <v>3710</v>
      </c>
      <c r="E130" s="206" t="s">
        <v>3501</v>
      </c>
      <c r="F130" s="207" t="s">
        <v>3712</v>
      </c>
      <c r="G130" s="205"/>
      <c r="H130" s="208">
        <v>16.15</v>
      </c>
      <c r="I130" s="209"/>
      <c r="J130" s="205"/>
      <c r="K130" s="205"/>
      <c r="L130" s="210"/>
      <c r="M130" s="211"/>
      <c r="N130" s="212"/>
      <c r="O130" s="212"/>
      <c r="P130" s="212"/>
      <c r="Q130" s="212"/>
      <c r="R130" s="212"/>
      <c r="S130" s="212"/>
      <c r="T130" s="213"/>
      <c r="AT130" s="214" t="s">
        <v>3710</v>
      </c>
      <c r="AU130" s="214" t="s">
        <v>3565</v>
      </c>
      <c r="AV130" s="13" t="s">
        <v>3699</v>
      </c>
      <c r="AW130" s="13" t="s">
        <v>3515</v>
      </c>
      <c r="AX130" s="13" t="s">
        <v>3562</v>
      </c>
      <c r="AY130" s="214" t="s">
        <v>3691</v>
      </c>
    </row>
    <row r="131" spans="2:65" s="1" customFormat="1" ht="24" customHeight="1">
      <c r="B131" s="34"/>
      <c r="C131" s="179" t="s">
        <v>3805</v>
      </c>
      <c r="D131" s="179" t="s">
        <v>3694</v>
      </c>
      <c r="E131" s="180" t="s">
        <v>1130</v>
      </c>
      <c r="F131" s="181" t="s">
        <v>1131</v>
      </c>
      <c r="G131" s="182" t="s">
        <v>4097</v>
      </c>
      <c r="H131" s="183">
        <v>10.1</v>
      </c>
      <c r="I131" s="184"/>
      <c r="J131" s="185">
        <f>ROUND(I131*H131,2)</f>
        <v>0</v>
      </c>
      <c r="K131" s="181" t="s">
        <v>1790</v>
      </c>
      <c r="L131" s="38"/>
      <c r="M131" s="186" t="s">
        <v>3501</v>
      </c>
      <c r="N131" s="187" t="s">
        <v>3525</v>
      </c>
      <c r="O131" s="63"/>
      <c r="P131" s="188">
        <f>O131*H131</f>
        <v>0</v>
      </c>
      <c r="Q131" s="188">
        <v>0</v>
      </c>
      <c r="R131" s="188">
        <f>Q131*H131</f>
        <v>0</v>
      </c>
      <c r="S131" s="188">
        <v>0</v>
      </c>
      <c r="T131" s="189">
        <f>S131*H131</f>
        <v>0</v>
      </c>
      <c r="AR131" s="190" t="s">
        <v>3761</v>
      </c>
      <c r="AT131" s="190" t="s">
        <v>3694</v>
      </c>
      <c r="AU131" s="190" t="s">
        <v>3565</v>
      </c>
      <c r="AY131" s="17" t="s">
        <v>3691</v>
      </c>
      <c r="BE131" s="191">
        <f>IF(N131="základní",J131,0)</f>
        <v>0</v>
      </c>
      <c r="BF131" s="191">
        <f>IF(N131="snížená",J131,0)</f>
        <v>0</v>
      </c>
      <c r="BG131" s="191">
        <f>IF(N131="zákl. přenesená",J131,0)</f>
        <v>0</v>
      </c>
      <c r="BH131" s="191">
        <f>IF(N131="sníž. přenesená",J131,0)</f>
        <v>0</v>
      </c>
      <c r="BI131" s="191">
        <f>IF(N131="nulová",J131,0)</f>
        <v>0</v>
      </c>
      <c r="BJ131" s="17" t="s">
        <v>3562</v>
      </c>
      <c r="BK131" s="191">
        <f>ROUND(I131*H131,2)</f>
        <v>0</v>
      </c>
      <c r="BL131" s="17" t="s">
        <v>3761</v>
      </c>
      <c r="BM131" s="190" t="s">
        <v>1132</v>
      </c>
    </row>
    <row r="132" spans="2:51" s="12" customFormat="1" ht="12">
      <c r="B132" s="192"/>
      <c r="C132" s="193"/>
      <c r="D132" s="194" t="s">
        <v>3710</v>
      </c>
      <c r="E132" s="195" t="s">
        <v>3501</v>
      </c>
      <c r="F132" s="196" t="s">
        <v>1133</v>
      </c>
      <c r="G132" s="193"/>
      <c r="H132" s="197">
        <v>0.9</v>
      </c>
      <c r="I132" s="198"/>
      <c r="J132" s="193"/>
      <c r="K132" s="193"/>
      <c r="L132" s="199"/>
      <c r="M132" s="200"/>
      <c r="N132" s="201"/>
      <c r="O132" s="201"/>
      <c r="P132" s="201"/>
      <c r="Q132" s="201"/>
      <c r="R132" s="201"/>
      <c r="S132" s="201"/>
      <c r="T132" s="202"/>
      <c r="AT132" s="203" t="s">
        <v>3710</v>
      </c>
      <c r="AU132" s="203" t="s">
        <v>3565</v>
      </c>
      <c r="AV132" s="12" t="s">
        <v>3565</v>
      </c>
      <c r="AW132" s="12" t="s">
        <v>3515</v>
      </c>
      <c r="AX132" s="12" t="s">
        <v>3554</v>
      </c>
      <c r="AY132" s="203" t="s">
        <v>3691</v>
      </c>
    </row>
    <row r="133" spans="2:51" s="12" customFormat="1" ht="12">
      <c r="B133" s="192"/>
      <c r="C133" s="193"/>
      <c r="D133" s="194" t="s">
        <v>3710</v>
      </c>
      <c r="E133" s="195" t="s">
        <v>3501</v>
      </c>
      <c r="F133" s="196" t="s">
        <v>1134</v>
      </c>
      <c r="G133" s="193"/>
      <c r="H133" s="197">
        <v>9.2</v>
      </c>
      <c r="I133" s="198"/>
      <c r="J133" s="193"/>
      <c r="K133" s="193"/>
      <c r="L133" s="199"/>
      <c r="M133" s="200"/>
      <c r="N133" s="201"/>
      <c r="O133" s="201"/>
      <c r="P133" s="201"/>
      <c r="Q133" s="201"/>
      <c r="R133" s="201"/>
      <c r="S133" s="201"/>
      <c r="T133" s="202"/>
      <c r="AT133" s="203" t="s">
        <v>3710</v>
      </c>
      <c r="AU133" s="203" t="s">
        <v>3565</v>
      </c>
      <c r="AV133" s="12" t="s">
        <v>3565</v>
      </c>
      <c r="AW133" s="12" t="s">
        <v>3515</v>
      </c>
      <c r="AX133" s="12" t="s">
        <v>3554</v>
      </c>
      <c r="AY133" s="203" t="s">
        <v>3691</v>
      </c>
    </row>
    <row r="134" spans="2:51" s="13" customFormat="1" ht="12">
      <c r="B134" s="204"/>
      <c r="C134" s="205"/>
      <c r="D134" s="194" t="s">
        <v>3710</v>
      </c>
      <c r="E134" s="206" t="s">
        <v>3501</v>
      </c>
      <c r="F134" s="207" t="s">
        <v>3712</v>
      </c>
      <c r="G134" s="205"/>
      <c r="H134" s="208">
        <v>10.1</v>
      </c>
      <c r="I134" s="209"/>
      <c r="J134" s="205"/>
      <c r="K134" s="205"/>
      <c r="L134" s="210"/>
      <c r="M134" s="211"/>
      <c r="N134" s="212"/>
      <c r="O134" s="212"/>
      <c r="P134" s="212"/>
      <c r="Q134" s="212"/>
      <c r="R134" s="212"/>
      <c r="S134" s="212"/>
      <c r="T134" s="213"/>
      <c r="AT134" s="214" t="s">
        <v>3710</v>
      </c>
      <c r="AU134" s="214" t="s">
        <v>3565</v>
      </c>
      <c r="AV134" s="13" t="s">
        <v>3699</v>
      </c>
      <c r="AW134" s="13" t="s">
        <v>3515</v>
      </c>
      <c r="AX134" s="13" t="s">
        <v>3562</v>
      </c>
      <c r="AY134" s="214" t="s">
        <v>3691</v>
      </c>
    </row>
    <row r="135" spans="2:65" s="1" customFormat="1" ht="16.5" customHeight="1">
      <c r="B135" s="34"/>
      <c r="C135" s="179" t="s">
        <v>3811</v>
      </c>
      <c r="D135" s="179" t="s">
        <v>3694</v>
      </c>
      <c r="E135" s="180" t="s">
        <v>1135</v>
      </c>
      <c r="F135" s="181" t="s">
        <v>1136</v>
      </c>
      <c r="G135" s="182" t="s">
        <v>3834</v>
      </c>
      <c r="H135" s="183">
        <v>4</v>
      </c>
      <c r="I135" s="184"/>
      <c r="J135" s="185">
        <f aca="true" t="shared" si="0" ref="J135:J147">ROUND(I135*H135,2)</f>
        <v>0</v>
      </c>
      <c r="K135" s="181" t="s">
        <v>1790</v>
      </c>
      <c r="L135" s="38"/>
      <c r="M135" s="186" t="s">
        <v>3501</v>
      </c>
      <c r="N135" s="187" t="s">
        <v>3525</v>
      </c>
      <c r="O135" s="63"/>
      <c r="P135" s="188">
        <f aca="true" t="shared" si="1" ref="P135:P147">O135*H135</f>
        <v>0</v>
      </c>
      <c r="Q135" s="188">
        <v>0</v>
      </c>
      <c r="R135" s="188">
        <f aca="true" t="shared" si="2" ref="R135:R147">Q135*H135</f>
        <v>0</v>
      </c>
      <c r="S135" s="188">
        <v>0</v>
      </c>
      <c r="T135" s="189">
        <f aca="true" t="shared" si="3" ref="T135:T147">S135*H135</f>
        <v>0</v>
      </c>
      <c r="AR135" s="190" t="s">
        <v>3761</v>
      </c>
      <c r="AT135" s="190" t="s">
        <v>3694</v>
      </c>
      <c r="AU135" s="190" t="s">
        <v>3565</v>
      </c>
      <c r="AY135" s="17" t="s">
        <v>3691</v>
      </c>
      <c r="BE135" s="191">
        <f aca="true" t="shared" si="4" ref="BE135:BE147">IF(N135="základní",J135,0)</f>
        <v>0</v>
      </c>
      <c r="BF135" s="191">
        <f aca="true" t="shared" si="5" ref="BF135:BF147">IF(N135="snížená",J135,0)</f>
        <v>0</v>
      </c>
      <c r="BG135" s="191">
        <f aca="true" t="shared" si="6" ref="BG135:BG147">IF(N135="zákl. přenesená",J135,0)</f>
        <v>0</v>
      </c>
      <c r="BH135" s="191">
        <f aca="true" t="shared" si="7" ref="BH135:BH147">IF(N135="sníž. přenesená",J135,0)</f>
        <v>0</v>
      </c>
      <c r="BI135" s="191">
        <f aca="true" t="shared" si="8" ref="BI135:BI147">IF(N135="nulová",J135,0)</f>
        <v>0</v>
      </c>
      <c r="BJ135" s="17" t="s">
        <v>3562</v>
      </c>
      <c r="BK135" s="191">
        <f aca="true" t="shared" si="9" ref="BK135:BK147">ROUND(I135*H135,2)</f>
        <v>0</v>
      </c>
      <c r="BL135" s="17" t="s">
        <v>3761</v>
      </c>
      <c r="BM135" s="190" t="s">
        <v>1137</v>
      </c>
    </row>
    <row r="136" spans="2:65" s="1" customFormat="1" ht="16.5" customHeight="1">
      <c r="B136" s="34"/>
      <c r="C136" s="225" t="s">
        <v>3815</v>
      </c>
      <c r="D136" s="225" t="s">
        <v>3806</v>
      </c>
      <c r="E136" s="226" t="s">
        <v>1138</v>
      </c>
      <c r="F136" s="227" t="s">
        <v>1139</v>
      </c>
      <c r="G136" s="228" t="s">
        <v>3834</v>
      </c>
      <c r="H136" s="229">
        <v>4</v>
      </c>
      <c r="I136" s="230"/>
      <c r="J136" s="231">
        <f t="shared" si="0"/>
        <v>0</v>
      </c>
      <c r="K136" s="227" t="s">
        <v>3501</v>
      </c>
      <c r="L136" s="232"/>
      <c r="M136" s="233" t="s">
        <v>3501</v>
      </c>
      <c r="N136" s="234" t="s">
        <v>3525</v>
      </c>
      <c r="O136" s="63"/>
      <c r="P136" s="188">
        <f t="shared" si="1"/>
        <v>0</v>
      </c>
      <c r="Q136" s="188">
        <v>0</v>
      </c>
      <c r="R136" s="188">
        <f t="shared" si="2"/>
        <v>0</v>
      </c>
      <c r="S136" s="188">
        <v>0</v>
      </c>
      <c r="T136" s="189">
        <f t="shared" si="3"/>
        <v>0</v>
      </c>
      <c r="AR136" s="190" t="s">
        <v>3842</v>
      </c>
      <c r="AT136" s="190" t="s">
        <v>3806</v>
      </c>
      <c r="AU136" s="190" t="s">
        <v>3565</v>
      </c>
      <c r="AY136" s="17" t="s">
        <v>3691</v>
      </c>
      <c r="BE136" s="191">
        <f t="shared" si="4"/>
        <v>0</v>
      </c>
      <c r="BF136" s="191">
        <f t="shared" si="5"/>
        <v>0</v>
      </c>
      <c r="BG136" s="191">
        <f t="shared" si="6"/>
        <v>0</v>
      </c>
      <c r="BH136" s="191">
        <f t="shared" si="7"/>
        <v>0</v>
      </c>
      <c r="BI136" s="191">
        <f t="shared" si="8"/>
        <v>0</v>
      </c>
      <c r="BJ136" s="17" t="s">
        <v>3562</v>
      </c>
      <c r="BK136" s="191">
        <f t="shared" si="9"/>
        <v>0</v>
      </c>
      <c r="BL136" s="17" t="s">
        <v>3761</v>
      </c>
      <c r="BM136" s="190" t="s">
        <v>1140</v>
      </c>
    </row>
    <row r="137" spans="2:65" s="1" customFormat="1" ht="16.5" customHeight="1">
      <c r="B137" s="34"/>
      <c r="C137" s="179" t="s">
        <v>3817</v>
      </c>
      <c r="D137" s="179" t="s">
        <v>3694</v>
      </c>
      <c r="E137" s="180" t="s">
        <v>1141</v>
      </c>
      <c r="F137" s="181" t="s">
        <v>1142</v>
      </c>
      <c r="G137" s="182" t="s">
        <v>3834</v>
      </c>
      <c r="H137" s="183">
        <v>6</v>
      </c>
      <c r="I137" s="184"/>
      <c r="J137" s="185">
        <f t="shared" si="0"/>
        <v>0</v>
      </c>
      <c r="K137" s="181" t="s">
        <v>1790</v>
      </c>
      <c r="L137" s="38"/>
      <c r="M137" s="186" t="s">
        <v>3501</v>
      </c>
      <c r="N137" s="187" t="s">
        <v>3525</v>
      </c>
      <c r="O137" s="63"/>
      <c r="P137" s="188">
        <f t="shared" si="1"/>
        <v>0</v>
      </c>
      <c r="Q137" s="188">
        <v>0</v>
      </c>
      <c r="R137" s="188">
        <f t="shared" si="2"/>
        <v>0</v>
      </c>
      <c r="S137" s="188">
        <v>0</v>
      </c>
      <c r="T137" s="189">
        <f t="shared" si="3"/>
        <v>0</v>
      </c>
      <c r="AR137" s="190" t="s">
        <v>3761</v>
      </c>
      <c r="AT137" s="190" t="s">
        <v>3694</v>
      </c>
      <c r="AU137" s="190" t="s">
        <v>3565</v>
      </c>
      <c r="AY137" s="17" t="s">
        <v>3691</v>
      </c>
      <c r="BE137" s="191">
        <f t="shared" si="4"/>
        <v>0</v>
      </c>
      <c r="BF137" s="191">
        <f t="shared" si="5"/>
        <v>0</v>
      </c>
      <c r="BG137" s="191">
        <f t="shared" si="6"/>
        <v>0</v>
      </c>
      <c r="BH137" s="191">
        <f t="shared" si="7"/>
        <v>0</v>
      </c>
      <c r="BI137" s="191">
        <f t="shared" si="8"/>
        <v>0</v>
      </c>
      <c r="BJ137" s="17" t="s">
        <v>3562</v>
      </c>
      <c r="BK137" s="191">
        <f t="shared" si="9"/>
        <v>0</v>
      </c>
      <c r="BL137" s="17" t="s">
        <v>3761</v>
      </c>
      <c r="BM137" s="190" t="s">
        <v>1143</v>
      </c>
    </row>
    <row r="138" spans="2:65" s="1" customFormat="1" ht="16.5" customHeight="1">
      <c r="B138" s="34"/>
      <c r="C138" s="225" t="s">
        <v>3822</v>
      </c>
      <c r="D138" s="225" t="s">
        <v>3806</v>
      </c>
      <c r="E138" s="226" t="s">
        <v>1144</v>
      </c>
      <c r="F138" s="227" t="s">
        <v>1145</v>
      </c>
      <c r="G138" s="228" t="s">
        <v>3834</v>
      </c>
      <c r="H138" s="229">
        <v>6</v>
      </c>
      <c r="I138" s="230"/>
      <c r="J138" s="231">
        <f t="shared" si="0"/>
        <v>0</v>
      </c>
      <c r="K138" s="227" t="s">
        <v>3501</v>
      </c>
      <c r="L138" s="232"/>
      <c r="M138" s="233" t="s">
        <v>3501</v>
      </c>
      <c r="N138" s="234" t="s">
        <v>3525</v>
      </c>
      <c r="O138" s="63"/>
      <c r="P138" s="188">
        <f t="shared" si="1"/>
        <v>0</v>
      </c>
      <c r="Q138" s="188">
        <v>0</v>
      </c>
      <c r="R138" s="188">
        <f t="shared" si="2"/>
        <v>0</v>
      </c>
      <c r="S138" s="188">
        <v>0</v>
      </c>
      <c r="T138" s="189">
        <f t="shared" si="3"/>
        <v>0</v>
      </c>
      <c r="AR138" s="190" t="s">
        <v>3842</v>
      </c>
      <c r="AT138" s="190" t="s">
        <v>3806</v>
      </c>
      <c r="AU138" s="190" t="s">
        <v>3565</v>
      </c>
      <c r="AY138" s="17" t="s">
        <v>3691</v>
      </c>
      <c r="BE138" s="191">
        <f t="shared" si="4"/>
        <v>0</v>
      </c>
      <c r="BF138" s="191">
        <f t="shared" si="5"/>
        <v>0</v>
      </c>
      <c r="BG138" s="191">
        <f t="shared" si="6"/>
        <v>0</v>
      </c>
      <c r="BH138" s="191">
        <f t="shared" si="7"/>
        <v>0</v>
      </c>
      <c r="BI138" s="191">
        <f t="shared" si="8"/>
        <v>0</v>
      </c>
      <c r="BJ138" s="17" t="s">
        <v>3562</v>
      </c>
      <c r="BK138" s="191">
        <f t="shared" si="9"/>
        <v>0</v>
      </c>
      <c r="BL138" s="17" t="s">
        <v>3761</v>
      </c>
      <c r="BM138" s="190" t="s">
        <v>1146</v>
      </c>
    </row>
    <row r="139" spans="2:65" s="1" customFormat="1" ht="16.5" customHeight="1">
      <c r="B139" s="34"/>
      <c r="C139" s="179" t="s">
        <v>3826</v>
      </c>
      <c r="D139" s="179" t="s">
        <v>3694</v>
      </c>
      <c r="E139" s="180" t="s">
        <v>1147</v>
      </c>
      <c r="F139" s="181" t="s">
        <v>1148</v>
      </c>
      <c r="G139" s="182" t="s">
        <v>3834</v>
      </c>
      <c r="H139" s="183">
        <v>4</v>
      </c>
      <c r="I139" s="184"/>
      <c r="J139" s="185">
        <f t="shared" si="0"/>
        <v>0</v>
      </c>
      <c r="K139" s="181" t="s">
        <v>1790</v>
      </c>
      <c r="L139" s="38"/>
      <c r="M139" s="186" t="s">
        <v>3501</v>
      </c>
      <c r="N139" s="187" t="s">
        <v>3525</v>
      </c>
      <c r="O139" s="63"/>
      <c r="P139" s="188">
        <f t="shared" si="1"/>
        <v>0</v>
      </c>
      <c r="Q139" s="188">
        <v>0</v>
      </c>
      <c r="R139" s="188">
        <f t="shared" si="2"/>
        <v>0</v>
      </c>
      <c r="S139" s="188">
        <v>0</v>
      </c>
      <c r="T139" s="189">
        <f t="shared" si="3"/>
        <v>0</v>
      </c>
      <c r="AR139" s="190" t="s">
        <v>3761</v>
      </c>
      <c r="AT139" s="190" t="s">
        <v>3694</v>
      </c>
      <c r="AU139" s="190" t="s">
        <v>3565</v>
      </c>
      <c r="AY139" s="17" t="s">
        <v>3691</v>
      </c>
      <c r="BE139" s="191">
        <f t="shared" si="4"/>
        <v>0</v>
      </c>
      <c r="BF139" s="191">
        <f t="shared" si="5"/>
        <v>0</v>
      </c>
      <c r="BG139" s="191">
        <f t="shared" si="6"/>
        <v>0</v>
      </c>
      <c r="BH139" s="191">
        <f t="shared" si="7"/>
        <v>0</v>
      </c>
      <c r="BI139" s="191">
        <f t="shared" si="8"/>
        <v>0</v>
      </c>
      <c r="BJ139" s="17" t="s">
        <v>3562</v>
      </c>
      <c r="BK139" s="191">
        <f t="shared" si="9"/>
        <v>0</v>
      </c>
      <c r="BL139" s="17" t="s">
        <v>3761</v>
      </c>
      <c r="BM139" s="190" t="s">
        <v>1149</v>
      </c>
    </row>
    <row r="140" spans="2:65" s="1" customFormat="1" ht="16.5" customHeight="1">
      <c r="B140" s="34"/>
      <c r="C140" s="225" t="s">
        <v>3831</v>
      </c>
      <c r="D140" s="225" t="s">
        <v>3806</v>
      </c>
      <c r="E140" s="226" t="s">
        <v>1150</v>
      </c>
      <c r="F140" s="227" t="s">
        <v>1151</v>
      </c>
      <c r="G140" s="228" t="s">
        <v>3834</v>
      </c>
      <c r="H140" s="229">
        <v>2</v>
      </c>
      <c r="I140" s="230"/>
      <c r="J140" s="231">
        <f t="shared" si="0"/>
        <v>0</v>
      </c>
      <c r="K140" s="227" t="s">
        <v>1790</v>
      </c>
      <c r="L140" s="232"/>
      <c r="M140" s="233" t="s">
        <v>3501</v>
      </c>
      <c r="N140" s="234" t="s">
        <v>3525</v>
      </c>
      <c r="O140" s="63"/>
      <c r="P140" s="188">
        <f t="shared" si="1"/>
        <v>0</v>
      </c>
      <c r="Q140" s="188">
        <v>0</v>
      </c>
      <c r="R140" s="188">
        <f t="shared" si="2"/>
        <v>0</v>
      </c>
      <c r="S140" s="188">
        <v>0</v>
      </c>
      <c r="T140" s="189">
        <f t="shared" si="3"/>
        <v>0</v>
      </c>
      <c r="AR140" s="190" t="s">
        <v>3842</v>
      </c>
      <c r="AT140" s="190" t="s">
        <v>3806</v>
      </c>
      <c r="AU140" s="190" t="s">
        <v>3565</v>
      </c>
      <c r="AY140" s="17" t="s">
        <v>3691</v>
      </c>
      <c r="BE140" s="191">
        <f t="shared" si="4"/>
        <v>0</v>
      </c>
      <c r="BF140" s="191">
        <f t="shared" si="5"/>
        <v>0</v>
      </c>
      <c r="BG140" s="191">
        <f t="shared" si="6"/>
        <v>0</v>
      </c>
      <c r="BH140" s="191">
        <f t="shared" si="7"/>
        <v>0</v>
      </c>
      <c r="BI140" s="191">
        <f t="shared" si="8"/>
        <v>0</v>
      </c>
      <c r="BJ140" s="17" t="s">
        <v>3562</v>
      </c>
      <c r="BK140" s="191">
        <f t="shared" si="9"/>
        <v>0</v>
      </c>
      <c r="BL140" s="17" t="s">
        <v>3761</v>
      </c>
      <c r="BM140" s="190" t="s">
        <v>1152</v>
      </c>
    </row>
    <row r="141" spans="2:65" s="1" customFormat="1" ht="16.5" customHeight="1">
      <c r="B141" s="34"/>
      <c r="C141" s="225" t="s">
        <v>3837</v>
      </c>
      <c r="D141" s="225" t="s">
        <v>3806</v>
      </c>
      <c r="E141" s="226" t="s">
        <v>1153</v>
      </c>
      <c r="F141" s="227" t="s">
        <v>1154</v>
      </c>
      <c r="G141" s="228" t="s">
        <v>3834</v>
      </c>
      <c r="H141" s="229">
        <v>1</v>
      </c>
      <c r="I141" s="230"/>
      <c r="J141" s="231">
        <f t="shared" si="0"/>
        <v>0</v>
      </c>
      <c r="K141" s="227" t="s">
        <v>3501</v>
      </c>
      <c r="L141" s="232"/>
      <c r="M141" s="233" t="s">
        <v>3501</v>
      </c>
      <c r="N141" s="234" t="s">
        <v>3525</v>
      </c>
      <c r="O141" s="63"/>
      <c r="P141" s="188">
        <f t="shared" si="1"/>
        <v>0</v>
      </c>
      <c r="Q141" s="188">
        <v>0</v>
      </c>
      <c r="R141" s="188">
        <f t="shared" si="2"/>
        <v>0</v>
      </c>
      <c r="S141" s="188">
        <v>0</v>
      </c>
      <c r="T141" s="189">
        <f t="shared" si="3"/>
        <v>0</v>
      </c>
      <c r="AR141" s="190" t="s">
        <v>3842</v>
      </c>
      <c r="AT141" s="190" t="s">
        <v>3806</v>
      </c>
      <c r="AU141" s="190" t="s">
        <v>3565</v>
      </c>
      <c r="AY141" s="17" t="s">
        <v>3691</v>
      </c>
      <c r="BE141" s="191">
        <f t="shared" si="4"/>
        <v>0</v>
      </c>
      <c r="BF141" s="191">
        <f t="shared" si="5"/>
        <v>0</v>
      </c>
      <c r="BG141" s="191">
        <f t="shared" si="6"/>
        <v>0</v>
      </c>
      <c r="BH141" s="191">
        <f t="shared" si="7"/>
        <v>0</v>
      </c>
      <c r="BI141" s="191">
        <f t="shared" si="8"/>
        <v>0</v>
      </c>
      <c r="BJ141" s="17" t="s">
        <v>3562</v>
      </c>
      <c r="BK141" s="191">
        <f t="shared" si="9"/>
        <v>0</v>
      </c>
      <c r="BL141" s="17" t="s">
        <v>3761</v>
      </c>
      <c r="BM141" s="190" t="s">
        <v>1155</v>
      </c>
    </row>
    <row r="142" spans="2:65" s="1" customFormat="1" ht="16.5" customHeight="1">
      <c r="B142" s="34"/>
      <c r="C142" s="225" t="s">
        <v>3842</v>
      </c>
      <c r="D142" s="225" t="s">
        <v>3806</v>
      </c>
      <c r="E142" s="226" t="s">
        <v>1156</v>
      </c>
      <c r="F142" s="227" t="s">
        <v>1157</v>
      </c>
      <c r="G142" s="228" t="s">
        <v>3834</v>
      </c>
      <c r="H142" s="229">
        <v>1</v>
      </c>
      <c r="I142" s="230"/>
      <c r="J142" s="231">
        <f t="shared" si="0"/>
        <v>0</v>
      </c>
      <c r="K142" s="227" t="s">
        <v>3501</v>
      </c>
      <c r="L142" s="232"/>
      <c r="M142" s="233" t="s">
        <v>3501</v>
      </c>
      <c r="N142" s="234" t="s">
        <v>3525</v>
      </c>
      <c r="O142" s="63"/>
      <c r="P142" s="188">
        <f t="shared" si="1"/>
        <v>0</v>
      </c>
      <c r="Q142" s="188">
        <v>0</v>
      </c>
      <c r="R142" s="188">
        <f t="shared" si="2"/>
        <v>0</v>
      </c>
      <c r="S142" s="188">
        <v>0</v>
      </c>
      <c r="T142" s="189">
        <f t="shared" si="3"/>
        <v>0</v>
      </c>
      <c r="AR142" s="190" t="s">
        <v>3842</v>
      </c>
      <c r="AT142" s="190" t="s">
        <v>3806</v>
      </c>
      <c r="AU142" s="190" t="s">
        <v>3565</v>
      </c>
      <c r="AY142" s="17" t="s">
        <v>3691</v>
      </c>
      <c r="BE142" s="191">
        <f t="shared" si="4"/>
        <v>0</v>
      </c>
      <c r="BF142" s="191">
        <f t="shared" si="5"/>
        <v>0</v>
      </c>
      <c r="BG142" s="191">
        <f t="shared" si="6"/>
        <v>0</v>
      </c>
      <c r="BH142" s="191">
        <f t="shared" si="7"/>
        <v>0</v>
      </c>
      <c r="BI142" s="191">
        <f t="shared" si="8"/>
        <v>0</v>
      </c>
      <c r="BJ142" s="17" t="s">
        <v>3562</v>
      </c>
      <c r="BK142" s="191">
        <f t="shared" si="9"/>
        <v>0</v>
      </c>
      <c r="BL142" s="17" t="s">
        <v>3761</v>
      </c>
      <c r="BM142" s="190" t="s">
        <v>1158</v>
      </c>
    </row>
    <row r="143" spans="2:65" s="1" customFormat="1" ht="16.5" customHeight="1">
      <c r="B143" s="34"/>
      <c r="C143" s="179" t="s">
        <v>3847</v>
      </c>
      <c r="D143" s="179" t="s">
        <v>3694</v>
      </c>
      <c r="E143" s="180" t="s">
        <v>1159</v>
      </c>
      <c r="F143" s="181" t="s">
        <v>1160</v>
      </c>
      <c r="G143" s="182" t="s">
        <v>3834</v>
      </c>
      <c r="H143" s="183">
        <v>4</v>
      </c>
      <c r="I143" s="184"/>
      <c r="J143" s="185">
        <f t="shared" si="0"/>
        <v>0</v>
      </c>
      <c r="K143" s="181" t="s">
        <v>3501</v>
      </c>
      <c r="L143" s="38"/>
      <c r="M143" s="186" t="s">
        <v>3501</v>
      </c>
      <c r="N143" s="187" t="s">
        <v>3525</v>
      </c>
      <c r="O143" s="63"/>
      <c r="P143" s="188">
        <f t="shared" si="1"/>
        <v>0</v>
      </c>
      <c r="Q143" s="188">
        <v>0</v>
      </c>
      <c r="R143" s="188">
        <f t="shared" si="2"/>
        <v>0</v>
      </c>
      <c r="S143" s="188">
        <v>0</v>
      </c>
      <c r="T143" s="189">
        <f t="shared" si="3"/>
        <v>0</v>
      </c>
      <c r="AR143" s="190" t="s">
        <v>3761</v>
      </c>
      <c r="AT143" s="190" t="s">
        <v>3694</v>
      </c>
      <c r="AU143" s="190" t="s">
        <v>3565</v>
      </c>
      <c r="AY143" s="17" t="s">
        <v>3691</v>
      </c>
      <c r="BE143" s="191">
        <f t="shared" si="4"/>
        <v>0</v>
      </c>
      <c r="BF143" s="191">
        <f t="shared" si="5"/>
        <v>0</v>
      </c>
      <c r="BG143" s="191">
        <f t="shared" si="6"/>
        <v>0</v>
      </c>
      <c r="BH143" s="191">
        <f t="shared" si="7"/>
        <v>0</v>
      </c>
      <c r="BI143" s="191">
        <f t="shared" si="8"/>
        <v>0</v>
      </c>
      <c r="BJ143" s="17" t="s">
        <v>3562</v>
      </c>
      <c r="BK143" s="191">
        <f t="shared" si="9"/>
        <v>0</v>
      </c>
      <c r="BL143" s="17" t="s">
        <v>3761</v>
      </c>
      <c r="BM143" s="190" t="s">
        <v>1161</v>
      </c>
    </row>
    <row r="144" spans="2:65" s="1" customFormat="1" ht="16.5" customHeight="1">
      <c r="B144" s="34"/>
      <c r="C144" s="225" t="s">
        <v>3851</v>
      </c>
      <c r="D144" s="225" t="s">
        <v>3806</v>
      </c>
      <c r="E144" s="226" t="s">
        <v>1162</v>
      </c>
      <c r="F144" s="227" t="s">
        <v>1163</v>
      </c>
      <c r="G144" s="228" t="s">
        <v>3834</v>
      </c>
      <c r="H144" s="229">
        <v>3</v>
      </c>
      <c r="I144" s="230"/>
      <c r="J144" s="231">
        <f t="shared" si="0"/>
        <v>0</v>
      </c>
      <c r="K144" s="227" t="s">
        <v>3501</v>
      </c>
      <c r="L144" s="232"/>
      <c r="M144" s="233" t="s">
        <v>3501</v>
      </c>
      <c r="N144" s="234" t="s">
        <v>3525</v>
      </c>
      <c r="O144" s="63"/>
      <c r="P144" s="188">
        <f t="shared" si="1"/>
        <v>0</v>
      </c>
      <c r="Q144" s="188">
        <v>0</v>
      </c>
      <c r="R144" s="188">
        <f t="shared" si="2"/>
        <v>0</v>
      </c>
      <c r="S144" s="188">
        <v>0</v>
      </c>
      <c r="T144" s="189">
        <f t="shared" si="3"/>
        <v>0</v>
      </c>
      <c r="AR144" s="190" t="s">
        <v>3842</v>
      </c>
      <c r="AT144" s="190" t="s">
        <v>3806</v>
      </c>
      <c r="AU144" s="190" t="s">
        <v>3565</v>
      </c>
      <c r="AY144" s="17" t="s">
        <v>3691</v>
      </c>
      <c r="BE144" s="191">
        <f t="shared" si="4"/>
        <v>0</v>
      </c>
      <c r="BF144" s="191">
        <f t="shared" si="5"/>
        <v>0</v>
      </c>
      <c r="BG144" s="191">
        <f t="shared" si="6"/>
        <v>0</v>
      </c>
      <c r="BH144" s="191">
        <f t="shared" si="7"/>
        <v>0</v>
      </c>
      <c r="BI144" s="191">
        <f t="shared" si="8"/>
        <v>0</v>
      </c>
      <c r="BJ144" s="17" t="s">
        <v>3562</v>
      </c>
      <c r="BK144" s="191">
        <f t="shared" si="9"/>
        <v>0</v>
      </c>
      <c r="BL144" s="17" t="s">
        <v>3761</v>
      </c>
      <c r="BM144" s="190" t="s">
        <v>1164</v>
      </c>
    </row>
    <row r="145" spans="2:65" s="1" customFormat="1" ht="16.5" customHeight="1">
      <c r="B145" s="34"/>
      <c r="C145" s="225" t="s">
        <v>3855</v>
      </c>
      <c r="D145" s="225" t="s">
        <v>3806</v>
      </c>
      <c r="E145" s="226" t="s">
        <v>1165</v>
      </c>
      <c r="F145" s="227" t="s">
        <v>1166</v>
      </c>
      <c r="G145" s="228" t="s">
        <v>3834</v>
      </c>
      <c r="H145" s="229">
        <v>1</v>
      </c>
      <c r="I145" s="230"/>
      <c r="J145" s="231">
        <f t="shared" si="0"/>
        <v>0</v>
      </c>
      <c r="K145" s="227" t="s">
        <v>3501</v>
      </c>
      <c r="L145" s="232"/>
      <c r="M145" s="233" t="s">
        <v>3501</v>
      </c>
      <c r="N145" s="234" t="s">
        <v>3525</v>
      </c>
      <c r="O145" s="63"/>
      <c r="P145" s="188">
        <f t="shared" si="1"/>
        <v>0</v>
      </c>
      <c r="Q145" s="188">
        <v>0</v>
      </c>
      <c r="R145" s="188">
        <f t="shared" si="2"/>
        <v>0</v>
      </c>
      <c r="S145" s="188">
        <v>0</v>
      </c>
      <c r="T145" s="189">
        <f t="shared" si="3"/>
        <v>0</v>
      </c>
      <c r="AR145" s="190" t="s">
        <v>3842</v>
      </c>
      <c r="AT145" s="190" t="s">
        <v>3806</v>
      </c>
      <c r="AU145" s="190" t="s">
        <v>3565</v>
      </c>
      <c r="AY145" s="17" t="s">
        <v>3691</v>
      </c>
      <c r="BE145" s="191">
        <f t="shared" si="4"/>
        <v>0</v>
      </c>
      <c r="BF145" s="191">
        <f t="shared" si="5"/>
        <v>0</v>
      </c>
      <c r="BG145" s="191">
        <f t="shared" si="6"/>
        <v>0</v>
      </c>
      <c r="BH145" s="191">
        <f t="shared" si="7"/>
        <v>0</v>
      </c>
      <c r="BI145" s="191">
        <f t="shared" si="8"/>
        <v>0</v>
      </c>
      <c r="BJ145" s="17" t="s">
        <v>3562</v>
      </c>
      <c r="BK145" s="191">
        <f t="shared" si="9"/>
        <v>0</v>
      </c>
      <c r="BL145" s="17" t="s">
        <v>3761</v>
      </c>
      <c r="BM145" s="190" t="s">
        <v>1167</v>
      </c>
    </row>
    <row r="146" spans="2:65" s="1" customFormat="1" ht="24" customHeight="1">
      <c r="B146" s="34"/>
      <c r="C146" s="179" t="s">
        <v>3859</v>
      </c>
      <c r="D146" s="179" t="s">
        <v>3694</v>
      </c>
      <c r="E146" s="180" t="s">
        <v>1168</v>
      </c>
      <c r="F146" s="181" t="s">
        <v>1169</v>
      </c>
      <c r="G146" s="182" t="s">
        <v>3834</v>
      </c>
      <c r="H146" s="183">
        <v>2</v>
      </c>
      <c r="I146" s="184"/>
      <c r="J146" s="185">
        <f t="shared" si="0"/>
        <v>0</v>
      </c>
      <c r="K146" s="181" t="s">
        <v>1790</v>
      </c>
      <c r="L146" s="38"/>
      <c r="M146" s="186" t="s">
        <v>3501</v>
      </c>
      <c r="N146" s="187" t="s">
        <v>3525</v>
      </c>
      <c r="O146" s="63"/>
      <c r="P146" s="188">
        <f t="shared" si="1"/>
        <v>0</v>
      </c>
      <c r="Q146" s="188">
        <v>0</v>
      </c>
      <c r="R146" s="188">
        <f t="shared" si="2"/>
        <v>0</v>
      </c>
      <c r="S146" s="188">
        <v>0</v>
      </c>
      <c r="T146" s="189">
        <f t="shared" si="3"/>
        <v>0</v>
      </c>
      <c r="AR146" s="190" t="s">
        <v>3761</v>
      </c>
      <c r="AT146" s="190" t="s">
        <v>3694</v>
      </c>
      <c r="AU146" s="190" t="s">
        <v>3565</v>
      </c>
      <c r="AY146" s="17" t="s">
        <v>3691</v>
      </c>
      <c r="BE146" s="191">
        <f t="shared" si="4"/>
        <v>0</v>
      </c>
      <c r="BF146" s="191">
        <f t="shared" si="5"/>
        <v>0</v>
      </c>
      <c r="BG146" s="191">
        <f t="shared" si="6"/>
        <v>0</v>
      </c>
      <c r="BH146" s="191">
        <f t="shared" si="7"/>
        <v>0</v>
      </c>
      <c r="BI146" s="191">
        <f t="shared" si="8"/>
        <v>0</v>
      </c>
      <c r="BJ146" s="17" t="s">
        <v>3562</v>
      </c>
      <c r="BK146" s="191">
        <f t="shared" si="9"/>
        <v>0</v>
      </c>
      <c r="BL146" s="17" t="s">
        <v>3761</v>
      </c>
      <c r="BM146" s="190" t="s">
        <v>1170</v>
      </c>
    </row>
    <row r="147" spans="2:65" s="1" customFormat="1" ht="16.5" customHeight="1">
      <c r="B147" s="34"/>
      <c r="C147" s="225" t="s">
        <v>3863</v>
      </c>
      <c r="D147" s="225" t="s">
        <v>3806</v>
      </c>
      <c r="E147" s="226" t="s">
        <v>1171</v>
      </c>
      <c r="F147" s="227" t="s">
        <v>1172</v>
      </c>
      <c r="G147" s="228" t="s">
        <v>3834</v>
      </c>
      <c r="H147" s="229">
        <v>1</v>
      </c>
      <c r="I147" s="230"/>
      <c r="J147" s="231">
        <f t="shared" si="0"/>
        <v>0</v>
      </c>
      <c r="K147" s="227" t="s">
        <v>3501</v>
      </c>
      <c r="L147" s="232"/>
      <c r="M147" s="233" t="s">
        <v>3501</v>
      </c>
      <c r="N147" s="234" t="s">
        <v>3525</v>
      </c>
      <c r="O147" s="63"/>
      <c r="P147" s="188">
        <f t="shared" si="1"/>
        <v>0</v>
      </c>
      <c r="Q147" s="188">
        <v>0</v>
      </c>
      <c r="R147" s="188">
        <f t="shared" si="2"/>
        <v>0</v>
      </c>
      <c r="S147" s="188">
        <v>0</v>
      </c>
      <c r="T147" s="189">
        <f t="shared" si="3"/>
        <v>0</v>
      </c>
      <c r="AR147" s="190" t="s">
        <v>3842</v>
      </c>
      <c r="AT147" s="190" t="s">
        <v>3806</v>
      </c>
      <c r="AU147" s="190" t="s">
        <v>3565</v>
      </c>
      <c r="AY147" s="17" t="s">
        <v>3691</v>
      </c>
      <c r="BE147" s="191">
        <f t="shared" si="4"/>
        <v>0</v>
      </c>
      <c r="BF147" s="191">
        <f t="shared" si="5"/>
        <v>0</v>
      </c>
      <c r="BG147" s="191">
        <f t="shared" si="6"/>
        <v>0</v>
      </c>
      <c r="BH147" s="191">
        <f t="shared" si="7"/>
        <v>0</v>
      </c>
      <c r="BI147" s="191">
        <f t="shared" si="8"/>
        <v>0</v>
      </c>
      <c r="BJ147" s="17" t="s">
        <v>3562</v>
      </c>
      <c r="BK147" s="191">
        <f t="shared" si="9"/>
        <v>0</v>
      </c>
      <c r="BL147" s="17" t="s">
        <v>3761</v>
      </c>
      <c r="BM147" s="190" t="s">
        <v>1173</v>
      </c>
    </row>
    <row r="148" spans="2:47" s="1" customFormat="1" ht="19.5">
      <c r="B148" s="34"/>
      <c r="C148" s="35"/>
      <c r="D148" s="194" t="s">
        <v>4408</v>
      </c>
      <c r="E148" s="35"/>
      <c r="F148" s="235" t="s">
        <v>1174</v>
      </c>
      <c r="G148" s="35"/>
      <c r="H148" s="35"/>
      <c r="I148" s="106"/>
      <c r="J148" s="35"/>
      <c r="K148" s="35"/>
      <c r="L148" s="38"/>
      <c r="M148" s="236"/>
      <c r="N148" s="63"/>
      <c r="O148" s="63"/>
      <c r="P148" s="63"/>
      <c r="Q148" s="63"/>
      <c r="R148" s="63"/>
      <c r="S148" s="63"/>
      <c r="T148" s="64"/>
      <c r="AT148" s="17" t="s">
        <v>4408</v>
      </c>
      <c r="AU148" s="17" t="s">
        <v>3565</v>
      </c>
    </row>
    <row r="149" spans="2:65" s="1" customFormat="1" ht="16.5" customHeight="1">
      <c r="B149" s="34"/>
      <c r="C149" s="225" t="s">
        <v>3867</v>
      </c>
      <c r="D149" s="225" t="s">
        <v>3806</v>
      </c>
      <c r="E149" s="226" t="s">
        <v>1175</v>
      </c>
      <c r="F149" s="227" t="s">
        <v>1176</v>
      </c>
      <c r="G149" s="228" t="s">
        <v>3834</v>
      </c>
      <c r="H149" s="229">
        <v>1</v>
      </c>
      <c r="I149" s="230"/>
      <c r="J149" s="231">
        <f>ROUND(I149*H149,2)</f>
        <v>0</v>
      </c>
      <c r="K149" s="227" t="s">
        <v>3501</v>
      </c>
      <c r="L149" s="232"/>
      <c r="M149" s="233" t="s">
        <v>3501</v>
      </c>
      <c r="N149" s="234" t="s">
        <v>3525</v>
      </c>
      <c r="O149" s="63"/>
      <c r="P149" s="188">
        <f>O149*H149</f>
        <v>0</v>
      </c>
      <c r="Q149" s="188">
        <v>0</v>
      </c>
      <c r="R149" s="188">
        <f>Q149*H149</f>
        <v>0</v>
      </c>
      <c r="S149" s="188">
        <v>0</v>
      </c>
      <c r="T149" s="189">
        <f>S149*H149</f>
        <v>0</v>
      </c>
      <c r="AR149" s="190" t="s">
        <v>3842</v>
      </c>
      <c r="AT149" s="190" t="s">
        <v>3806</v>
      </c>
      <c r="AU149" s="190" t="s">
        <v>3565</v>
      </c>
      <c r="AY149" s="17" t="s">
        <v>3691</v>
      </c>
      <c r="BE149" s="191">
        <f>IF(N149="základní",J149,0)</f>
        <v>0</v>
      </c>
      <c r="BF149" s="191">
        <f>IF(N149="snížená",J149,0)</f>
        <v>0</v>
      </c>
      <c r="BG149" s="191">
        <f>IF(N149="zákl. přenesená",J149,0)</f>
        <v>0</v>
      </c>
      <c r="BH149" s="191">
        <f>IF(N149="sníž. přenesená",J149,0)</f>
        <v>0</v>
      </c>
      <c r="BI149" s="191">
        <f>IF(N149="nulová",J149,0)</f>
        <v>0</v>
      </c>
      <c r="BJ149" s="17" t="s">
        <v>3562</v>
      </c>
      <c r="BK149" s="191">
        <f>ROUND(I149*H149,2)</f>
        <v>0</v>
      </c>
      <c r="BL149" s="17" t="s">
        <v>3761</v>
      </c>
      <c r="BM149" s="190" t="s">
        <v>1177</v>
      </c>
    </row>
    <row r="150" spans="2:47" s="1" customFormat="1" ht="19.5">
      <c r="B150" s="34"/>
      <c r="C150" s="35"/>
      <c r="D150" s="194" t="s">
        <v>4408</v>
      </c>
      <c r="E150" s="35"/>
      <c r="F150" s="235" t="s">
        <v>1178</v>
      </c>
      <c r="G150" s="35"/>
      <c r="H150" s="35"/>
      <c r="I150" s="106"/>
      <c r="J150" s="35"/>
      <c r="K150" s="35"/>
      <c r="L150" s="38"/>
      <c r="M150" s="236"/>
      <c r="N150" s="63"/>
      <c r="O150" s="63"/>
      <c r="P150" s="63"/>
      <c r="Q150" s="63"/>
      <c r="R150" s="63"/>
      <c r="S150" s="63"/>
      <c r="T150" s="64"/>
      <c r="AT150" s="17" t="s">
        <v>4408</v>
      </c>
      <c r="AU150" s="17" t="s">
        <v>3565</v>
      </c>
    </row>
    <row r="151" spans="2:65" s="1" customFormat="1" ht="24" customHeight="1">
      <c r="B151" s="34"/>
      <c r="C151" s="179" t="s">
        <v>3871</v>
      </c>
      <c r="D151" s="179" t="s">
        <v>3694</v>
      </c>
      <c r="E151" s="180" t="s">
        <v>1179</v>
      </c>
      <c r="F151" s="181" t="s">
        <v>1180</v>
      </c>
      <c r="G151" s="182" t="s">
        <v>3834</v>
      </c>
      <c r="H151" s="183">
        <v>2</v>
      </c>
      <c r="I151" s="184"/>
      <c r="J151" s="185">
        <f>ROUND(I151*H151,2)</f>
        <v>0</v>
      </c>
      <c r="K151" s="181" t="s">
        <v>1790</v>
      </c>
      <c r="L151" s="38"/>
      <c r="M151" s="186" t="s">
        <v>3501</v>
      </c>
      <c r="N151" s="187" t="s">
        <v>3525</v>
      </c>
      <c r="O151" s="63"/>
      <c r="P151" s="188">
        <f>O151*H151</f>
        <v>0</v>
      </c>
      <c r="Q151" s="188">
        <v>0</v>
      </c>
      <c r="R151" s="188">
        <f>Q151*H151</f>
        <v>0</v>
      </c>
      <c r="S151" s="188">
        <v>0</v>
      </c>
      <c r="T151" s="189">
        <f>S151*H151</f>
        <v>0</v>
      </c>
      <c r="AR151" s="190" t="s">
        <v>3761</v>
      </c>
      <c r="AT151" s="190" t="s">
        <v>3694</v>
      </c>
      <c r="AU151" s="190" t="s">
        <v>3565</v>
      </c>
      <c r="AY151" s="17" t="s">
        <v>3691</v>
      </c>
      <c r="BE151" s="191">
        <f>IF(N151="základní",J151,0)</f>
        <v>0</v>
      </c>
      <c r="BF151" s="191">
        <f>IF(N151="snížená",J151,0)</f>
        <v>0</v>
      </c>
      <c r="BG151" s="191">
        <f>IF(N151="zákl. přenesená",J151,0)</f>
        <v>0</v>
      </c>
      <c r="BH151" s="191">
        <f>IF(N151="sníž. přenesená",J151,0)</f>
        <v>0</v>
      </c>
      <c r="BI151" s="191">
        <f>IF(N151="nulová",J151,0)</f>
        <v>0</v>
      </c>
      <c r="BJ151" s="17" t="s">
        <v>3562</v>
      </c>
      <c r="BK151" s="191">
        <f>ROUND(I151*H151,2)</f>
        <v>0</v>
      </c>
      <c r="BL151" s="17" t="s">
        <v>3761</v>
      </c>
      <c r="BM151" s="190" t="s">
        <v>1181</v>
      </c>
    </row>
    <row r="152" spans="2:65" s="1" customFormat="1" ht="24" customHeight="1">
      <c r="B152" s="34"/>
      <c r="C152" s="225" t="s">
        <v>3876</v>
      </c>
      <c r="D152" s="225" t="s">
        <v>3806</v>
      </c>
      <c r="E152" s="226" t="s">
        <v>1182</v>
      </c>
      <c r="F152" s="227" t="s">
        <v>1183</v>
      </c>
      <c r="G152" s="228" t="s">
        <v>1184</v>
      </c>
      <c r="H152" s="229">
        <v>2</v>
      </c>
      <c r="I152" s="230"/>
      <c r="J152" s="231">
        <f>ROUND(I152*H152,2)</f>
        <v>0</v>
      </c>
      <c r="K152" s="227" t="s">
        <v>3501</v>
      </c>
      <c r="L152" s="232"/>
      <c r="M152" s="233" t="s">
        <v>3501</v>
      </c>
      <c r="N152" s="234" t="s">
        <v>3525</v>
      </c>
      <c r="O152" s="63"/>
      <c r="P152" s="188">
        <f>O152*H152</f>
        <v>0</v>
      </c>
      <c r="Q152" s="188">
        <v>0</v>
      </c>
      <c r="R152" s="188">
        <f>Q152*H152</f>
        <v>0</v>
      </c>
      <c r="S152" s="188">
        <v>0</v>
      </c>
      <c r="T152" s="189">
        <f>S152*H152</f>
        <v>0</v>
      </c>
      <c r="AR152" s="190" t="s">
        <v>3842</v>
      </c>
      <c r="AT152" s="190" t="s">
        <v>3806</v>
      </c>
      <c r="AU152" s="190" t="s">
        <v>3565</v>
      </c>
      <c r="AY152" s="17" t="s">
        <v>3691</v>
      </c>
      <c r="BE152" s="191">
        <f>IF(N152="základní",J152,0)</f>
        <v>0</v>
      </c>
      <c r="BF152" s="191">
        <f>IF(N152="snížená",J152,0)</f>
        <v>0</v>
      </c>
      <c r="BG152" s="191">
        <f>IF(N152="zákl. přenesená",J152,0)</f>
        <v>0</v>
      </c>
      <c r="BH152" s="191">
        <f>IF(N152="sníž. přenesená",J152,0)</f>
        <v>0</v>
      </c>
      <c r="BI152" s="191">
        <f>IF(N152="nulová",J152,0)</f>
        <v>0</v>
      </c>
      <c r="BJ152" s="17" t="s">
        <v>3562</v>
      </c>
      <c r="BK152" s="191">
        <f>ROUND(I152*H152,2)</f>
        <v>0</v>
      </c>
      <c r="BL152" s="17" t="s">
        <v>3761</v>
      </c>
      <c r="BM152" s="190" t="s">
        <v>1185</v>
      </c>
    </row>
    <row r="153" spans="2:47" s="1" customFormat="1" ht="19.5">
      <c r="B153" s="34"/>
      <c r="C153" s="35"/>
      <c r="D153" s="194" t="s">
        <v>4408</v>
      </c>
      <c r="E153" s="35"/>
      <c r="F153" s="235" t="s">
        <v>1186</v>
      </c>
      <c r="G153" s="35"/>
      <c r="H153" s="35"/>
      <c r="I153" s="106"/>
      <c r="J153" s="35"/>
      <c r="K153" s="35"/>
      <c r="L153" s="38"/>
      <c r="M153" s="236"/>
      <c r="N153" s="63"/>
      <c r="O153" s="63"/>
      <c r="P153" s="63"/>
      <c r="Q153" s="63"/>
      <c r="R153" s="63"/>
      <c r="S153" s="63"/>
      <c r="T153" s="64"/>
      <c r="AT153" s="17" t="s">
        <v>4408</v>
      </c>
      <c r="AU153" s="17" t="s">
        <v>3565</v>
      </c>
    </row>
    <row r="154" spans="2:65" s="1" customFormat="1" ht="24" customHeight="1">
      <c r="B154" s="34"/>
      <c r="C154" s="179" t="s">
        <v>3880</v>
      </c>
      <c r="D154" s="179" t="s">
        <v>3694</v>
      </c>
      <c r="E154" s="180" t="s">
        <v>1187</v>
      </c>
      <c r="F154" s="181" t="s">
        <v>1188</v>
      </c>
      <c r="G154" s="182" t="s">
        <v>3792</v>
      </c>
      <c r="H154" s="183">
        <v>0.177</v>
      </c>
      <c r="I154" s="184"/>
      <c r="J154" s="185">
        <f>ROUND(I154*H154,2)</f>
        <v>0</v>
      </c>
      <c r="K154" s="181" t="s">
        <v>1790</v>
      </c>
      <c r="L154" s="38"/>
      <c r="M154" s="237" t="s">
        <v>3501</v>
      </c>
      <c r="N154" s="238" t="s">
        <v>3525</v>
      </c>
      <c r="O154" s="239"/>
      <c r="P154" s="240">
        <f>O154*H154</f>
        <v>0</v>
      </c>
      <c r="Q154" s="240">
        <v>0</v>
      </c>
      <c r="R154" s="240">
        <f>Q154*H154</f>
        <v>0</v>
      </c>
      <c r="S154" s="240">
        <v>0</v>
      </c>
      <c r="T154" s="241">
        <f>S154*H154</f>
        <v>0</v>
      </c>
      <c r="AR154" s="190" t="s">
        <v>3761</v>
      </c>
      <c r="AT154" s="190" t="s">
        <v>3694</v>
      </c>
      <c r="AU154" s="190" t="s">
        <v>3565</v>
      </c>
      <c r="AY154" s="17" t="s">
        <v>3691</v>
      </c>
      <c r="BE154" s="191">
        <f>IF(N154="základní",J154,0)</f>
        <v>0</v>
      </c>
      <c r="BF154" s="191">
        <f>IF(N154="snížená",J154,0)</f>
        <v>0</v>
      </c>
      <c r="BG154" s="191">
        <f>IF(N154="zákl. přenesená",J154,0)</f>
        <v>0</v>
      </c>
      <c r="BH154" s="191">
        <f>IF(N154="sníž. přenesená",J154,0)</f>
        <v>0</v>
      </c>
      <c r="BI154" s="191">
        <f>IF(N154="nulová",J154,0)</f>
        <v>0</v>
      </c>
      <c r="BJ154" s="17" t="s">
        <v>3562</v>
      </c>
      <c r="BK154" s="191">
        <f>ROUND(I154*H154,2)</f>
        <v>0</v>
      </c>
      <c r="BL154" s="17" t="s">
        <v>3761</v>
      </c>
      <c r="BM154" s="190" t="s">
        <v>1189</v>
      </c>
    </row>
    <row r="155" spans="2:12" s="1" customFormat="1" ht="6.95" customHeight="1">
      <c r="B155" s="46"/>
      <c r="C155" s="47"/>
      <c r="D155" s="47"/>
      <c r="E155" s="47"/>
      <c r="F155" s="47"/>
      <c r="G155" s="47"/>
      <c r="H155" s="47"/>
      <c r="I155" s="130"/>
      <c r="J155" s="47"/>
      <c r="K155" s="47"/>
      <c r="L155" s="38"/>
    </row>
  </sheetData>
  <sheetProtection sheet="1" objects="1" scenarios="1" formatColumns="0" formatRows="0" autoFilter="0"/>
  <autoFilter ref="C84:K15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528"/>
      <c r="M2" s="528"/>
      <c r="N2" s="528"/>
      <c r="O2" s="528"/>
      <c r="P2" s="528"/>
      <c r="Q2" s="528"/>
      <c r="R2" s="528"/>
      <c r="S2" s="528"/>
      <c r="T2" s="528"/>
      <c r="U2" s="528"/>
      <c r="V2" s="528"/>
      <c r="AT2" s="17" t="s">
        <v>3585</v>
      </c>
    </row>
    <row r="3" spans="2:46" ht="6.95" customHeight="1">
      <c r="B3" s="100"/>
      <c r="C3" s="101"/>
      <c r="D3" s="101"/>
      <c r="E3" s="101"/>
      <c r="F3" s="101"/>
      <c r="G3" s="101"/>
      <c r="H3" s="101"/>
      <c r="I3" s="102"/>
      <c r="J3" s="101"/>
      <c r="K3" s="101"/>
      <c r="L3" s="20"/>
      <c r="AT3" s="17" t="s">
        <v>3565</v>
      </c>
    </row>
    <row r="4" spans="2:46" ht="24.95" customHeight="1">
      <c r="B4" s="20"/>
      <c r="D4" s="103" t="s">
        <v>3632</v>
      </c>
      <c r="L4" s="20"/>
      <c r="M4" s="104" t="s">
        <v>3492</v>
      </c>
      <c r="AT4" s="17" t="s">
        <v>3486</v>
      </c>
    </row>
    <row r="5" spans="2:12" ht="6.95" customHeight="1">
      <c r="B5" s="20"/>
      <c r="L5" s="20"/>
    </row>
    <row r="6" spans="2:12" ht="12" customHeight="1">
      <c r="B6" s="20"/>
      <c r="D6" s="105" t="s">
        <v>3498</v>
      </c>
      <c r="L6" s="20"/>
    </row>
    <row r="7" spans="2:12" ht="16.5" customHeight="1">
      <c r="B7" s="20"/>
      <c r="E7" s="555" t="str">
        <f ca="1">'Rekapitulace stavby'!K6</f>
        <v>Světlá nad Sázavou - Managment</v>
      </c>
      <c r="F7" s="556"/>
      <c r="G7" s="556"/>
      <c r="H7" s="556"/>
      <c r="L7" s="20"/>
    </row>
    <row r="8" spans="2:12" s="1" customFormat="1" ht="12" customHeight="1">
      <c r="B8" s="38"/>
      <c r="D8" s="105" t="s">
        <v>3633</v>
      </c>
      <c r="I8" s="106"/>
      <c r="L8" s="38"/>
    </row>
    <row r="9" spans="2:12" s="1" customFormat="1" ht="36.95" customHeight="1">
      <c r="B9" s="38"/>
      <c r="E9" s="557" t="s">
        <v>1190</v>
      </c>
      <c r="F9" s="558"/>
      <c r="G9" s="558"/>
      <c r="H9" s="558"/>
      <c r="I9" s="106"/>
      <c r="L9" s="38"/>
    </row>
    <row r="10" spans="2:12" s="1" customFormat="1" ht="12">
      <c r="B10" s="38"/>
      <c r="I10" s="106"/>
      <c r="L10" s="38"/>
    </row>
    <row r="11" spans="2:12" s="1" customFormat="1" ht="12" customHeight="1">
      <c r="B11" s="38"/>
      <c r="D11" s="105" t="s">
        <v>3500</v>
      </c>
      <c r="F11" s="107" t="s">
        <v>3501</v>
      </c>
      <c r="I11" s="108" t="s">
        <v>3502</v>
      </c>
      <c r="J11" s="107" t="s">
        <v>3501</v>
      </c>
      <c r="L11" s="38"/>
    </row>
    <row r="12" spans="2:12" s="1" customFormat="1" ht="12" customHeight="1">
      <c r="B12" s="38"/>
      <c r="D12" s="105" t="s">
        <v>3503</v>
      </c>
      <c r="F12" s="107" t="s">
        <v>3504</v>
      </c>
      <c r="I12" s="108" t="s">
        <v>3505</v>
      </c>
      <c r="J12" s="109" t="str">
        <f ca="1">'Rekapitulace stavby'!AN8</f>
        <v>6. 2. 2019</v>
      </c>
      <c r="L12" s="38"/>
    </row>
    <row r="13" spans="2:12" s="1" customFormat="1" ht="10.9" customHeight="1">
      <c r="B13" s="38"/>
      <c r="I13" s="106"/>
      <c r="L13" s="38"/>
    </row>
    <row r="14" spans="2:12" s="1" customFormat="1" ht="12" customHeight="1">
      <c r="B14" s="38"/>
      <c r="D14" s="105" t="s">
        <v>3507</v>
      </c>
      <c r="I14" s="108" t="s">
        <v>3508</v>
      </c>
      <c r="J14" s="107" t="s">
        <v>3501</v>
      </c>
      <c r="L14" s="38"/>
    </row>
    <row r="15" spans="2:12" s="1" customFormat="1" ht="18" customHeight="1">
      <c r="B15" s="38"/>
      <c r="E15" s="107" t="s">
        <v>3509</v>
      </c>
      <c r="I15" s="108" t="s">
        <v>3510</v>
      </c>
      <c r="J15" s="107" t="s">
        <v>3501</v>
      </c>
      <c r="L15" s="38"/>
    </row>
    <row r="16" spans="2:12" s="1" customFormat="1" ht="6.95" customHeight="1">
      <c r="B16" s="38"/>
      <c r="I16" s="106"/>
      <c r="L16" s="38"/>
    </row>
    <row r="17" spans="2:12" s="1" customFormat="1" ht="12" customHeight="1">
      <c r="B17" s="38"/>
      <c r="D17" s="105" t="s">
        <v>3511</v>
      </c>
      <c r="I17" s="108" t="s">
        <v>3508</v>
      </c>
      <c r="J17" s="30" t="str">
        <f ca="1">'Rekapitulace stavby'!AN13</f>
        <v>Vyplň údaj</v>
      </c>
      <c r="L17" s="38"/>
    </row>
    <row r="18" spans="2:12" s="1" customFormat="1" ht="18" customHeight="1">
      <c r="B18" s="38"/>
      <c r="E18" s="559" t="str">
        <f ca="1">'Rekapitulace stavby'!E14</f>
        <v>Vyplň údaj</v>
      </c>
      <c r="F18" s="560"/>
      <c r="G18" s="560"/>
      <c r="H18" s="560"/>
      <c r="I18" s="108" t="s">
        <v>3510</v>
      </c>
      <c r="J18" s="30" t="str">
        <f ca="1">'Rekapitulace stavby'!AN14</f>
        <v>Vyplň údaj</v>
      </c>
      <c r="L18" s="38"/>
    </row>
    <row r="19" spans="2:12" s="1" customFormat="1" ht="6.95" customHeight="1">
      <c r="B19" s="38"/>
      <c r="I19" s="106"/>
      <c r="L19" s="38"/>
    </row>
    <row r="20" spans="2:12" s="1" customFormat="1" ht="12" customHeight="1">
      <c r="B20" s="38"/>
      <c r="D20" s="105" t="s">
        <v>3513</v>
      </c>
      <c r="I20" s="108" t="s">
        <v>3508</v>
      </c>
      <c r="J20" s="107" t="s">
        <v>3501</v>
      </c>
      <c r="L20" s="38"/>
    </row>
    <row r="21" spans="2:12" s="1" customFormat="1" ht="18" customHeight="1">
      <c r="B21" s="38"/>
      <c r="E21" s="107" t="s">
        <v>3514</v>
      </c>
      <c r="I21" s="108" t="s">
        <v>3510</v>
      </c>
      <c r="J21" s="107" t="s">
        <v>3501</v>
      </c>
      <c r="L21" s="38"/>
    </row>
    <row r="22" spans="2:12" s="1" customFormat="1" ht="6.95" customHeight="1">
      <c r="B22" s="38"/>
      <c r="I22" s="106"/>
      <c r="L22" s="38"/>
    </row>
    <row r="23" spans="2:12" s="1" customFormat="1" ht="12" customHeight="1">
      <c r="B23" s="38"/>
      <c r="D23" s="105" t="s">
        <v>3516</v>
      </c>
      <c r="I23" s="108" t="s">
        <v>3508</v>
      </c>
      <c r="J23" s="107" t="s">
        <v>3501</v>
      </c>
      <c r="L23" s="38"/>
    </row>
    <row r="24" spans="2:12" s="1" customFormat="1" ht="18" customHeight="1">
      <c r="B24" s="38"/>
      <c r="E24" s="107" t="s">
        <v>3517</v>
      </c>
      <c r="I24" s="108" t="s">
        <v>3510</v>
      </c>
      <c r="J24" s="107" t="s">
        <v>3501</v>
      </c>
      <c r="L24" s="38"/>
    </row>
    <row r="25" spans="2:12" s="1" customFormat="1" ht="6.95" customHeight="1">
      <c r="B25" s="38"/>
      <c r="I25" s="106"/>
      <c r="L25" s="38"/>
    </row>
    <row r="26" spans="2:12" s="1" customFormat="1" ht="12" customHeight="1">
      <c r="B26" s="38"/>
      <c r="D26" s="105" t="s">
        <v>3518</v>
      </c>
      <c r="I26" s="106"/>
      <c r="L26" s="38"/>
    </row>
    <row r="27" spans="2:12" s="7" customFormat="1" ht="51" customHeight="1">
      <c r="B27" s="110"/>
      <c r="E27" s="561" t="s">
        <v>3519</v>
      </c>
      <c r="F27" s="561"/>
      <c r="G27" s="561"/>
      <c r="H27" s="561"/>
      <c r="I27" s="111"/>
      <c r="L27" s="110"/>
    </row>
    <row r="28" spans="2:12" s="1" customFormat="1" ht="6.95" customHeight="1">
      <c r="B28" s="38"/>
      <c r="I28" s="106"/>
      <c r="L28" s="38"/>
    </row>
    <row r="29" spans="2:12" s="1" customFormat="1" ht="6.95" customHeight="1">
      <c r="B29" s="38"/>
      <c r="D29" s="59"/>
      <c r="E29" s="59"/>
      <c r="F29" s="59"/>
      <c r="G29" s="59"/>
      <c r="H29" s="59"/>
      <c r="I29" s="112"/>
      <c r="J29" s="59"/>
      <c r="K29" s="59"/>
      <c r="L29" s="38"/>
    </row>
    <row r="30" spans="2:12" s="1" customFormat="1" ht="25.35" customHeight="1">
      <c r="B30" s="38"/>
      <c r="D30" s="113" t="s">
        <v>3520</v>
      </c>
      <c r="I30" s="106"/>
      <c r="J30" s="114">
        <f>ROUND(J85,2)</f>
        <v>0</v>
      </c>
      <c r="L30" s="38"/>
    </row>
    <row r="31" spans="2:12" s="1" customFormat="1" ht="6.95" customHeight="1">
      <c r="B31" s="38"/>
      <c r="D31" s="59"/>
      <c r="E31" s="59"/>
      <c r="F31" s="59"/>
      <c r="G31" s="59"/>
      <c r="H31" s="59"/>
      <c r="I31" s="112"/>
      <c r="J31" s="59"/>
      <c r="K31" s="59"/>
      <c r="L31" s="38"/>
    </row>
    <row r="32" spans="2:12" s="1" customFormat="1" ht="14.45" customHeight="1">
      <c r="B32" s="38"/>
      <c r="F32" s="115" t="s">
        <v>3522</v>
      </c>
      <c r="I32" s="116" t="s">
        <v>3521</v>
      </c>
      <c r="J32" s="115" t="s">
        <v>3523</v>
      </c>
      <c r="L32" s="38"/>
    </row>
    <row r="33" spans="2:12" s="1" customFormat="1" ht="14.45" customHeight="1">
      <c r="B33" s="38"/>
      <c r="D33" s="117" t="s">
        <v>3524</v>
      </c>
      <c r="E33" s="105" t="s">
        <v>3525</v>
      </c>
      <c r="F33" s="118">
        <f>ROUND((SUM(BE85:BE156)),2)</f>
        <v>0</v>
      </c>
      <c r="I33" s="119">
        <v>0.21</v>
      </c>
      <c r="J33" s="118">
        <f>ROUND(((SUM(BE85:BE156))*I33),2)</f>
        <v>0</v>
      </c>
      <c r="L33" s="38"/>
    </row>
    <row r="34" spans="2:12" s="1" customFormat="1" ht="14.45" customHeight="1">
      <c r="B34" s="38"/>
      <c r="E34" s="105" t="s">
        <v>3526</v>
      </c>
      <c r="F34" s="118">
        <f>ROUND((SUM(BF85:BF156)),2)</f>
        <v>0</v>
      </c>
      <c r="I34" s="119">
        <v>0.15</v>
      </c>
      <c r="J34" s="118">
        <f>ROUND(((SUM(BF85:BF156))*I34),2)</f>
        <v>0</v>
      </c>
      <c r="L34" s="38"/>
    </row>
    <row r="35" spans="2:12" s="1" customFormat="1" ht="14.45" customHeight="1" hidden="1">
      <c r="B35" s="38"/>
      <c r="E35" s="105" t="s">
        <v>3527</v>
      </c>
      <c r="F35" s="118">
        <f>ROUND((SUM(BG85:BG156)),2)</f>
        <v>0</v>
      </c>
      <c r="I35" s="119">
        <v>0.21</v>
      </c>
      <c r="J35" s="118">
        <f>0</f>
        <v>0</v>
      </c>
      <c r="L35" s="38"/>
    </row>
    <row r="36" spans="2:12" s="1" customFormat="1" ht="14.45" customHeight="1" hidden="1">
      <c r="B36" s="38"/>
      <c r="E36" s="105" t="s">
        <v>3528</v>
      </c>
      <c r="F36" s="118">
        <f>ROUND((SUM(BH85:BH156)),2)</f>
        <v>0</v>
      </c>
      <c r="I36" s="119">
        <v>0.15</v>
      </c>
      <c r="J36" s="118">
        <f>0</f>
        <v>0</v>
      </c>
      <c r="L36" s="38"/>
    </row>
    <row r="37" spans="2:12" s="1" customFormat="1" ht="14.45" customHeight="1" hidden="1">
      <c r="B37" s="38"/>
      <c r="E37" s="105" t="s">
        <v>3529</v>
      </c>
      <c r="F37" s="118">
        <f>ROUND((SUM(BI85:BI156)),2)</f>
        <v>0</v>
      </c>
      <c r="I37" s="119">
        <v>0</v>
      </c>
      <c r="J37" s="118">
        <f>0</f>
        <v>0</v>
      </c>
      <c r="L37" s="38"/>
    </row>
    <row r="38" spans="2:12" s="1" customFormat="1" ht="6.95" customHeight="1">
      <c r="B38" s="38"/>
      <c r="I38" s="106"/>
      <c r="L38" s="38"/>
    </row>
    <row r="39" spans="2:12" s="1" customFormat="1" ht="25.35" customHeight="1">
      <c r="B39" s="38"/>
      <c r="C39" s="120"/>
      <c r="D39" s="121" t="s">
        <v>3530</v>
      </c>
      <c r="E39" s="122"/>
      <c r="F39" s="122"/>
      <c r="G39" s="123" t="s">
        <v>3531</v>
      </c>
      <c r="H39" s="124" t="s">
        <v>3532</v>
      </c>
      <c r="I39" s="125"/>
      <c r="J39" s="126">
        <f>SUM(J30:J37)</f>
        <v>0</v>
      </c>
      <c r="K39" s="127"/>
      <c r="L39" s="38"/>
    </row>
    <row r="40" spans="2:12" s="1" customFormat="1" ht="14.45" customHeight="1">
      <c r="B40" s="128"/>
      <c r="C40" s="129"/>
      <c r="D40" s="129"/>
      <c r="E40" s="129"/>
      <c r="F40" s="129"/>
      <c r="G40" s="129"/>
      <c r="H40" s="129"/>
      <c r="I40" s="130"/>
      <c r="J40" s="129"/>
      <c r="K40" s="129"/>
      <c r="L40" s="38"/>
    </row>
    <row r="44" spans="2:12" s="1" customFormat="1" ht="6.95" customHeight="1">
      <c r="B44" s="131"/>
      <c r="C44" s="132"/>
      <c r="D44" s="132"/>
      <c r="E44" s="132"/>
      <c r="F44" s="132"/>
      <c r="G44" s="132"/>
      <c r="H44" s="132"/>
      <c r="I44" s="133"/>
      <c r="J44" s="132"/>
      <c r="K44" s="132"/>
      <c r="L44" s="38"/>
    </row>
    <row r="45" spans="2:12" s="1" customFormat="1" ht="24.95" customHeight="1">
      <c r="B45" s="34"/>
      <c r="C45" s="23" t="s">
        <v>3635</v>
      </c>
      <c r="D45" s="35"/>
      <c r="E45" s="35"/>
      <c r="F45" s="35"/>
      <c r="G45" s="35"/>
      <c r="H45" s="35"/>
      <c r="I45" s="106"/>
      <c r="J45" s="35"/>
      <c r="K45" s="35"/>
      <c r="L45" s="38"/>
    </row>
    <row r="46" spans="2:12" s="1" customFormat="1" ht="6.95" customHeight="1">
      <c r="B46" s="34"/>
      <c r="C46" s="35"/>
      <c r="D46" s="35"/>
      <c r="E46" s="35"/>
      <c r="F46" s="35"/>
      <c r="G46" s="35"/>
      <c r="H46" s="35"/>
      <c r="I46" s="106"/>
      <c r="J46" s="35"/>
      <c r="K46" s="35"/>
      <c r="L46" s="38"/>
    </row>
    <row r="47" spans="2:12" s="1" customFormat="1" ht="12" customHeight="1">
      <c r="B47" s="34"/>
      <c r="C47" s="29" t="s">
        <v>3498</v>
      </c>
      <c r="D47" s="35"/>
      <c r="E47" s="35"/>
      <c r="F47" s="35"/>
      <c r="G47" s="35"/>
      <c r="H47" s="35"/>
      <c r="I47" s="106"/>
      <c r="J47" s="35"/>
      <c r="K47" s="35"/>
      <c r="L47" s="38"/>
    </row>
    <row r="48" spans="2:12" s="1" customFormat="1" ht="16.5" customHeight="1">
      <c r="B48" s="34"/>
      <c r="C48" s="35"/>
      <c r="D48" s="35"/>
      <c r="E48" s="553" t="str">
        <f>E7</f>
        <v>Světlá nad Sázavou - Managment</v>
      </c>
      <c r="F48" s="554"/>
      <c r="G48" s="554"/>
      <c r="H48" s="554"/>
      <c r="I48" s="106"/>
      <c r="J48" s="35"/>
      <c r="K48" s="35"/>
      <c r="L48" s="38"/>
    </row>
    <row r="49" spans="2:12" s="1" customFormat="1" ht="12" customHeight="1">
      <c r="B49" s="34"/>
      <c r="C49" s="29" t="s">
        <v>3633</v>
      </c>
      <c r="D49" s="35"/>
      <c r="E49" s="35"/>
      <c r="F49" s="35"/>
      <c r="G49" s="35"/>
      <c r="H49" s="35"/>
      <c r="I49" s="106"/>
      <c r="J49" s="35"/>
      <c r="K49" s="35"/>
      <c r="L49" s="38"/>
    </row>
    <row r="50" spans="2:12" s="1" customFormat="1" ht="16.5" customHeight="1">
      <c r="B50" s="34"/>
      <c r="C50" s="35"/>
      <c r="D50" s="35"/>
      <c r="E50" s="537" t="str">
        <f>E9</f>
        <v>SO 01_D.1.4.3a - Silnoproud</v>
      </c>
      <c r="F50" s="552"/>
      <c r="G50" s="552"/>
      <c r="H50" s="552"/>
      <c r="I50" s="106"/>
      <c r="J50" s="35"/>
      <c r="K50" s="35"/>
      <c r="L50" s="38"/>
    </row>
    <row r="51" spans="2:12" s="1" customFormat="1" ht="6.95" customHeight="1">
      <c r="B51" s="34"/>
      <c r="C51" s="35"/>
      <c r="D51" s="35"/>
      <c r="E51" s="35"/>
      <c r="F51" s="35"/>
      <c r="G51" s="35"/>
      <c r="H51" s="35"/>
      <c r="I51" s="106"/>
      <c r="J51" s="35"/>
      <c r="K51" s="35"/>
      <c r="L51" s="38"/>
    </row>
    <row r="52" spans="2:12" s="1" customFormat="1" ht="12" customHeight="1">
      <c r="B52" s="34"/>
      <c r="C52" s="29" t="s">
        <v>3503</v>
      </c>
      <c r="D52" s="35"/>
      <c r="E52" s="35"/>
      <c r="F52" s="27" t="str">
        <f>F12</f>
        <v>Světlá nad Sázavou</v>
      </c>
      <c r="G52" s="35"/>
      <c r="H52" s="35"/>
      <c r="I52" s="108" t="s">
        <v>3505</v>
      </c>
      <c r="J52" s="58" t="str">
        <f>IF(J12="","",J12)</f>
        <v>6. 2. 2019</v>
      </c>
      <c r="K52" s="35"/>
      <c r="L52" s="38"/>
    </row>
    <row r="53" spans="2:12" s="1" customFormat="1" ht="6.95" customHeight="1">
      <c r="B53" s="34"/>
      <c r="C53" s="35"/>
      <c r="D53" s="35"/>
      <c r="E53" s="35"/>
      <c r="F53" s="35"/>
      <c r="G53" s="35"/>
      <c r="H53" s="35"/>
      <c r="I53" s="106"/>
      <c r="J53" s="35"/>
      <c r="K53" s="35"/>
      <c r="L53" s="38"/>
    </row>
    <row r="54" spans="2:12" s="1" customFormat="1" ht="15.2" customHeight="1">
      <c r="B54" s="34"/>
      <c r="C54" s="29" t="s">
        <v>3507</v>
      </c>
      <c r="D54" s="35"/>
      <c r="E54" s="35"/>
      <c r="F54" s="27" t="str">
        <f>E15</f>
        <v>Kraj Vysočina</v>
      </c>
      <c r="G54" s="35"/>
      <c r="H54" s="35"/>
      <c r="I54" s="108" t="s">
        <v>3513</v>
      </c>
      <c r="J54" s="32" t="str">
        <f>E21</f>
        <v xml:space="preserve"> </v>
      </c>
      <c r="K54" s="35"/>
      <c r="L54" s="38"/>
    </row>
    <row r="55" spans="2:12" s="1" customFormat="1" ht="27.95" customHeight="1">
      <c r="B55" s="34"/>
      <c r="C55" s="29" t="s">
        <v>3511</v>
      </c>
      <c r="D55" s="35"/>
      <c r="E55" s="35"/>
      <c r="F55" s="27" t="str">
        <f>IF(E18="","",E18)</f>
        <v>Vyplň údaj</v>
      </c>
      <c r="G55" s="35"/>
      <c r="H55" s="35"/>
      <c r="I55" s="108" t="s">
        <v>3516</v>
      </c>
      <c r="J55" s="32" t="str">
        <f>E24</f>
        <v>Ing. arch. Martin Jirovský</v>
      </c>
      <c r="K55" s="35"/>
      <c r="L55" s="38"/>
    </row>
    <row r="56" spans="2:12" s="1" customFormat="1" ht="10.35" customHeight="1">
      <c r="B56" s="34"/>
      <c r="C56" s="35"/>
      <c r="D56" s="35"/>
      <c r="E56" s="35"/>
      <c r="F56" s="35"/>
      <c r="G56" s="35"/>
      <c r="H56" s="35"/>
      <c r="I56" s="106"/>
      <c r="J56" s="35"/>
      <c r="K56" s="35"/>
      <c r="L56" s="38"/>
    </row>
    <row r="57" spans="2:12" s="1" customFormat="1" ht="29.25" customHeight="1">
      <c r="B57" s="34"/>
      <c r="C57" s="134" t="s">
        <v>3636</v>
      </c>
      <c r="D57" s="42"/>
      <c r="E57" s="42"/>
      <c r="F57" s="42"/>
      <c r="G57" s="42"/>
      <c r="H57" s="42"/>
      <c r="I57" s="135"/>
      <c r="J57" s="136" t="s">
        <v>3637</v>
      </c>
      <c r="K57" s="42"/>
      <c r="L57" s="38"/>
    </row>
    <row r="58" spans="2:12" s="1" customFormat="1" ht="10.35" customHeight="1">
      <c r="B58" s="34"/>
      <c r="C58" s="35"/>
      <c r="D58" s="35"/>
      <c r="E58" s="35"/>
      <c r="F58" s="35"/>
      <c r="G58" s="35"/>
      <c r="H58" s="35"/>
      <c r="I58" s="106"/>
      <c r="J58" s="35"/>
      <c r="K58" s="35"/>
      <c r="L58" s="38"/>
    </row>
    <row r="59" spans="2:47" s="1" customFormat="1" ht="22.9" customHeight="1">
      <c r="B59" s="34"/>
      <c r="C59" s="137" t="s">
        <v>3552</v>
      </c>
      <c r="D59" s="35"/>
      <c r="E59" s="35"/>
      <c r="F59" s="35"/>
      <c r="G59" s="35"/>
      <c r="H59" s="35"/>
      <c r="I59" s="106"/>
      <c r="J59" s="75">
        <f>J85</f>
        <v>0</v>
      </c>
      <c r="K59" s="35"/>
      <c r="L59" s="38"/>
      <c r="AU59" s="17" t="s">
        <v>3638</v>
      </c>
    </row>
    <row r="60" spans="2:12" s="8" customFormat="1" ht="24.95" customHeight="1">
      <c r="B60" s="138"/>
      <c r="C60" s="139"/>
      <c r="D60" s="140" t="s">
        <v>1780</v>
      </c>
      <c r="E60" s="141"/>
      <c r="F60" s="141"/>
      <c r="G60" s="141"/>
      <c r="H60" s="141"/>
      <c r="I60" s="142"/>
      <c r="J60" s="143">
        <f>J86</f>
        <v>0</v>
      </c>
      <c r="K60" s="139"/>
      <c r="L60" s="144"/>
    </row>
    <row r="61" spans="2:12" s="9" customFormat="1" ht="19.9" customHeight="1">
      <c r="B61" s="145"/>
      <c r="C61" s="146"/>
      <c r="D61" s="147" t="s">
        <v>1783</v>
      </c>
      <c r="E61" s="148"/>
      <c r="F61" s="148"/>
      <c r="G61" s="148"/>
      <c r="H61" s="148"/>
      <c r="I61" s="149"/>
      <c r="J61" s="150">
        <f>J87</f>
        <v>0</v>
      </c>
      <c r="K61" s="146"/>
      <c r="L61" s="151"/>
    </row>
    <row r="62" spans="2:12" s="9" customFormat="1" ht="19.9" customHeight="1">
      <c r="B62" s="145"/>
      <c r="C62" s="146"/>
      <c r="D62" s="147" t="s">
        <v>1784</v>
      </c>
      <c r="E62" s="148"/>
      <c r="F62" s="148"/>
      <c r="G62" s="148"/>
      <c r="H62" s="148"/>
      <c r="I62" s="149"/>
      <c r="J62" s="150">
        <f>J90</f>
        <v>0</v>
      </c>
      <c r="K62" s="146"/>
      <c r="L62" s="151"/>
    </row>
    <row r="63" spans="2:12" s="8" customFormat="1" ht="24.95" customHeight="1">
      <c r="B63" s="138"/>
      <c r="C63" s="139"/>
      <c r="D63" s="140" t="s">
        <v>1911</v>
      </c>
      <c r="E63" s="141"/>
      <c r="F63" s="141"/>
      <c r="G63" s="141"/>
      <c r="H63" s="141"/>
      <c r="I63" s="142"/>
      <c r="J63" s="143">
        <f>J98</f>
        <v>0</v>
      </c>
      <c r="K63" s="139"/>
      <c r="L63" s="144"/>
    </row>
    <row r="64" spans="2:12" s="9" customFormat="1" ht="19.9" customHeight="1">
      <c r="B64" s="145"/>
      <c r="C64" s="146"/>
      <c r="D64" s="147" t="s">
        <v>1191</v>
      </c>
      <c r="E64" s="148"/>
      <c r="F64" s="148"/>
      <c r="G64" s="148"/>
      <c r="H64" s="148"/>
      <c r="I64" s="149"/>
      <c r="J64" s="150">
        <f>J99</f>
        <v>0</v>
      </c>
      <c r="K64" s="146"/>
      <c r="L64" s="151"/>
    </row>
    <row r="65" spans="2:12" s="9" customFormat="1" ht="19.9" customHeight="1">
      <c r="B65" s="145"/>
      <c r="C65" s="146"/>
      <c r="D65" s="147" t="s">
        <v>1192</v>
      </c>
      <c r="E65" s="148"/>
      <c r="F65" s="148"/>
      <c r="G65" s="148"/>
      <c r="H65" s="148"/>
      <c r="I65" s="149"/>
      <c r="J65" s="150">
        <f>J152</f>
        <v>0</v>
      </c>
      <c r="K65" s="146"/>
      <c r="L65" s="151"/>
    </row>
    <row r="66" spans="2:12" s="1" customFormat="1" ht="21.75" customHeight="1">
      <c r="B66" s="34"/>
      <c r="C66" s="35"/>
      <c r="D66" s="35"/>
      <c r="E66" s="35"/>
      <c r="F66" s="35"/>
      <c r="G66" s="35"/>
      <c r="H66" s="35"/>
      <c r="I66" s="106"/>
      <c r="J66" s="35"/>
      <c r="K66" s="35"/>
      <c r="L66" s="38"/>
    </row>
    <row r="67" spans="2:12" s="1" customFormat="1" ht="6.95" customHeight="1">
      <c r="B67" s="46"/>
      <c r="C67" s="47"/>
      <c r="D67" s="47"/>
      <c r="E67" s="47"/>
      <c r="F67" s="47"/>
      <c r="G67" s="47"/>
      <c r="H67" s="47"/>
      <c r="I67" s="130"/>
      <c r="J67" s="47"/>
      <c r="K67" s="47"/>
      <c r="L67" s="38"/>
    </row>
    <row r="71" spans="2:12" s="1" customFormat="1" ht="6.95" customHeight="1">
      <c r="B71" s="48"/>
      <c r="C71" s="49"/>
      <c r="D71" s="49"/>
      <c r="E71" s="49"/>
      <c r="F71" s="49"/>
      <c r="G71" s="49"/>
      <c r="H71" s="49"/>
      <c r="I71" s="133"/>
      <c r="J71" s="49"/>
      <c r="K71" s="49"/>
      <c r="L71" s="38"/>
    </row>
    <row r="72" spans="2:12" s="1" customFormat="1" ht="24.95" customHeight="1">
      <c r="B72" s="34"/>
      <c r="C72" s="23" t="s">
        <v>3676</v>
      </c>
      <c r="D72" s="35"/>
      <c r="E72" s="35"/>
      <c r="F72" s="35"/>
      <c r="G72" s="35"/>
      <c r="H72" s="35"/>
      <c r="I72" s="106"/>
      <c r="J72" s="35"/>
      <c r="K72" s="35"/>
      <c r="L72" s="38"/>
    </row>
    <row r="73" spans="2:12" s="1" customFormat="1" ht="6.95" customHeight="1">
      <c r="B73" s="34"/>
      <c r="C73" s="35"/>
      <c r="D73" s="35"/>
      <c r="E73" s="35"/>
      <c r="F73" s="35"/>
      <c r="G73" s="35"/>
      <c r="H73" s="35"/>
      <c r="I73" s="106"/>
      <c r="J73" s="35"/>
      <c r="K73" s="35"/>
      <c r="L73" s="38"/>
    </row>
    <row r="74" spans="2:12" s="1" customFormat="1" ht="12" customHeight="1">
      <c r="B74" s="34"/>
      <c r="C74" s="29" t="s">
        <v>3498</v>
      </c>
      <c r="D74" s="35"/>
      <c r="E74" s="35"/>
      <c r="F74" s="35"/>
      <c r="G74" s="35"/>
      <c r="H74" s="35"/>
      <c r="I74" s="106"/>
      <c r="J74" s="35"/>
      <c r="K74" s="35"/>
      <c r="L74" s="38"/>
    </row>
    <row r="75" spans="2:12" s="1" customFormat="1" ht="16.5" customHeight="1">
      <c r="B75" s="34"/>
      <c r="C75" s="35"/>
      <c r="D75" s="35"/>
      <c r="E75" s="553" t="str">
        <f>E7</f>
        <v>Světlá nad Sázavou - Managment</v>
      </c>
      <c r="F75" s="554"/>
      <c r="G75" s="554"/>
      <c r="H75" s="554"/>
      <c r="I75" s="106"/>
      <c r="J75" s="35"/>
      <c r="K75" s="35"/>
      <c r="L75" s="38"/>
    </row>
    <row r="76" spans="2:12" s="1" customFormat="1" ht="12" customHeight="1">
      <c r="B76" s="34"/>
      <c r="C76" s="29" t="s">
        <v>3633</v>
      </c>
      <c r="D76" s="35"/>
      <c r="E76" s="35"/>
      <c r="F76" s="35"/>
      <c r="G76" s="35"/>
      <c r="H76" s="35"/>
      <c r="I76" s="106"/>
      <c r="J76" s="35"/>
      <c r="K76" s="35"/>
      <c r="L76" s="38"/>
    </row>
    <row r="77" spans="2:12" s="1" customFormat="1" ht="16.5" customHeight="1">
      <c r="B77" s="34"/>
      <c r="C77" s="35"/>
      <c r="D77" s="35"/>
      <c r="E77" s="537" t="str">
        <f>E9</f>
        <v>SO 01_D.1.4.3a - Silnoproud</v>
      </c>
      <c r="F77" s="552"/>
      <c r="G77" s="552"/>
      <c r="H77" s="552"/>
      <c r="I77" s="106"/>
      <c r="J77" s="35"/>
      <c r="K77" s="35"/>
      <c r="L77" s="38"/>
    </row>
    <row r="78" spans="2:12" s="1" customFormat="1" ht="6.95" customHeight="1">
      <c r="B78" s="34"/>
      <c r="C78" s="35"/>
      <c r="D78" s="35"/>
      <c r="E78" s="35"/>
      <c r="F78" s="35"/>
      <c r="G78" s="35"/>
      <c r="H78" s="35"/>
      <c r="I78" s="106"/>
      <c r="J78" s="35"/>
      <c r="K78" s="35"/>
      <c r="L78" s="38"/>
    </row>
    <row r="79" spans="2:12" s="1" customFormat="1" ht="12" customHeight="1">
      <c r="B79" s="34"/>
      <c r="C79" s="29" t="s">
        <v>3503</v>
      </c>
      <c r="D79" s="35"/>
      <c r="E79" s="35"/>
      <c r="F79" s="27" t="str">
        <f>F12</f>
        <v>Světlá nad Sázavou</v>
      </c>
      <c r="G79" s="35"/>
      <c r="H79" s="35"/>
      <c r="I79" s="108" t="s">
        <v>3505</v>
      </c>
      <c r="J79" s="58" t="str">
        <f>IF(J12="","",J12)</f>
        <v>6. 2. 2019</v>
      </c>
      <c r="K79" s="35"/>
      <c r="L79" s="38"/>
    </row>
    <row r="80" spans="2:12" s="1" customFormat="1" ht="6.95" customHeight="1">
      <c r="B80" s="34"/>
      <c r="C80" s="35"/>
      <c r="D80" s="35"/>
      <c r="E80" s="35"/>
      <c r="F80" s="35"/>
      <c r="G80" s="35"/>
      <c r="H80" s="35"/>
      <c r="I80" s="106"/>
      <c r="J80" s="35"/>
      <c r="K80" s="35"/>
      <c r="L80" s="38"/>
    </row>
    <row r="81" spans="2:12" s="1" customFormat="1" ht="15.2" customHeight="1">
      <c r="B81" s="34"/>
      <c r="C81" s="29" t="s">
        <v>3507</v>
      </c>
      <c r="D81" s="35"/>
      <c r="E81" s="35"/>
      <c r="F81" s="27" t="str">
        <f>E15</f>
        <v>Kraj Vysočina</v>
      </c>
      <c r="G81" s="35"/>
      <c r="H81" s="35"/>
      <c r="I81" s="108" t="s">
        <v>3513</v>
      </c>
      <c r="J81" s="32" t="str">
        <f>E21</f>
        <v xml:space="preserve"> </v>
      </c>
      <c r="K81" s="35"/>
      <c r="L81" s="38"/>
    </row>
    <row r="82" spans="2:12" s="1" customFormat="1" ht="27.95" customHeight="1">
      <c r="B82" s="34"/>
      <c r="C82" s="29" t="s">
        <v>3511</v>
      </c>
      <c r="D82" s="35"/>
      <c r="E82" s="35"/>
      <c r="F82" s="27" t="str">
        <f>IF(E18="","",E18)</f>
        <v>Vyplň údaj</v>
      </c>
      <c r="G82" s="35"/>
      <c r="H82" s="35"/>
      <c r="I82" s="108" t="s">
        <v>3516</v>
      </c>
      <c r="J82" s="32" t="str">
        <f>E24</f>
        <v>Ing. arch. Martin Jirovský</v>
      </c>
      <c r="K82" s="35"/>
      <c r="L82" s="38"/>
    </row>
    <row r="83" spans="2:12" s="1" customFormat="1" ht="10.35" customHeight="1">
      <c r="B83" s="34"/>
      <c r="C83" s="35"/>
      <c r="D83" s="35"/>
      <c r="E83" s="35"/>
      <c r="F83" s="35"/>
      <c r="G83" s="35"/>
      <c r="H83" s="35"/>
      <c r="I83" s="106"/>
      <c r="J83" s="35"/>
      <c r="K83" s="35"/>
      <c r="L83" s="38"/>
    </row>
    <row r="84" spans="2:20" s="10" customFormat="1" ht="29.25" customHeight="1">
      <c r="B84" s="152"/>
      <c r="C84" s="153" t="s">
        <v>3677</v>
      </c>
      <c r="D84" s="154" t="s">
        <v>3539</v>
      </c>
      <c r="E84" s="154" t="s">
        <v>3535</v>
      </c>
      <c r="F84" s="154" t="s">
        <v>3536</v>
      </c>
      <c r="G84" s="154" t="s">
        <v>3678</v>
      </c>
      <c r="H84" s="154" t="s">
        <v>3679</v>
      </c>
      <c r="I84" s="155" t="s">
        <v>3680</v>
      </c>
      <c r="J84" s="154" t="s">
        <v>3637</v>
      </c>
      <c r="K84" s="156" t="s">
        <v>3681</v>
      </c>
      <c r="L84" s="157"/>
      <c r="M84" s="66" t="s">
        <v>3501</v>
      </c>
      <c r="N84" s="67" t="s">
        <v>3524</v>
      </c>
      <c r="O84" s="67" t="s">
        <v>3682</v>
      </c>
      <c r="P84" s="67" t="s">
        <v>3683</v>
      </c>
      <c r="Q84" s="67" t="s">
        <v>3684</v>
      </c>
      <c r="R84" s="67" t="s">
        <v>3685</v>
      </c>
      <c r="S84" s="67" t="s">
        <v>3686</v>
      </c>
      <c r="T84" s="68" t="s">
        <v>3687</v>
      </c>
    </row>
    <row r="85" spans="2:63" s="1" customFormat="1" ht="22.9" customHeight="1">
      <c r="B85" s="34"/>
      <c r="C85" s="73" t="s">
        <v>3688</v>
      </c>
      <c r="D85" s="35"/>
      <c r="E85" s="35"/>
      <c r="F85" s="35"/>
      <c r="G85" s="35"/>
      <c r="H85" s="35"/>
      <c r="I85" s="106"/>
      <c r="J85" s="158">
        <f>BK85</f>
        <v>0</v>
      </c>
      <c r="K85" s="35"/>
      <c r="L85" s="38"/>
      <c r="M85" s="69"/>
      <c r="N85" s="70"/>
      <c r="O85" s="70"/>
      <c r="P85" s="159">
        <f>P86+P98</f>
        <v>0</v>
      </c>
      <c r="Q85" s="70"/>
      <c r="R85" s="159">
        <f>R86+R98</f>
        <v>0</v>
      </c>
      <c r="S85" s="70"/>
      <c r="T85" s="160">
        <f>T86+T98</f>
        <v>0</v>
      </c>
      <c r="AT85" s="17" t="s">
        <v>3553</v>
      </c>
      <c r="AU85" s="17" t="s">
        <v>3638</v>
      </c>
      <c r="BK85" s="162">
        <f>BK86+BK98</f>
        <v>0</v>
      </c>
    </row>
    <row r="86" spans="2:63" s="11" customFormat="1" ht="25.9" customHeight="1">
      <c r="B86" s="163"/>
      <c r="C86" s="164"/>
      <c r="D86" s="165" t="s">
        <v>3553</v>
      </c>
      <c r="E86" s="166" t="s">
        <v>1785</v>
      </c>
      <c r="F86" s="166" t="s">
        <v>1786</v>
      </c>
      <c r="G86" s="164"/>
      <c r="H86" s="164"/>
      <c r="I86" s="167"/>
      <c r="J86" s="168">
        <f>BK86</f>
        <v>0</v>
      </c>
      <c r="K86" s="164"/>
      <c r="L86" s="169"/>
      <c r="M86" s="170"/>
      <c r="N86" s="171"/>
      <c r="O86" s="171"/>
      <c r="P86" s="172">
        <f>P87+P90</f>
        <v>0</v>
      </c>
      <c r="Q86" s="171"/>
      <c r="R86" s="172">
        <f>R87+R90</f>
        <v>0</v>
      </c>
      <c r="S86" s="171"/>
      <c r="T86" s="173">
        <f>T87+T90</f>
        <v>0</v>
      </c>
      <c r="AR86" s="174" t="s">
        <v>3562</v>
      </c>
      <c r="AT86" s="175" t="s">
        <v>3553</v>
      </c>
      <c r="AU86" s="175" t="s">
        <v>3554</v>
      </c>
      <c r="AY86" s="174" t="s">
        <v>3691</v>
      </c>
      <c r="BK86" s="176">
        <f>BK87+BK90</f>
        <v>0</v>
      </c>
    </row>
    <row r="87" spans="2:63" s="11" customFormat="1" ht="22.9" customHeight="1">
      <c r="B87" s="163"/>
      <c r="C87" s="164"/>
      <c r="D87" s="165" t="s">
        <v>3553</v>
      </c>
      <c r="E87" s="177" t="s">
        <v>3737</v>
      </c>
      <c r="F87" s="177" t="s">
        <v>1821</v>
      </c>
      <c r="G87" s="164"/>
      <c r="H87" s="164"/>
      <c r="I87" s="167"/>
      <c r="J87" s="178">
        <f>BK87</f>
        <v>0</v>
      </c>
      <c r="K87" s="164"/>
      <c r="L87" s="169"/>
      <c r="M87" s="170"/>
      <c r="N87" s="171"/>
      <c r="O87" s="171"/>
      <c r="P87" s="172">
        <f>SUM(P88:P89)</f>
        <v>0</v>
      </c>
      <c r="Q87" s="171"/>
      <c r="R87" s="172">
        <f>SUM(R88:R89)</f>
        <v>0</v>
      </c>
      <c r="S87" s="171"/>
      <c r="T87" s="173">
        <f>SUM(T88:T89)</f>
        <v>0</v>
      </c>
      <c r="AR87" s="174" t="s">
        <v>3562</v>
      </c>
      <c r="AT87" s="175" t="s">
        <v>3553</v>
      </c>
      <c r="AU87" s="175" t="s">
        <v>3562</v>
      </c>
      <c r="AY87" s="174" t="s">
        <v>3691</v>
      </c>
      <c r="BK87" s="176">
        <f>SUM(BK88:BK89)</f>
        <v>0</v>
      </c>
    </row>
    <row r="88" spans="2:65" s="1" customFormat="1" ht="24" customHeight="1">
      <c r="B88" s="34"/>
      <c r="C88" s="179" t="s">
        <v>3562</v>
      </c>
      <c r="D88" s="179" t="s">
        <v>3694</v>
      </c>
      <c r="E88" s="180" t="s">
        <v>1193</v>
      </c>
      <c r="F88" s="181" t="s">
        <v>1194</v>
      </c>
      <c r="G88" s="182" t="s">
        <v>3834</v>
      </c>
      <c r="H88" s="183">
        <v>238</v>
      </c>
      <c r="I88" s="184"/>
      <c r="J88" s="185">
        <f>ROUND(I88*H88,2)</f>
        <v>0</v>
      </c>
      <c r="K88" s="181" t="s">
        <v>1790</v>
      </c>
      <c r="L88" s="38"/>
      <c r="M88" s="186" t="s">
        <v>3501</v>
      </c>
      <c r="N88" s="187" t="s">
        <v>3525</v>
      </c>
      <c r="O88" s="63"/>
      <c r="P88" s="188">
        <f>O88*H88</f>
        <v>0</v>
      </c>
      <c r="Q88" s="188">
        <v>0</v>
      </c>
      <c r="R88" s="188">
        <f>Q88*H88</f>
        <v>0</v>
      </c>
      <c r="S88" s="188">
        <v>0</v>
      </c>
      <c r="T88" s="189">
        <f>S88*H88</f>
        <v>0</v>
      </c>
      <c r="AR88" s="190" t="s">
        <v>3699</v>
      </c>
      <c r="AT88" s="190" t="s">
        <v>3694</v>
      </c>
      <c r="AU88" s="190" t="s">
        <v>3565</v>
      </c>
      <c r="AY88" s="17" t="s">
        <v>3691</v>
      </c>
      <c r="BE88" s="191">
        <f>IF(N88="základní",J88,0)</f>
        <v>0</v>
      </c>
      <c r="BF88" s="191">
        <f>IF(N88="snížená",J88,0)</f>
        <v>0</v>
      </c>
      <c r="BG88" s="191">
        <f>IF(N88="zákl. přenesená",J88,0)</f>
        <v>0</v>
      </c>
      <c r="BH88" s="191">
        <f>IF(N88="sníž. přenesená",J88,0)</f>
        <v>0</v>
      </c>
      <c r="BI88" s="191">
        <f>IF(N88="nulová",J88,0)</f>
        <v>0</v>
      </c>
      <c r="BJ88" s="17" t="s">
        <v>3562</v>
      </c>
      <c r="BK88" s="191">
        <f>ROUND(I88*H88,2)</f>
        <v>0</v>
      </c>
      <c r="BL88" s="17" t="s">
        <v>3699</v>
      </c>
      <c r="BM88" s="190" t="s">
        <v>1195</v>
      </c>
    </row>
    <row r="89" spans="2:65" s="1" customFormat="1" ht="16.5" customHeight="1">
      <c r="B89" s="34"/>
      <c r="C89" s="179" t="s">
        <v>3565</v>
      </c>
      <c r="D89" s="179" t="s">
        <v>3694</v>
      </c>
      <c r="E89" s="180" t="s">
        <v>1196</v>
      </c>
      <c r="F89" s="181" t="s">
        <v>1197</v>
      </c>
      <c r="G89" s="182" t="s">
        <v>4097</v>
      </c>
      <c r="H89" s="183">
        <v>700</v>
      </c>
      <c r="I89" s="184"/>
      <c r="J89" s="185">
        <f>ROUND(I89*H89,2)</f>
        <v>0</v>
      </c>
      <c r="K89" s="181" t="s">
        <v>1790</v>
      </c>
      <c r="L89" s="38"/>
      <c r="M89" s="186" t="s">
        <v>3501</v>
      </c>
      <c r="N89" s="187" t="s">
        <v>3525</v>
      </c>
      <c r="O89" s="63"/>
      <c r="P89" s="188">
        <f>O89*H89</f>
        <v>0</v>
      </c>
      <c r="Q89" s="188">
        <v>0</v>
      </c>
      <c r="R89" s="188">
        <f>Q89*H89</f>
        <v>0</v>
      </c>
      <c r="S89" s="188">
        <v>0</v>
      </c>
      <c r="T89" s="189">
        <f>S89*H89</f>
        <v>0</v>
      </c>
      <c r="AR89" s="190" t="s">
        <v>3699</v>
      </c>
      <c r="AT89" s="190" t="s">
        <v>3694</v>
      </c>
      <c r="AU89" s="190" t="s">
        <v>3565</v>
      </c>
      <c r="AY89" s="17" t="s">
        <v>3691</v>
      </c>
      <c r="BE89" s="191">
        <f>IF(N89="základní",J89,0)</f>
        <v>0</v>
      </c>
      <c r="BF89" s="191">
        <f>IF(N89="snížená",J89,0)</f>
        <v>0</v>
      </c>
      <c r="BG89" s="191">
        <f>IF(N89="zákl. přenesená",J89,0)</f>
        <v>0</v>
      </c>
      <c r="BH89" s="191">
        <f>IF(N89="sníž. přenesená",J89,0)</f>
        <v>0</v>
      </c>
      <c r="BI89" s="191">
        <f>IF(N89="nulová",J89,0)</f>
        <v>0</v>
      </c>
      <c r="BJ89" s="17" t="s">
        <v>3562</v>
      </c>
      <c r="BK89" s="191">
        <f>ROUND(I89*H89,2)</f>
        <v>0</v>
      </c>
      <c r="BL89" s="17" t="s">
        <v>3699</v>
      </c>
      <c r="BM89" s="190" t="s">
        <v>1198</v>
      </c>
    </row>
    <row r="90" spans="2:63" s="11" customFormat="1" ht="22.9" customHeight="1">
      <c r="B90" s="163"/>
      <c r="C90" s="164"/>
      <c r="D90" s="165" t="s">
        <v>3553</v>
      </c>
      <c r="E90" s="177" t="s">
        <v>1856</v>
      </c>
      <c r="F90" s="177" t="s">
        <v>1857</v>
      </c>
      <c r="G90" s="164"/>
      <c r="H90" s="164"/>
      <c r="I90" s="167"/>
      <c r="J90" s="178">
        <f>BK90</f>
        <v>0</v>
      </c>
      <c r="K90" s="164"/>
      <c r="L90" s="169"/>
      <c r="M90" s="170"/>
      <c r="N90" s="171"/>
      <c r="O90" s="171"/>
      <c r="P90" s="172">
        <f>SUM(P91:P97)</f>
        <v>0</v>
      </c>
      <c r="Q90" s="171"/>
      <c r="R90" s="172">
        <f>SUM(R91:R97)</f>
        <v>0</v>
      </c>
      <c r="S90" s="171"/>
      <c r="T90" s="173">
        <f>SUM(T91:T97)</f>
        <v>0</v>
      </c>
      <c r="AR90" s="174" t="s">
        <v>3562</v>
      </c>
      <c r="AT90" s="175" t="s">
        <v>3553</v>
      </c>
      <c r="AU90" s="175" t="s">
        <v>3562</v>
      </c>
      <c r="AY90" s="174" t="s">
        <v>3691</v>
      </c>
      <c r="BK90" s="176">
        <f>SUM(BK91:BK97)</f>
        <v>0</v>
      </c>
    </row>
    <row r="91" spans="2:65" s="1" customFormat="1" ht="24" customHeight="1">
      <c r="B91" s="34"/>
      <c r="C91" s="179" t="s">
        <v>3706</v>
      </c>
      <c r="D91" s="179" t="s">
        <v>3694</v>
      </c>
      <c r="E91" s="180" t="s">
        <v>1062</v>
      </c>
      <c r="F91" s="181" t="s">
        <v>1063</v>
      </c>
      <c r="G91" s="182" t="s">
        <v>3792</v>
      </c>
      <c r="H91" s="183">
        <v>4.97</v>
      </c>
      <c r="I91" s="184"/>
      <c r="J91" s="185">
        <f>ROUND(I91*H91,2)</f>
        <v>0</v>
      </c>
      <c r="K91" s="181" t="s">
        <v>1790</v>
      </c>
      <c r="L91" s="38"/>
      <c r="M91" s="186" t="s">
        <v>3501</v>
      </c>
      <c r="N91" s="187" t="s">
        <v>3525</v>
      </c>
      <c r="O91" s="63"/>
      <c r="P91" s="188">
        <f>O91*H91</f>
        <v>0</v>
      </c>
      <c r="Q91" s="188">
        <v>0</v>
      </c>
      <c r="R91" s="188">
        <f>Q91*H91</f>
        <v>0</v>
      </c>
      <c r="S91" s="188">
        <v>0</v>
      </c>
      <c r="T91" s="189">
        <f>S91*H91</f>
        <v>0</v>
      </c>
      <c r="AR91" s="190" t="s">
        <v>3699</v>
      </c>
      <c r="AT91" s="190" t="s">
        <v>3694</v>
      </c>
      <c r="AU91" s="190" t="s">
        <v>3565</v>
      </c>
      <c r="AY91" s="17" t="s">
        <v>3691</v>
      </c>
      <c r="BE91" s="191">
        <f>IF(N91="základní",J91,0)</f>
        <v>0</v>
      </c>
      <c r="BF91" s="191">
        <f>IF(N91="snížená",J91,0)</f>
        <v>0</v>
      </c>
      <c r="BG91" s="191">
        <f>IF(N91="zákl. přenesená",J91,0)</f>
        <v>0</v>
      </c>
      <c r="BH91" s="191">
        <f>IF(N91="sníž. přenesená",J91,0)</f>
        <v>0</v>
      </c>
      <c r="BI91" s="191">
        <f>IF(N91="nulová",J91,0)</f>
        <v>0</v>
      </c>
      <c r="BJ91" s="17" t="s">
        <v>3562</v>
      </c>
      <c r="BK91" s="191">
        <f>ROUND(I91*H91,2)</f>
        <v>0</v>
      </c>
      <c r="BL91" s="17" t="s">
        <v>3699</v>
      </c>
      <c r="BM91" s="190" t="s">
        <v>1199</v>
      </c>
    </row>
    <row r="92" spans="2:65" s="1" customFormat="1" ht="24" customHeight="1">
      <c r="B92" s="34"/>
      <c r="C92" s="179" t="s">
        <v>3699</v>
      </c>
      <c r="D92" s="179" t="s">
        <v>3694</v>
      </c>
      <c r="E92" s="180" t="s">
        <v>1065</v>
      </c>
      <c r="F92" s="181" t="s">
        <v>1066</v>
      </c>
      <c r="G92" s="182" t="s">
        <v>3792</v>
      </c>
      <c r="H92" s="183">
        <v>44.73</v>
      </c>
      <c r="I92" s="184"/>
      <c r="J92" s="185">
        <f>ROUND(I92*H92,2)</f>
        <v>0</v>
      </c>
      <c r="K92" s="181" t="s">
        <v>1790</v>
      </c>
      <c r="L92" s="38"/>
      <c r="M92" s="186" t="s">
        <v>3501</v>
      </c>
      <c r="N92" s="187" t="s">
        <v>3525</v>
      </c>
      <c r="O92" s="63"/>
      <c r="P92" s="188">
        <f>O92*H92</f>
        <v>0</v>
      </c>
      <c r="Q92" s="188">
        <v>0</v>
      </c>
      <c r="R92" s="188">
        <f>Q92*H92</f>
        <v>0</v>
      </c>
      <c r="S92" s="188">
        <v>0</v>
      </c>
      <c r="T92" s="189">
        <f>S92*H92</f>
        <v>0</v>
      </c>
      <c r="AR92" s="190" t="s">
        <v>3699</v>
      </c>
      <c r="AT92" s="190" t="s">
        <v>3694</v>
      </c>
      <c r="AU92" s="190" t="s">
        <v>3565</v>
      </c>
      <c r="AY92" s="17" t="s">
        <v>3691</v>
      </c>
      <c r="BE92" s="191">
        <f>IF(N92="základní",J92,0)</f>
        <v>0</v>
      </c>
      <c r="BF92" s="191">
        <f>IF(N92="snížená",J92,0)</f>
        <v>0</v>
      </c>
      <c r="BG92" s="191">
        <f>IF(N92="zákl. přenesená",J92,0)</f>
        <v>0</v>
      </c>
      <c r="BH92" s="191">
        <f>IF(N92="sníž. přenesená",J92,0)</f>
        <v>0</v>
      </c>
      <c r="BI92" s="191">
        <f>IF(N92="nulová",J92,0)</f>
        <v>0</v>
      </c>
      <c r="BJ92" s="17" t="s">
        <v>3562</v>
      </c>
      <c r="BK92" s="191">
        <f>ROUND(I92*H92,2)</f>
        <v>0</v>
      </c>
      <c r="BL92" s="17" t="s">
        <v>3699</v>
      </c>
      <c r="BM92" s="190" t="s">
        <v>1200</v>
      </c>
    </row>
    <row r="93" spans="2:51" s="12" customFormat="1" ht="12">
      <c r="B93" s="192"/>
      <c r="C93" s="193"/>
      <c r="D93" s="194" t="s">
        <v>3710</v>
      </c>
      <c r="E93" s="195" t="s">
        <v>3501</v>
      </c>
      <c r="F93" s="196" t="s">
        <v>1201</v>
      </c>
      <c r="G93" s="193"/>
      <c r="H93" s="197">
        <v>44.73</v>
      </c>
      <c r="I93" s="198"/>
      <c r="J93" s="193"/>
      <c r="K93" s="193"/>
      <c r="L93" s="199"/>
      <c r="M93" s="200"/>
      <c r="N93" s="201"/>
      <c r="O93" s="201"/>
      <c r="P93" s="201"/>
      <c r="Q93" s="201"/>
      <c r="R93" s="201"/>
      <c r="S93" s="201"/>
      <c r="T93" s="202"/>
      <c r="AT93" s="203" t="s">
        <v>3710</v>
      </c>
      <c r="AU93" s="203" t="s">
        <v>3565</v>
      </c>
      <c r="AV93" s="12" t="s">
        <v>3565</v>
      </c>
      <c r="AW93" s="12" t="s">
        <v>3515</v>
      </c>
      <c r="AX93" s="12" t="s">
        <v>3554</v>
      </c>
      <c r="AY93" s="203" t="s">
        <v>3691</v>
      </c>
    </row>
    <row r="94" spans="2:51" s="13" customFormat="1" ht="12">
      <c r="B94" s="204"/>
      <c r="C94" s="205"/>
      <c r="D94" s="194" t="s">
        <v>3710</v>
      </c>
      <c r="E94" s="206" t="s">
        <v>3501</v>
      </c>
      <c r="F94" s="207" t="s">
        <v>3712</v>
      </c>
      <c r="G94" s="205"/>
      <c r="H94" s="208">
        <v>44.73</v>
      </c>
      <c r="I94" s="209"/>
      <c r="J94" s="205"/>
      <c r="K94" s="205"/>
      <c r="L94" s="210"/>
      <c r="M94" s="211"/>
      <c r="N94" s="212"/>
      <c r="O94" s="212"/>
      <c r="P94" s="212"/>
      <c r="Q94" s="212"/>
      <c r="R94" s="212"/>
      <c r="S94" s="212"/>
      <c r="T94" s="213"/>
      <c r="AT94" s="214" t="s">
        <v>3710</v>
      </c>
      <c r="AU94" s="214" t="s">
        <v>3565</v>
      </c>
      <c r="AV94" s="13" t="s">
        <v>3699</v>
      </c>
      <c r="AW94" s="13" t="s">
        <v>3515</v>
      </c>
      <c r="AX94" s="13" t="s">
        <v>3562</v>
      </c>
      <c r="AY94" s="214" t="s">
        <v>3691</v>
      </c>
    </row>
    <row r="95" spans="2:65" s="1" customFormat="1" ht="16.5" customHeight="1">
      <c r="B95" s="34"/>
      <c r="C95" s="179" t="s">
        <v>3716</v>
      </c>
      <c r="D95" s="179" t="s">
        <v>3694</v>
      </c>
      <c r="E95" s="180" t="s">
        <v>1069</v>
      </c>
      <c r="F95" s="181" t="s">
        <v>1070</v>
      </c>
      <c r="G95" s="182" t="s">
        <v>3792</v>
      </c>
      <c r="H95" s="183">
        <v>4.97</v>
      </c>
      <c r="I95" s="184"/>
      <c r="J95" s="185">
        <f>ROUND(I95*H95,2)</f>
        <v>0</v>
      </c>
      <c r="K95" s="181" t="s">
        <v>1790</v>
      </c>
      <c r="L95" s="38"/>
      <c r="M95" s="186" t="s">
        <v>3501</v>
      </c>
      <c r="N95" s="187" t="s">
        <v>3525</v>
      </c>
      <c r="O95" s="63"/>
      <c r="P95" s="188">
        <f>O95*H95</f>
        <v>0</v>
      </c>
      <c r="Q95" s="188">
        <v>0</v>
      </c>
      <c r="R95" s="188">
        <f>Q95*H95</f>
        <v>0</v>
      </c>
      <c r="S95" s="188">
        <v>0</v>
      </c>
      <c r="T95" s="189">
        <f>S95*H95</f>
        <v>0</v>
      </c>
      <c r="AR95" s="190" t="s">
        <v>3699</v>
      </c>
      <c r="AT95" s="190" t="s">
        <v>3694</v>
      </c>
      <c r="AU95" s="190" t="s">
        <v>3565</v>
      </c>
      <c r="AY95" s="17" t="s">
        <v>3691</v>
      </c>
      <c r="BE95" s="191">
        <f>IF(N95="základní",J95,0)</f>
        <v>0</v>
      </c>
      <c r="BF95" s="191">
        <f>IF(N95="snížená",J95,0)</f>
        <v>0</v>
      </c>
      <c r="BG95" s="191">
        <f>IF(N95="zákl. přenesená",J95,0)</f>
        <v>0</v>
      </c>
      <c r="BH95" s="191">
        <f>IF(N95="sníž. přenesená",J95,0)</f>
        <v>0</v>
      </c>
      <c r="BI95" s="191">
        <f>IF(N95="nulová",J95,0)</f>
        <v>0</v>
      </c>
      <c r="BJ95" s="17" t="s">
        <v>3562</v>
      </c>
      <c r="BK95" s="191">
        <f>ROUND(I95*H95,2)</f>
        <v>0</v>
      </c>
      <c r="BL95" s="17" t="s">
        <v>3699</v>
      </c>
      <c r="BM95" s="190" t="s">
        <v>1202</v>
      </c>
    </row>
    <row r="96" spans="2:65" s="1" customFormat="1" ht="24" customHeight="1">
      <c r="B96" s="34"/>
      <c r="C96" s="179" t="s">
        <v>3721</v>
      </c>
      <c r="D96" s="179" t="s">
        <v>3694</v>
      </c>
      <c r="E96" s="180" t="s">
        <v>1072</v>
      </c>
      <c r="F96" s="181" t="s">
        <v>1073</v>
      </c>
      <c r="G96" s="182" t="s">
        <v>3792</v>
      </c>
      <c r="H96" s="183">
        <v>4.97</v>
      </c>
      <c r="I96" s="184"/>
      <c r="J96" s="185">
        <f>ROUND(I96*H96,2)</f>
        <v>0</v>
      </c>
      <c r="K96" s="181" t="s">
        <v>1790</v>
      </c>
      <c r="L96" s="38"/>
      <c r="M96" s="186" t="s">
        <v>3501</v>
      </c>
      <c r="N96" s="187" t="s">
        <v>3525</v>
      </c>
      <c r="O96" s="63"/>
      <c r="P96" s="188">
        <f>O96*H96</f>
        <v>0</v>
      </c>
      <c r="Q96" s="188">
        <v>0</v>
      </c>
      <c r="R96" s="188">
        <f>Q96*H96</f>
        <v>0</v>
      </c>
      <c r="S96" s="188">
        <v>0</v>
      </c>
      <c r="T96" s="189">
        <f>S96*H96</f>
        <v>0</v>
      </c>
      <c r="AR96" s="190" t="s">
        <v>3699</v>
      </c>
      <c r="AT96" s="190" t="s">
        <v>3694</v>
      </c>
      <c r="AU96" s="190" t="s">
        <v>3565</v>
      </c>
      <c r="AY96" s="17" t="s">
        <v>3691</v>
      </c>
      <c r="BE96" s="191">
        <f>IF(N96="základní",J96,0)</f>
        <v>0</v>
      </c>
      <c r="BF96" s="191">
        <f>IF(N96="snížená",J96,0)</f>
        <v>0</v>
      </c>
      <c r="BG96" s="191">
        <f>IF(N96="zákl. přenesená",J96,0)</f>
        <v>0</v>
      </c>
      <c r="BH96" s="191">
        <f>IF(N96="sníž. přenesená",J96,0)</f>
        <v>0</v>
      </c>
      <c r="BI96" s="191">
        <f>IF(N96="nulová",J96,0)</f>
        <v>0</v>
      </c>
      <c r="BJ96" s="17" t="s">
        <v>3562</v>
      </c>
      <c r="BK96" s="191">
        <f>ROUND(I96*H96,2)</f>
        <v>0</v>
      </c>
      <c r="BL96" s="17" t="s">
        <v>3699</v>
      </c>
      <c r="BM96" s="190" t="s">
        <v>1203</v>
      </c>
    </row>
    <row r="97" spans="2:65" s="1" customFormat="1" ht="16.5" customHeight="1">
      <c r="B97" s="34"/>
      <c r="C97" s="179" t="s">
        <v>3725</v>
      </c>
      <c r="D97" s="179" t="s">
        <v>3694</v>
      </c>
      <c r="E97" s="180" t="s">
        <v>1864</v>
      </c>
      <c r="F97" s="181" t="s">
        <v>1865</v>
      </c>
      <c r="G97" s="182" t="s">
        <v>3792</v>
      </c>
      <c r="H97" s="183">
        <v>4.97</v>
      </c>
      <c r="I97" s="184"/>
      <c r="J97" s="185">
        <f>ROUND(I97*H97,2)</f>
        <v>0</v>
      </c>
      <c r="K97" s="181" t="s">
        <v>1790</v>
      </c>
      <c r="L97" s="38"/>
      <c r="M97" s="186" t="s">
        <v>3501</v>
      </c>
      <c r="N97" s="187" t="s">
        <v>3525</v>
      </c>
      <c r="O97" s="63"/>
      <c r="P97" s="188">
        <f>O97*H97</f>
        <v>0</v>
      </c>
      <c r="Q97" s="188">
        <v>0</v>
      </c>
      <c r="R97" s="188">
        <f>Q97*H97</f>
        <v>0</v>
      </c>
      <c r="S97" s="188">
        <v>0</v>
      </c>
      <c r="T97" s="189">
        <f>S97*H97</f>
        <v>0</v>
      </c>
      <c r="AR97" s="190" t="s">
        <v>3699</v>
      </c>
      <c r="AT97" s="190" t="s">
        <v>3694</v>
      </c>
      <c r="AU97" s="190" t="s">
        <v>3565</v>
      </c>
      <c r="AY97" s="17" t="s">
        <v>3691</v>
      </c>
      <c r="BE97" s="191">
        <f>IF(N97="základní",J97,0)</f>
        <v>0</v>
      </c>
      <c r="BF97" s="191">
        <f>IF(N97="snížená",J97,0)</f>
        <v>0</v>
      </c>
      <c r="BG97" s="191">
        <f>IF(N97="zákl. přenesená",J97,0)</f>
        <v>0</v>
      </c>
      <c r="BH97" s="191">
        <f>IF(N97="sníž. přenesená",J97,0)</f>
        <v>0</v>
      </c>
      <c r="BI97" s="191">
        <f>IF(N97="nulová",J97,0)</f>
        <v>0</v>
      </c>
      <c r="BJ97" s="17" t="s">
        <v>3562</v>
      </c>
      <c r="BK97" s="191">
        <f>ROUND(I97*H97,2)</f>
        <v>0</v>
      </c>
      <c r="BL97" s="17" t="s">
        <v>3699</v>
      </c>
      <c r="BM97" s="190" t="s">
        <v>1204</v>
      </c>
    </row>
    <row r="98" spans="2:63" s="11" customFormat="1" ht="25.9" customHeight="1">
      <c r="B98" s="163"/>
      <c r="C98" s="164"/>
      <c r="D98" s="165" t="s">
        <v>3553</v>
      </c>
      <c r="E98" s="166" t="s">
        <v>2004</v>
      </c>
      <c r="F98" s="166" t="s">
        <v>2005</v>
      </c>
      <c r="G98" s="164"/>
      <c r="H98" s="164"/>
      <c r="I98" s="167"/>
      <c r="J98" s="168">
        <f>BK98</f>
        <v>0</v>
      </c>
      <c r="K98" s="164"/>
      <c r="L98" s="169"/>
      <c r="M98" s="170"/>
      <c r="N98" s="171"/>
      <c r="O98" s="171"/>
      <c r="P98" s="172">
        <f>P99+P152</f>
        <v>0</v>
      </c>
      <c r="Q98" s="171"/>
      <c r="R98" s="172">
        <f>R99+R152</f>
        <v>0</v>
      </c>
      <c r="S98" s="171"/>
      <c r="T98" s="173">
        <f>T99+T152</f>
        <v>0</v>
      </c>
      <c r="AR98" s="174" t="s">
        <v>3565</v>
      </c>
      <c r="AT98" s="175" t="s">
        <v>3553</v>
      </c>
      <c r="AU98" s="175" t="s">
        <v>3554</v>
      </c>
      <c r="AY98" s="174" t="s">
        <v>3691</v>
      </c>
      <c r="BK98" s="176">
        <f>BK99+BK152</f>
        <v>0</v>
      </c>
    </row>
    <row r="99" spans="2:63" s="11" customFormat="1" ht="22.9" customHeight="1">
      <c r="B99" s="163"/>
      <c r="C99" s="164"/>
      <c r="D99" s="165" t="s">
        <v>3553</v>
      </c>
      <c r="E99" s="177" t="s">
        <v>1205</v>
      </c>
      <c r="F99" s="177" t="s">
        <v>1206</v>
      </c>
      <c r="G99" s="164"/>
      <c r="H99" s="164"/>
      <c r="I99" s="167"/>
      <c r="J99" s="178">
        <f>BK99</f>
        <v>0</v>
      </c>
      <c r="K99" s="164"/>
      <c r="L99" s="169"/>
      <c r="M99" s="170"/>
      <c r="N99" s="171"/>
      <c r="O99" s="171"/>
      <c r="P99" s="172">
        <f>SUM(P100:P151)</f>
        <v>0</v>
      </c>
      <c r="Q99" s="171"/>
      <c r="R99" s="172">
        <f>SUM(R100:R151)</f>
        <v>0</v>
      </c>
      <c r="S99" s="171"/>
      <c r="T99" s="173">
        <f>SUM(T100:T151)</f>
        <v>0</v>
      </c>
      <c r="AR99" s="174" t="s">
        <v>3565</v>
      </c>
      <c r="AT99" s="175" t="s">
        <v>3553</v>
      </c>
      <c r="AU99" s="175" t="s">
        <v>3562</v>
      </c>
      <c r="AY99" s="174" t="s">
        <v>3691</v>
      </c>
      <c r="BK99" s="176">
        <f>SUM(BK100:BK151)</f>
        <v>0</v>
      </c>
    </row>
    <row r="100" spans="2:65" s="1" customFormat="1" ht="24" customHeight="1">
      <c r="B100" s="34"/>
      <c r="C100" s="179" t="s">
        <v>3732</v>
      </c>
      <c r="D100" s="179" t="s">
        <v>3694</v>
      </c>
      <c r="E100" s="180" t="s">
        <v>1207</v>
      </c>
      <c r="F100" s="181" t="s">
        <v>1208</v>
      </c>
      <c r="G100" s="182" t="s">
        <v>3834</v>
      </c>
      <c r="H100" s="183">
        <v>238</v>
      </c>
      <c r="I100" s="184"/>
      <c r="J100" s="185">
        <f>ROUND(I100*H100,2)</f>
        <v>0</v>
      </c>
      <c r="K100" s="181" t="s">
        <v>1790</v>
      </c>
      <c r="L100" s="38"/>
      <c r="M100" s="186" t="s">
        <v>3501</v>
      </c>
      <c r="N100" s="187" t="s">
        <v>3525</v>
      </c>
      <c r="O100" s="63"/>
      <c r="P100" s="188">
        <f>O100*H100</f>
        <v>0</v>
      </c>
      <c r="Q100" s="188">
        <v>0</v>
      </c>
      <c r="R100" s="188">
        <f>Q100*H100</f>
        <v>0</v>
      </c>
      <c r="S100" s="188">
        <v>0</v>
      </c>
      <c r="T100" s="189">
        <f>S100*H100</f>
        <v>0</v>
      </c>
      <c r="AR100" s="190" t="s">
        <v>3761</v>
      </c>
      <c r="AT100" s="190" t="s">
        <v>3694</v>
      </c>
      <c r="AU100" s="190" t="s">
        <v>3565</v>
      </c>
      <c r="AY100" s="17" t="s">
        <v>3691</v>
      </c>
      <c r="BE100" s="191">
        <f>IF(N100="základní",J100,0)</f>
        <v>0</v>
      </c>
      <c r="BF100" s="191">
        <f>IF(N100="snížená",J100,0)</f>
        <v>0</v>
      </c>
      <c r="BG100" s="191">
        <f>IF(N100="zákl. přenesená",J100,0)</f>
        <v>0</v>
      </c>
      <c r="BH100" s="191">
        <f>IF(N100="sníž. přenesená",J100,0)</f>
        <v>0</v>
      </c>
      <c r="BI100" s="191">
        <f>IF(N100="nulová",J100,0)</f>
        <v>0</v>
      </c>
      <c r="BJ100" s="17" t="s">
        <v>3562</v>
      </c>
      <c r="BK100" s="191">
        <f>ROUND(I100*H100,2)</f>
        <v>0</v>
      </c>
      <c r="BL100" s="17" t="s">
        <v>3761</v>
      </c>
      <c r="BM100" s="190" t="s">
        <v>1209</v>
      </c>
    </row>
    <row r="101" spans="2:65" s="1" customFormat="1" ht="24" customHeight="1">
      <c r="B101" s="34"/>
      <c r="C101" s="225" t="s">
        <v>3737</v>
      </c>
      <c r="D101" s="225" t="s">
        <v>3806</v>
      </c>
      <c r="E101" s="226" t="s">
        <v>1210</v>
      </c>
      <c r="F101" s="227" t="s">
        <v>1211</v>
      </c>
      <c r="G101" s="228" t="s">
        <v>3834</v>
      </c>
      <c r="H101" s="229">
        <v>238</v>
      </c>
      <c r="I101" s="230"/>
      <c r="J101" s="231">
        <f>ROUND(I101*H101,2)</f>
        <v>0</v>
      </c>
      <c r="K101" s="227" t="s">
        <v>1790</v>
      </c>
      <c r="L101" s="232"/>
      <c r="M101" s="233" t="s">
        <v>3501</v>
      </c>
      <c r="N101" s="234" t="s">
        <v>3525</v>
      </c>
      <c r="O101" s="63"/>
      <c r="P101" s="188">
        <f>O101*H101</f>
        <v>0</v>
      </c>
      <c r="Q101" s="188">
        <v>0</v>
      </c>
      <c r="R101" s="188">
        <f>Q101*H101</f>
        <v>0</v>
      </c>
      <c r="S101" s="188">
        <v>0</v>
      </c>
      <c r="T101" s="189">
        <f>S101*H101</f>
        <v>0</v>
      </c>
      <c r="AR101" s="190" t="s">
        <v>3842</v>
      </c>
      <c r="AT101" s="190" t="s">
        <v>3806</v>
      </c>
      <c r="AU101" s="190" t="s">
        <v>3565</v>
      </c>
      <c r="AY101" s="17" t="s">
        <v>3691</v>
      </c>
      <c r="BE101" s="191">
        <f>IF(N101="základní",J101,0)</f>
        <v>0</v>
      </c>
      <c r="BF101" s="191">
        <f>IF(N101="snížená",J101,0)</f>
        <v>0</v>
      </c>
      <c r="BG101" s="191">
        <f>IF(N101="zákl. přenesená",J101,0)</f>
        <v>0</v>
      </c>
      <c r="BH101" s="191">
        <f>IF(N101="sníž. přenesená",J101,0)</f>
        <v>0</v>
      </c>
      <c r="BI101" s="191">
        <f>IF(N101="nulová",J101,0)</f>
        <v>0</v>
      </c>
      <c r="BJ101" s="17" t="s">
        <v>3562</v>
      </c>
      <c r="BK101" s="191">
        <f>ROUND(I101*H101,2)</f>
        <v>0</v>
      </c>
      <c r="BL101" s="17" t="s">
        <v>3761</v>
      </c>
      <c r="BM101" s="190" t="s">
        <v>1212</v>
      </c>
    </row>
    <row r="102" spans="2:47" s="1" customFormat="1" ht="19.5">
      <c r="B102" s="34"/>
      <c r="C102" s="35"/>
      <c r="D102" s="194" t="s">
        <v>4408</v>
      </c>
      <c r="E102" s="35"/>
      <c r="F102" s="235" t="s">
        <v>1213</v>
      </c>
      <c r="G102" s="35"/>
      <c r="H102" s="35"/>
      <c r="I102" s="106"/>
      <c r="J102" s="35"/>
      <c r="K102" s="35"/>
      <c r="L102" s="38"/>
      <c r="M102" s="236"/>
      <c r="N102" s="63"/>
      <c r="O102" s="63"/>
      <c r="P102" s="63"/>
      <c r="Q102" s="63"/>
      <c r="R102" s="63"/>
      <c r="S102" s="63"/>
      <c r="T102" s="64"/>
      <c r="AT102" s="17" t="s">
        <v>4408</v>
      </c>
      <c r="AU102" s="17" t="s">
        <v>3565</v>
      </c>
    </row>
    <row r="103" spans="2:65" s="1" customFormat="1" ht="24" customHeight="1">
      <c r="B103" s="34"/>
      <c r="C103" s="179" t="s">
        <v>3741</v>
      </c>
      <c r="D103" s="179" t="s">
        <v>3694</v>
      </c>
      <c r="E103" s="180" t="s">
        <v>1214</v>
      </c>
      <c r="F103" s="181" t="s">
        <v>1215</v>
      </c>
      <c r="G103" s="182" t="s">
        <v>3834</v>
      </c>
      <c r="H103" s="183">
        <v>1</v>
      </c>
      <c r="I103" s="184"/>
      <c r="J103" s="185">
        <f aca="true" t="shared" si="0" ref="J103:J109">ROUND(I103*H103,2)</f>
        <v>0</v>
      </c>
      <c r="K103" s="181" t="s">
        <v>1790</v>
      </c>
      <c r="L103" s="38"/>
      <c r="M103" s="186" t="s">
        <v>3501</v>
      </c>
      <c r="N103" s="187" t="s">
        <v>3525</v>
      </c>
      <c r="O103" s="63"/>
      <c r="P103" s="188">
        <f aca="true" t="shared" si="1" ref="P103:P109">O103*H103</f>
        <v>0</v>
      </c>
      <c r="Q103" s="188">
        <v>0</v>
      </c>
      <c r="R103" s="188">
        <f aca="true" t="shared" si="2" ref="R103:R109">Q103*H103</f>
        <v>0</v>
      </c>
      <c r="S103" s="188">
        <v>0</v>
      </c>
      <c r="T103" s="189">
        <f aca="true" t="shared" si="3" ref="T103:T109">S103*H103</f>
        <v>0</v>
      </c>
      <c r="AR103" s="190" t="s">
        <v>3761</v>
      </c>
      <c r="AT103" s="190" t="s">
        <v>3694</v>
      </c>
      <c r="AU103" s="190" t="s">
        <v>3565</v>
      </c>
      <c r="AY103" s="17" t="s">
        <v>3691</v>
      </c>
      <c r="BE103" s="191">
        <f aca="true" t="shared" si="4" ref="BE103:BE109">IF(N103="základní",J103,0)</f>
        <v>0</v>
      </c>
      <c r="BF103" s="191">
        <f aca="true" t="shared" si="5" ref="BF103:BF109">IF(N103="snížená",J103,0)</f>
        <v>0</v>
      </c>
      <c r="BG103" s="191">
        <f aca="true" t="shared" si="6" ref="BG103:BG109">IF(N103="zákl. přenesená",J103,0)</f>
        <v>0</v>
      </c>
      <c r="BH103" s="191">
        <f aca="true" t="shared" si="7" ref="BH103:BH109">IF(N103="sníž. přenesená",J103,0)</f>
        <v>0</v>
      </c>
      <c r="BI103" s="191">
        <f aca="true" t="shared" si="8" ref="BI103:BI109">IF(N103="nulová",J103,0)</f>
        <v>0</v>
      </c>
      <c r="BJ103" s="17" t="s">
        <v>3562</v>
      </c>
      <c r="BK103" s="191">
        <f aca="true" t="shared" si="9" ref="BK103:BK109">ROUND(I103*H103,2)</f>
        <v>0</v>
      </c>
      <c r="BL103" s="17" t="s">
        <v>3761</v>
      </c>
      <c r="BM103" s="190" t="s">
        <v>1216</v>
      </c>
    </row>
    <row r="104" spans="2:65" s="1" customFormat="1" ht="16.5" customHeight="1">
      <c r="B104" s="34"/>
      <c r="C104" s="225" t="s">
        <v>3692</v>
      </c>
      <c r="D104" s="225" t="s">
        <v>3806</v>
      </c>
      <c r="E104" s="226" t="s">
        <v>1217</v>
      </c>
      <c r="F104" s="227" t="s">
        <v>1218</v>
      </c>
      <c r="G104" s="228" t="s">
        <v>3834</v>
      </c>
      <c r="H104" s="229">
        <v>1</v>
      </c>
      <c r="I104" s="230"/>
      <c r="J104" s="231">
        <f t="shared" si="0"/>
        <v>0</v>
      </c>
      <c r="K104" s="227" t="s">
        <v>3501</v>
      </c>
      <c r="L104" s="232"/>
      <c r="M104" s="233" t="s">
        <v>3501</v>
      </c>
      <c r="N104" s="234" t="s">
        <v>3525</v>
      </c>
      <c r="O104" s="63"/>
      <c r="P104" s="188">
        <f t="shared" si="1"/>
        <v>0</v>
      </c>
      <c r="Q104" s="188">
        <v>0</v>
      </c>
      <c r="R104" s="188">
        <f t="shared" si="2"/>
        <v>0</v>
      </c>
      <c r="S104" s="188">
        <v>0</v>
      </c>
      <c r="T104" s="189">
        <f t="shared" si="3"/>
        <v>0</v>
      </c>
      <c r="AR104" s="190" t="s">
        <v>3842</v>
      </c>
      <c r="AT104" s="190" t="s">
        <v>3806</v>
      </c>
      <c r="AU104" s="190" t="s">
        <v>3565</v>
      </c>
      <c r="AY104" s="17" t="s">
        <v>3691</v>
      </c>
      <c r="BE104" s="191">
        <f t="shared" si="4"/>
        <v>0</v>
      </c>
      <c r="BF104" s="191">
        <f t="shared" si="5"/>
        <v>0</v>
      </c>
      <c r="BG104" s="191">
        <f t="shared" si="6"/>
        <v>0</v>
      </c>
      <c r="BH104" s="191">
        <f t="shared" si="7"/>
        <v>0</v>
      </c>
      <c r="BI104" s="191">
        <f t="shared" si="8"/>
        <v>0</v>
      </c>
      <c r="BJ104" s="17" t="s">
        <v>3562</v>
      </c>
      <c r="BK104" s="191">
        <f t="shared" si="9"/>
        <v>0</v>
      </c>
      <c r="BL104" s="17" t="s">
        <v>3761</v>
      </c>
      <c r="BM104" s="190" t="s">
        <v>1219</v>
      </c>
    </row>
    <row r="105" spans="2:65" s="1" customFormat="1" ht="24" customHeight="1">
      <c r="B105" s="34"/>
      <c r="C105" s="179" t="s">
        <v>3701</v>
      </c>
      <c r="D105" s="179" t="s">
        <v>3694</v>
      </c>
      <c r="E105" s="180" t="s">
        <v>1220</v>
      </c>
      <c r="F105" s="181" t="s">
        <v>1221</v>
      </c>
      <c r="G105" s="182" t="s">
        <v>4097</v>
      </c>
      <c r="H105" s="183">
        <v>14</v>
      </c>
      <c r="I105" s="184"/>
      <c r="J105" s="185">
        <f t="shared" si="0"/>
        <v>0</v>
      </c>
      <c r="K105" s="181" t="s">
        <v>1790</v>
      </c>
      <c r="L105" s="38"/>
      <c r="M105" s="186" t="s">
        <v>3501</v>
      </c>
      <c r="N105" s="187" t="s">
        <v>3525</v>
      </c>
      <c r="O105" s="63"/>
      <c r="P105" s="188">
        <f t="shared" si="1"/>
        <v>0</v>
      </c>
      <c r="Q105" s="188">
        <v>0</v>
      </c>
      <c r="R105" s="188">
        <f t="shared" si="2"/>
        <v>0</v>
      </c>
      <c r="S105" s="188">
        <v>0</v>
      </c>
      <c r="T105" s="189">
        <f t="shared" si="3"/>
        <v>0</v>
      </c>
      <c r="AR105" s="190" t="s">
        <v>3761</v>
      </c>
      <c r="AT105" s="190" t="s">
        <v>3694</v>
      </c>
      <c r="AU105" s="190" t="s">
        <v>3565</v>
      </c>
      <c r="AY105" s="17" t="s">
        <v>3691</v>
      </c>
      <c r="BE105" s="191">
        <f t="shared" si="4"/>
        <v>0</v>
      </c>
      <c r="BF105" s="191">
        <f t="shared" si="5"/>
        <v>0</v>
      </c>
      <c r="BG105" s="191">
        <f t="shared" si="6"/>
        <v>0</v>
      </c>
      <c r="BH105" s="191">
        <f t="shared" si="7"/>
        <v>0</v>
      </c>
      <c r="BI105" s="191">
        <f t="shared" si="8"/>
        <v>0</v>
      </c>
      <c r="BJ105" s="17" t="s">
        <v>3562</v>
      </c>
      <c r="BK105" s="191">
        <f t="shared" si="9"/>
        <v>0</v>
      </c>
      <c r="BL105" s="17" t="s">
        <v>3761</v>
      </c>
      <c r="BM105" s="190" t="s">
        <v>1222</v>
      </c>
    </row>
    <row r="106" spans="2:65" s="1" customFormat="1" ht="16.5" customHeight="1">
      <c r="B106" s="34"/>
      <c r="C106" s="225" t="s">
        <v>3723</v>
      </c>
      <c r="D106" s="225" t="s">
        <v>3806</v>
      </c>
      <c r="E106" s="226" t="s">
        <v>1223</v>
      </c>
      <c r="F106" s="227" t="s">
        <v>1224</v>
      </c>
      <c r="G106" s="228" t="s">
        <v>4097</v>
      </c>
      <c r="H106" s="229">
        <v>14</v>
      </c>
      <c r="I106" s="230"/>
      <c r="J106" s="231">
        <f t="shared" si="0"/>
        <v>0</v>
      </c>
      <c r="K106" s="227" t="s">
        <v>1790</v>
      </c>
      <c r="L106" s="232"/>
      <c r="M106" s="233" t="s">
        <v>3501</v>
      </c>
      <c r="N106" s="234" t="s">
        <v>3525</v>
      </c>
      <c r="O106" s="63"/>
      <c r="P106" s="188">
        <f t="shared" si="1"/>
        <v>0</v>
      </c>
      <c r="Q106" s="188">
        <v>0</v>
      </c>
      <c r="R106" s="188">
        <f t="shared" si="2"/>
        <v>0</v>
      </c>
      <c r="S106" s="188">
        <v>0</v>
      </c>
      <c r="T106" s="189">
        <f t="shared" si="3"/>
        <v>0</v>
      </c>
      <c r="AR106" s="190" t="s">
        <v>3842</v>
      </c>
      <c r="AT106" s="190" t="s">
        <v>3806</v>
      </c>
      <c r="AU106" s="190" t="s">
        <v>3565</v>
      </c>
      <c r="AY106" s="17" t="s">
        <v>3691</v>
      </c>
      <c r="BE106" s="191">
        <f t="shared" si="4"/>
        <v>0</v>
      </c>
      <c r="BF106" s="191">
        <f t="shared" si="5"/>
        <v>0</v>
      </c>
      <c r="BG106" s="191">
        <f t="shared" si="6"/>
        <v>0</v>
      </c>
      <c r="BH106" s="191">
        <f t="shared" si="7"/>
        <v>0</v>
      </c>
      <c r="BI106" s="191">
        <f t="shared" si="8"/>
        <v>0</v>
      </c>
      <c r="BJ106" s="17" t="s">
        <v>3562</v>
      </c>
      <c r="BK106" s="191">
        <f t="shared" si="9"/>
        <v>0</v>
      </c>
      <c r="BL106" s="17" t="s">
        <v>3761</v>
      </c>
      <c r="BM106" s="190" t="s">
        <v>1225</v>
      </c>
    </row>
    <row r="107" spans="2:65" s="1" customFormat="1" ht="24" customHeight="1">
      <c r="B107" s="34"/>
      <c r="C107" s="179" t="s">
        <v>3756</v>
      </c>
      <c r="D107" s="179" t="s">
        <v>3694</v>
      </c>
      <c r="E107" s="180" t="s">
        <v>1226</v>
      </c>
      <c r="F107" s="181" t="s">
        <v>1227</v>
      </c>
      <c r="G107" s="182" t="s">
        <v>4097</v>
      </c>
      <c r="H107" s="183">
        <v>30</v>
      </c>
      <c r="I107" s="184"/>
      <c r="J107" s="185">
        <f t="shared" si="0"/>
        <v>0</v>
      </c>
      <c r="K107" s="181" t="s">
        <v>1790</v>
      </c>
      <c r="L107" s="38"/>
      <c r="M107" s="186" t="s">
        <v>3501</v>
      </c>
      <c r="N107" s="187" t="s">
        <v>3525</v>
      </c>
      <c r="O107" s="63"/>
      <c r="P107" s="188">
        <f t="shared" si="1"/>
        <v>0</v>
      </c>
      <c r="Q107" s="188">
        <v>0</v>
      </c>
      <c r="R107" s="188">
        <f t="shared" si="2"/>
        <v>0</v>
      </c>
      <c r="S107" s="188">
        <v>0</v>
      </c>
      <c r="T107" s="189">
        <f t="shared" si="3"/>
        <v>0</v>
      </c>
      <c r="AR107" s="190" t="s">
        <v>3761</v>
      </c>
      <c r="AT107" s="190" t="s">
        <v>3694</v>
      </c>
      <c r="AU107" s="190" t="s">
        <v>3565</v>
      </c>
      <c r="AY107" s="17" t="s">
        <v>3691</v>
      </c>
      <c r="BE107" s="191">
        <f t="shared" si="4"/>
        <v>0</v>
      </c>
      <c r="BF107" s="191">
        <f t="shared" si="5"/>
        <v>0</v>
      </c>
      <c r="BG107" s="191">
        <f t="shared" si="6"/>
        <v>0</v>
      </c>
      <c r="BH107" s="191">
        <f t="shared" si="7"/>
        <v>0</v>
      </c>
      <c r="BI107" s="191">
        <f t="shared" si="8"/>
        <v>0</v>
      </c>
      <c r="BJ107" s="17" t="s">
        <v>3562</v>
      </c>
      <c r="BK107" s="191">
        <f t="shared" si="9"/>
        <v>0</v>
      </c>
      <c r="BL107" s="17" t="s">
        <v>3761</v>
      </c>
      <c r="BM107" s="190" t="s">
        <v>1228</v>
      </c>
    </row>
    <row r="108" spans="2:65" s="1" customFormat="1" ht="16.5" customHeight="1">
      <c r="B108" s="34"/>
      <c r="C108" s="225" t="s">
        <v>3490</v>
      </c>
      <c r="D108" s="225" t="s">
        <v>3806</v>
      </c>
      <c r="E108" s="226" t="s">
        <v>1229</v>
      </c>
      <c r="F108" s="227" t="s">
        <v>1230</v>
      </c>
      <c r="G108" s="228" t="s">
        <v>4097</v>
      </c>
      <c r="H108" s="229">
        <v>30</v>
      </c>
      <c r="I108" s="230"/>
      <c r="J108" s="231">
        <f t="shared" si="0"/>
        <v>0</v>
      </c>
      <c r="K108" s="227" t="s">
        <v>1790</v>
      </c>
      <c r="L108" s="232"/>
      <c r="M108" s="233" t="s">
        <v>3501</v>
      </c>
      <c r="N108" s="234" t="s">
        <v>3525</v>
      </c>
      <c r="O108" s="63"/>
      <c r="P108" s="188">
        <f t="shared" si="1"/>
        <v>0</v>
      </c>
      <c r="Q108" s="188">
        <v>0</v>
      </c>
      <c r="R108" s="188">
        <f t="shared" si="2"/>
        <v>0</v>
      </c>
      <c r="S108" s="188">
        <v>0</v>
      </c>
      <c r="T108" s="189">
        <f t="shared" si="3"/>
        <v>0</v>
      </c>
      <c r="AR108" s="190" t="s">
        <v>3842</v>
      </c>
      <c r="AT108" s="190" t="s">
        <v>3806</v>
      </c>
      <c r="AU108" s="190" t="s">
        <v>3565</v>
      </c>
      <c r="AY108" s="17" t="s">
        <v>3691</v>
      </c>
      <c r="BE108" s="191">
        <f t="shared" si="4"/>
        <v>0</v>
      </c>
      <c r="BF108" s="191">
        <f t="shared" si="5"/>
        <v>0</v>
      </c>
      <c r="BG108" s="191">
        <f t="shared" si="6"/>
        <v>0</v>
      </c>
      <c r="BH108" s="191">
        <f t="shared" si="7"/>
        <v>0</v>
      </c>
      <c r="BI108" s="191">
        <f t="shared" si="8"/>
        <v>0</v>
      </c>
      <c r="BJ108" s="17" t="s">
        <v>3562</v>
      </c>
      <c r="BK108" s="191">
        <f t="shared" si="9"/>
        <v>0</v>
      </c>
      <c r="BL108" s="17" t="s">
        <v>3761</v>
      </c>
      <c r="BM108" s="190" t="s">
        <v>1231</v>
      </c>
    </row>
    <row r="109" spans="2:65" s="1" customFormat="1" ht="24" customHeight="1">
      <c r="B109" s="34"/>
      <c r="C109" s="179" t="s">
        <v>3761</v>
      </c>
      <c r="D109" s="179" t="s">
        <v>3694</v>
      </c>
      <c r="E109" s="180" t="s">
        <v>1232</v>
      </c>
      <c r="F109" s="181" t="s">
        <v>1233</v>
      </c>
      <c r="G109" s="182" t="s">
        <v>4097</v>
      </c>
      <c r="H109" s="183">
        <v>1262</v>
      </c>
      <c r="I109" s="184"/>
      <c r="J109" s="185">
        <f t="shared" si="0"/>
        <v>0</v>
      </c>
      <c r="K109" s="181" t="s">
        <v>1790</v>
      </c>
      <c r="L109" s="38"/>
      <c r="M109" s="186" t="s">
        <v>3501</v>
      </c>
      <c r="N109" s="187" t="s">
        <v>3525</v>
      </c>
      <c r="O109" s="63"/>
      <c r="P109" s="188">
        <f t="shared" si="1"/>
        <v>0</v>
      </c>
      <c r="Q109" s="188">
        <v>0</v>
      </c>
      <c r="R109" s="188">
        <f t="shared" si="2"/>
        <v>0</v>
      </c>
      <c r="S109" s="188">
        <v>0</v>
      </c>
      <c r="T109" s="189">
        <f t="shared" si="3"/>
        <v>0</v>
      </c>
      <c r="AR109" s="190" t="s">
        <v>3761</v>
      </c>
      <c r="AT109" s="190" t="s">
        <v>3694</v>
      </c>
      <c r="AU109" s="190" t="s">
        <v>3565</v>
      </c>
      <c r="AY109" s="17" t="s">
        <v>3691</v>
      </c>
      <c r="BE109" s="191">
        <f t="shared" si="4"/>
        <v>0</v>
      </c>
      <c r="BF109" s="191">
        <f t="shared" si="5"/>
        <v>0</v>
      </c>
      <c r="BG109" s="191">
        <f t="shared" si="6"/>
        <v>0</v>
      </c>
      <c r="BH109" s="191">
        <f t="shared" si="7"/>
        <v>0</v>
      </c>
      <c r="BI109" s="191">
        <f t="shared" si="8"/>
        <v>0</v>
      </c>
      <c r="BJ109" s="17" t="s">
        <v>3562</v>
      </c>
      <c r="BK109" s="191">
        <f t="shared" si="9"/>
        <v>0</v>
      </c>
      <c r="BL109" s="17" t="s">
        <v>3761</v>
      </c>
      <c r="BM109" s="190" t="s">
        <v>1234</v>
      </c>
    </row>
    <row r="110" spans="2:51" s="12" customFormat="1" ht="12">
      <c r="B110" s="192"/>
      <c r="C110" s="193"/>
      <c r="D110" s="194" t="s">
        <v>3710</v>
      </c>
      <c r="E110" s="195" t="s">
        <v>3501</v>
      </c>
      <c r="F110" s="196" t="s">
        <v>1235</v>
      </c>
      <c r="G110" s="193"/>
      <c r="H110" s="197">
        <v>1262</v>
      </c>
      <c r="I110" s="198"/>
      <c r="J110" s="193"/>
      <c r="K110" s="193"/>
      <c r="L110" s="199"/>
      <c r="M110" s="200"/>
      <c r="N110" s="201"/>
      <c r="O110" s="201"/>
      <c r="P110" s="201"/>
      <c r="Q110" s="201"/>
      <c r="R110" s="201"/>
      <c r="S110" s="201"/>
      <c r="T110" s="202"/>
      <c r="AT110" s="203" t="s">
        <v>3710</v>
      </c>
      <c r="AU110" s="203" t="s">
        <v>3565</v>
      </c>
      <c r="AV110" s="12" t="s">
        <v>3565</v>
      </c>
      <c r="AW110" s="12" t="s">
        <v>3515</v>
      </c>
      <c r="AX110" s="12" t="s">
        <v>3554</v>
      </c>
      <c r="AY110" s="203" t="s">
        <v>3691</v>
      </c>
    </row>
    <row r="111" spans="2:51" s="13" customFormat="1" ht="12">
      <c r="B111" s="204"/>
      <c r="C111" s="205"/>
      <c r="D111" s="194" t="s">
        <v>3710</v>
      </c>
      <c r="E111" s="206" t="s">
        <v>3501</v>
      </c>
      <c r="F111" s="207" t="s">
        <v>3712</v>
      </c>
      <c r="G111" s="205"/>
      <c r="H111" s="208">
        <v>1262</v>
      </c>
      <c r="I111" s="209"/>
      <c r="J111" s="205"/>
      <c r="K111" s="205"/>
      <c r="L111" s="210"/>
      <c r="M111" s="211"/>
      <c r="N111" s="212"/>
      <c r="O111" s="212"/>
      <c r="P111" s="212"/>
      <c r="Q111" s="212"/>
      <c r="R111" s="212"/>
      <c r="S111" s="212"/>
      <c r="T111" s="213"/>
      <c r="AT111" s="214" t="s">
        <v>3710</v>
      </c>
      <c r="AU111" s="214" t="s">
        <v>3565</v>
      </c>
      <c r="AV111" s="13" t="s">
        <v>3699</v>
      </c>
      <c r="AW111" s="13" t="s">
        <v>3515</v>
      </c>
      <c r="AX111" s="13" t="s">
        <v>3562</v>
      </c>
      <c r="AY111" s="214" t="s">
        <v>3691</v>
      </c>
    </row>
    <row r="112" spans="2:65" s="1" customFormat="1" ht="16.5" customHeight="1">
      <c r="B112" s="34"/>
      <c r="C112" s="225" t="s">
        <v>3767</v>
      </c>
      <c r="D112" s="225" t="s">
        <v>3806</v>
      </c>
      <c r="E112" s="226" t="s">
        <v>1236</v>
      </c>
      <c r="F112" s="227" t="s">
        <v>1237</v>
      </c>
      <c r="G112" s="228" t="s">
        <v>4097</v>
      </c>
      <c r="H112" s="229">
        <v>1262</v>
      </c>
      <c r="I112" s="230"/>
      <c r="J112" s="231">
        <f>ROUND(I112*H112,2)</f>
        <v>0</v>
      </c>
      <c r="K112" s="227" t="s">
        <v>1790</v>
      </c>
      <c r="L112" s="232"/>
      <c r="M112" s="233" t="s">
        <v>3501</v>
      </c>
      <c r="N112" s="234" t="s">
        <v>3525</v>
      </c>
      <c r="O112" s="63"/>
      <c r="P112" s="188">
        <f>O112*H112</f>
        <v>0</v>
      </c>
      <c r="Q112" s="188">
        <v>0</v>
      </c>
      <c r="R112" s="188">
        <f>Q112*H112</f>
        <v>0</v>
      </c>
      <c r="S112" s="188">
        <v>0</v>
      </c>
      <c r="T112" s="189">
        <f>S112*H112</f>
        <v>0</v>
      </c>
      <c r="AR112" s="190" t="s">
        <v>3842</v>
      </c>
      <c r="AT112" s="190" t="s">
        <v>3806</v>
      </c>
      <c r="AU112" s="190" t="s">
        <v>3565</v>
      </c>
      <c r="AY112" s="17" t="s">
        <v>3691</v>
      </c>
      <c r="BE112" s="191">
        <f>IF(N112="základní",J112,0)</f>
        <v>0</v>
      </c>
      <c r="BF112" s="191">
        <f>IF(N112="snížená",J112,0)</f>
        <v>0</v>
      </c>
      <c r="BG112" s="191">
        <f>IF(N112="zákl. přenesená",J112,0)</f>
        <v>0</v>
      </c>
      <c r="BH112" s="191">
        <f>IF(N112="sníž. přenesená",J112,0)</f>
        <v>0</v>
      </c>
      <c r="BI112" s="191">
        <f>IF(N112="nulová",J112,0)</f>
        <v>0</v>
      </c>
      <c r="BJ112" s="17" t="s">
        <v>3562</v>
      </c>
      <c r="BK112" s="191">
        <f>ROUND(I112*H112,2)</f>
        <v>0</v>
      </c>
      <c r="BL112" s="17" t="s">
        <v>3761</v>
      </c>
      <c r="BM112" s="190" t="s">
        <v>1238</v>
      </c>
    </row>
    <row r="113" spans="2:47" s="1" customFormat="1" ht="19.5">
      <c r="B113" s="34"/>
      <c r="C113" s="35"/>
      <c r="D113" s="194" t="s">
        <v>4408</v>
      </c>
      <c r="E113" s="35"/>
      <c r="F113" s="235" t="s">
        <v>1239</v>
      </c>
      <c r="G113" s="35"/>
      <c r="H113" s="35"/>
      <c r="I113" s="106"/>
      <c r="J113" s="35"/>
      <c r="K113" s="35"/>
      <c r="L113" s="38"/>
      <c r="M113" s="236"/>
      <c r="N113" s="63"/>
      <c r="O113" s="63"/>
      <c r="P113" s="63"/>
      <c r="Q113" s="63"/>
      <c r="R113" s="63"/>
      <c r="S113" s="63"/>
      <c r="T113" s="64"/>
      <c r="AT113" s="17" t="s">
        <v>4408</v>
      </c>
      <c r="AU113" s="17" t="s">
        <v>3565</v>
      </c>
    </row>
    <row r="114" spans="2:65" s="1" customFormat="1" ht="24" customHeight="1">
      <c r="B114" s="34"/>
      <c r="C114" s="179" t="s">
        <v>3772</v>
      </c>
      <c r="D114" s="179" t="s">
        <v>3694</v>
      </c>
      <c r="E114" s="180" t="s">
        <v>1240</v>
      </c>
      <c r="F114" s="181" t="s">
        <v>1241</v>
      </c>
      <c r="G114" s="182" t="s">
        <v>4097</v>
      </c>
      <c r="H114" s="183">
        <v>1325</v>
      </c>
      <c r="I114" s="184"/>
      <c r="J114" s="185">
        <f aca="true" t="shared" si="10" ref="J114:J123">ROUND(I114*H114,2)</f>
        <v>0</v>
      </c>
      <c r="K114" s="181" t="s">
        <v>1790</v>
      </c>
      <c r="L114" s="38"/>
      <c r="M114" s="186" t="s">
        <v>3501</v>
      </c>
      <c r="N114" s="187" t="s">
        <v>3525</v>
      </c>
      <c r="O114" s="63"/>
      <c r="P114" s="188">
        <f aca="true" t="shared" si="11" ref="P114:P123">O114*H114</f>
        <v>0</v>
      </c>
      <c r="Q114" s="188">
        <v>0</v>
      </c>
      <c r="R114" s="188">
        <f aca="true" t="shared" si="12" ref="R114:R123">Q114*H114</f>
        <v>0</v>
      </c>
      <c r="S114" s="188">
        <v>0</v>
      </c>
      <c r="T114" s="189">
        <f aca="true" t="shared" si="13" ref="T114:T123">S114*H114</f>
        <v>0</v>
      </c>
      <c r="AR114" s="190" t="s">
        <v>3761</v>
      </c>
      <c r="AT114" s="190" t="s">
        <v>3694</v>
      </c>
      <c r="AU114" s="190" t="s">
        <v>3565</v>
      </c>
      <c r="AY114" s="17" t="s">
        <v>3691</v>
      </c>
      <c r="BE114" s="191">
        <f aca="true" t="shared" si="14" ref="BE114:BE123">IF(N114="základní",J114,0)</f>
        <v>0</v>
      </c>
      <c r="BF114" s="191">
        <f aca="true" t="shared" si="15" ref="BF114:BF123">IF(N114="snížená",J114,0)</f>
        <v>0</v>
      </c>
      <c r="BG114" s="191">
        <f aca="true" t="shared" si="16" ref="BG114:BG123">IF(N114="zákl. přenesená",J114,0)</f>
        <v>0</v>
      </c>
      <c r="BH114" s="191">
        <f aca="true" t="shared" si="17" ref="BH114:BH123">IF(N114="sníž. přenesená",J114,0)</f>
        <v>0</v>
      </c>
      <c r="BI114" s="191">
        <f aca="true" t="shared" si="18" ref="BI114:BI123">IF(N114="nulová",J114,0)</f>
        <v>0</v>
      </c>
      <c r="BJ114" s="17" t="s">
        <v>3562</v>
      </c>
      <c r="BK114" s="191">
        <f aca="true" t="shared" si="19" ref="BK114:BK123">ROUND(I114*H114,2)</f>
        <v>0</v>
      </c>
      <c r="BL114" s="17" t="s">
        <v>3761</v>
      </c>
      <c r="BM114" s="190" t="s">
        <v>1242</v>
      </c>
    </row>
    <row r="115" spans="2:65" s="1" customFormat="1" ht="16.5" customHeight="1">
      <c r="B115" s="34"/>
      <c r="C115" s="225" t="s">
        <v>3776</v>
      </c>
      <c r="D115" s="225" t="s">
        <v>3806</v>
      </c>
      <c r="E115" s="226" t="s">
        <v>1243</v>
      </c>
      <c r="F115" s="227" t="s">
        <v>1244</v>
      </c>
      <c r="G115" s="228" t="s">
        <v>4097</v>
      </c>
      <c r="H115" s="229">
        <v>1325</v>
      </c>
      <c r="I115" s="230"/>
      <c r="J115" s="231">
        <f t="shared" si="10"/>
        <v>0</v>
      </c>
      <c r="K115" s="227" t="s">
        <v>3501</v>
      </c>
      <c r="L115" s="232"/>
      <c r="M115" s="233" t="s">
        <v>3501</v>
      </c>
      <c r="N115" s="234" t="s">
        <v>3525</v>
      </c>
      <c r="O115" s="63"/>
      <c r="P115" s="188">
        <f t="shared" si="11"/>
        <v>0</v>
      </c>
      <c r="Q115" s="188">
        <v>0</v>
      </c>
      <c r="R115" s="188">
        <f t="shared" si="12"/>
        <v>0</v>
      </c>
      <c r="S115" s="188">
        <v>0</v>
      </c>
      <c r="T115" s="189">
        <f t="shared" si="13"/>
        <v>0</v>
      </c>
      <c r="AR115" s="190" t="s">
        <v>3842</v>
      </c>
      <c r="AT115" s="190" t="s">
        <v>3806</v>
      </c>
      <c r="AU115" s="190" t="s">
        <v>3565</v>
      </c>
      <c r="AY115" s="17" t="s">
        <v>3691</v>
      </c>
      <c r="BE115" s="191">
        <f t="shared" si="14"/>
        <v>0</v>
      </c>
      <c r="BF115" s="191">
        <f t="shared" si="15"/>
        <v>0</v>
      </c>
      <c r="BG115" s="191">
        <f t="shared" si="16"/>
        <v>0</v>
      </c>
      <c r="BH115" s="191">
        <f t="shared" si="17"/>
        <v>0</v>
      </c>
      <c r="BI115" s="191">
        <f t="shared" si="18"/>
        <v>0</v>
      </c>
      <c r="BJ115" s="17" t="s">
        <v>3562</v>
      </c>
      <c r="BK115" s="191">
        <f t="shared" si="19"/>
        <v>0</v>
      </c>
      <c r="BL115" s="17" t="s">
        <v>3761</v>
      </c>
      <c r="BM115" s="190" t="s">
        <v>1245</v>
      </c>
    </row>
    <row r="116" spans="2:65" s="1" customFormat="1" ht="24" customHeight="1">
      <c r="B116" s="34"/>
      <c r="C116" s="179" t="s">
        <v>3781</v>
      </c>
      <c r="D116" s="179" t="s">
        <v>3694</v>
      </c>
      <c r="E116" s="180" t="s">
        <v>1246</v>
      </c>
      <c r="F116" s="181" t="s">
        <v>1247</v>
      </c>
      <c r="G116" s="182" t="s">
        <v>4097</v>
      </c>
      <c r="H116" s="183">
        <v>142</v>
      </c>
      <c r="I116" s="184"/>
      <c r="J116" s="185">
        <f t="shared" si="10"/>
        <v>0</v>
      </c>
      <c r="K116" s="181" t="s">
        <v>1790</v>
      </c>
      <c r="L116" s="38"/>
      <c r="M116" s="186" t="s">
        <v>3501</v>
      </c>
      <c r="N116" s="187" t="s">
        <v>3525</v>
      </c>
      <c r="O116" s="63"/>
      <c r="P116" s="188">
        <f t="shared" si="11"/>
        <v>0</v>
      </c>
      <c r="Q116" s="188">
        <v>0</v>
      </c>
      <c r="R116" s="188">
        <f t="shared" si="12"/>
        <v>0</v>
      </c>
      <c r="S116" s="188">
        <v>0</v>
      </c>
      <c r="T116" s="189">
        <f t="shared" si="13"/>
        <v>0</v>
      </c>
      <c r="AR116" s="190" t="s">
        <v>3761</v>
      </c>
      <c r="AT116" s="190" t="s">
        <v>3694</v>
      </c>
      <c r="AU116" s="190" t="s">
        <v>3565</v>
      </c>
      <c r="AY116" s="17" t="s">
        <v>3691</v>
      </c>
      <c r="BE116" s="191">
        <f t="shared" si="14"/>
        <v>0</v>
      </c>
      <c r="BF116" s="191">
        <f t="shared" si="15"/>
        <v>0</v>
      </c>
      <c r="BG116" s="191">
        <f t="shared" si="16"/>
        <v>0</v>
      </c>
      <c r="BH116" s="191">
        <f t="shared" si="17"/>
        <v>0</v>
      </c>
      <c r="BI116" s="191">
        <f t="shared" si="18"/>
        <v>0</v>
      </c>
      <c r="BJ116" s="17" t="s">
        <v>3562</v>
      </c>
      <c r="BK116" s="191">
        <f t="shared" si="19"/>
        <v>0</v>
      </c>
      <c r="BL116" s="17" t="s">
        <v>3761</v>
      </c>
      <c r="BM116" s="190" t="s">
        <v>1248</v>
      </c>
    </row>
    <row r="117" spans="2:65" s="1" customFormat="1" ht="16.5" customHeight="1">
      <c r="B117" s="34"/>
      <c r="C117" s="225" t="s">
        <v>3489</v>
      </c>
      <c r="D117" s="225" t="s">
        <v>3806</v>
      </c>
      <c r="E117" s="226" t="s">
        <v>1249</v>
      </c>
      <c r="F117" s="227" t="s">
        <v>1250</v>
      </c>
      <c r="G117" s="228" t="s">
        <v>4097</v>
      </c>
      <c r="H117" s="229">
        <v>142</v>
      </c>
      <c r="I117" s="230"/>
      <c r="J117" s="231">
        <f t="shared" si="10"/>
        <v>0</v>
      </c>
      <c r="K117" s="227" t="s">
        <v>1790</v>
      </c>
      <c r="L117" s="232"/>
      <c r="M117" s="233" t="s">
        <v>3501</v>
      </c>
      <c r="N117" s="234" t="s">
        <v>3525</v>
      </c>
      <c r="O117" s="63"/>
      <c r="P117" s="188">
        <f t="shared" si="11"/>
        <v>0</v>
      </c>
      <c r="Q117" s="188">
        <v>0</v>
      </c>
      <c r="R117" s="188">
        <f t="shared" si="12"/>
        <v>0</v>
      </c>
      <c r="S117" s="188">
        <v>0</v>
      </c>
      <c r="T117" s="189">
        <f t="shared" si="13"/>
        <v>0</v>
      </c>
      <c r="AR117" s="190" t="s">
        <v>3842</v>
      </c>
      <c r="AT117" s="190" t="s">
        <v>3806</v>
      </c>
      <c r="AU117" s="190" t="s">
        <v>3565</v>
      </c>
      <c r="AY117" s="17" t="s">
        <v>3691</v>
      </c>
      <c r="BE117" s="191">
        <f t="shared" si="14"/>
        <v>0</v>
      </c>
      <c r="BF117" s="191">
        <f t="shared" si="15"/>
        <v>0</v>
      </c>
      <c r="BG117" s="191">
        <f t="shared" si="16"/>
        <v>0</v>
      </c>
      <c r="BH117" s="191">
        <f t="shared" si="17"/>
        <v>0</v>
      </c>
      <c r="BI117" s="191">
        <f t="shared" si="18"/>
        <v>0</v>
      </c>
      <c r="BJ117" s="17" t="s">
        <v>3562</v>
      </c>
      <c r="BK117" s="191">
        <f t="shared" si="19"/>
        <v>0</v>
      </c>
      <c r="BL117" s="17" t="s">
        <v>3761</v>
      </c>
      <c r="BM117" s="190" t="s">
        <v>1251</v>
      </c>
    </row>
    <row r="118" spans="2:65" s="1" customFormat="1" ht="24" customHeight="1">
      <c r="B118" s="34"/>
      <c r="C118" s="179" t="s">
        <v>3789</v>
      </c>
      <c r="D118" s="179" t="s">
        <v>3694</v>
      </c>
      <c r="E118" s="180" t="s">
        <v>1252</v>
      </c>
      <c r="F118" s="181" t="s">
        <v>1253</v>
      </c>
      <c r="G118" s="182" t="s">
        <v>4097</v>
      </c>
      <c r="H118" s="183">
        <v>13</v>
      </c>
      <c r="I118" s="184"/>
      <c r="J118" s="185">
        <f t="shared" si="10"/>
        <v>0</v>
      </c>
      <c r="K118" s="181" t="s">
        <v>1790</v>
      </c>
      <c r="L118" s="38"/>
      <c r="M118" s="186" t="s">
        <v>3501</v>
      </c>
      <c r="N118" s="187" t="s">
        <v>3525</v>
      </c>
      <c r="O118" s="63"/>
      <c r="P118" s="188">
        <f t="shared" si="11"/>
        <v>0</v>
      </c>
      <c r="Q118" s="188">
        <v>0</v>
      </c>
      <c r="R118" s="188">
        <f t="shared" si="12"/>
        <v>0</v>
      </c>
      <c r="S118" s="188">
        <v>0</v>
      </c>
      <c r="T118" s="189">
        <f t="shared" si="13"/>
        <v>0</v>
      </c>
      <c r="AR118" s="190" t="s">
        <v>3761</v>
      </c>
      <c r="AT118" s="190" t="s">
        <v>3694</v>
      </c>
      <c r="AU118" s="190" t="s">
        <v>3565</v>
      </c>
      <c r="AY118" s="17" t="s">
        <v>3691</v>
      </c>
      <c r="BE118" s="191">
        <f t="shared" si="14"/>
        <v>0</v>
      </c>
      <c r="BF118" s="191">
        <f t="shared" si="15"/>
        <v>0</v>
      </c>
      <c r="BG118" s="191">
        <f t="shared" si="16"/>
        <v>0</v>
      </c>
      <c r="BH118" s="191">
        <f t="shared" si="17"/>
        <v>0</v>
      </c>
      <c r="BI118" s="191">
        <f t="shared" si="18"/>
        <v>0</v>
      </c>
      <c r="BJ118" s="17" t="s">
        <v>3562</v>
      </c>
      <c r="BK118" s="191">
        <f t="shared" si="19"/>
        <v>0</v>
      </c>
      <c r="BL118" s="17" t="s">
        <v>3761</v>
      </c>
      <c r="BM118" s="190" t="s">
        <v>1254</v>
      </c>
    </row>
    <row r="119" spans="2:65" s="1" customFormat="1" ht="16.5" customHeight="1">
      <c r="B119" s="34"/>
      <c r="C119" s="225" t="s">
        <v>3797</v>
      </c>
      <c r="D119" s="225" t="s">
        <v>3806</v>
      </c>
      <c r="E119" s="226" t="s">
        <v>1255</v>
      </c>
      <c r="F119" s="227" t="s">
        <v>1256</v>
      </c>
      <c r="G119" s="228" t="s">
        <v>4097</v>
      </c>
      <c r="H119" s="229">
        <v>13</v>
      </c>
      <c r="I119" s="230"/>
      <c r="J119" s="231">
        <f t="shared" si="10"/>
        <v>0</v>
      </c>
      <c r="K119" s="227" t="s">
        <v>1790</v>
      </c>
      <c r="L119" s="232"/>
      <c r="M119" s="233" t="s">
        <v>3501</v>
      </c>
      <c r="N119" s="234" t="s">
        <v>3525</v>
      </c>
      <c r="O119" s="63"/>
      <c r="P119" s="188">
        <f t="shared" si="11"/>
        <v>0</v>
      </c>
      <c r="Q119" s="188">
        <v>0</v>
      </c>
      <c r="R119" s="188">
        <f t="shared" si="12"/>
        <v>0</v>
      </c>
      <c r="S119" s="188">
        <v>0</v>
      </c>
      <c r="T119" s="189">
        <f t="shared" si="13"/>
        <v>0</v>
      </c>
      <c r="AR119" s="190" t="s">
        <v>3842</v>
      </c>
      <c r="AT119" s="190" t="s">
        <v>3806</v>
      </c>
      <c r="AU119" s="190" t="s">
        <v>3565</v>
      </c>
      <c r="AY119" s="17" t="s">
        <v>3691</v>
      </c>
      <c r="BE119" s="191">
        <f t="shared" si="14"/>
        <v>0</v>
      </c>
      <c r="BF119" s="191">
        <f t="shared" si="15"/>
        <v>0</v>
      </c>
      <c r="BG119" s="191">
        <f t="shared" si="16"/>
        <v>0</v>
      </c>
      <c r="BH119" s="191">
        <f t="shared" si="17"/>
        <v>0</v>
      </c>
      <c r="BI119" s="191">
        <f t="shared" si="18"/>
        <v>0</v>
      </c>
      <c r="BJ119" s="17" t="s">
        <v>3562</v>
      </c>
      <c r="BK119" s="191">
        <f t="shared" si="19"/>
        <v>0</v>
      </c>
      <c r="BL119" s="17" t="s">
        <v>3761</v>
      </c>
      <c r="BM119" s="190" t="s">
        <v>1257</v>
      </c>
    </row>
    <row r="120" spans="2:65" s="1" customFormat="1" ht="16.5" customHeight="1">
      <c r="B120" s="34"/>
      <c r="C120" s="179" t="s">
        <v>3805</v>
      </c>
      <c r="D120" s="179" t="s">
        <v>3694</v>
      </c>
      <c r="E120" s="180" t="s">
        <v>1258</v>
      </c>
      <c r="F120" s="181" t="s">
        <v>1259</v>
      </c>
      <c r="G120" s="182" t="s">
        <v>3834</v>
      </c>
      <c r="H120" s="183">
        <v>400</v>
      </c>
      <c r="I120" s="184"/>
      <c r="J120" s="185">
        <f t="shared" si="10"/>
        <v>0</v>
      </c>
      <c r="K120" s="181" t="s">
        <v>1790</v>
      </c>
      <c r="L120" s="38"/>
      <c r="M120" s="186" t="s">
        <v>3501</v>
      </c>
      <c r="N120" s="187" t="s">
        <v>3525</v>
      </c>
      <c r="O120" s="63"/>
      <c r="P120" s="188">
        <f t="shared" si="11"/>
        <v>0</v>
      </c>
      <c r="Q120" s="188">
        <v>0</v>
      </c>
      <c r="R120" s="188">
        <f t="shared" si="12"/>
        <v>0</v>
      </c>
      <c r="S120" s="188">
        <v>0</v>
      </c>
      <c r="T120" s="189">
        <f t="shared" si="13"/>
        <v>0</v>
      </c>
      <c r="AR120" s="190" t="s">
        <v>3761</v>
      </c>
      <c r="AT120" s="190" t="s">
        <v>3694</v>
      </c>
      <c r="AU120" s="190" t="s">
        <v>3565</v>
      </c>
      <c r="AY120" s="17" t="s">
        <v>3691</v>
      </c>
      <c r="BE120" s="191">
        <f t="shared" si="14"/>
        <v>0</v>
      </c>
      <c r="BF120" s="191">
        <f t="shared" si="15"/>
        <v>0</v>
      </c>
      <c r="BG120" s="191">
        <f t="shared" si="16"/>
        <v>0</v>
      </c>
      <c r="BH120" s="191">
        <f t="shared" si="17"/>
        <v>0</v>
      </c>
      <c r="BI120" s="191">
        <f t="shared" si="18"/>
        <v>0</v>
      </c>
      <c r="BJ120" s="17" t="s">
        <v>3562</v>
      </c>
      <c r="BK120" s="191">
        <f t="shared" si="19"/>
        <v>0</v>
      </c>
      <c r="BL120" s="17" t="s">
        <v>3761</v>
      </c>
      <c r="BM120" s="190" t="s">
        <v>1260</v>
      </c>
    </row>
    <row r="121" spans="2:65" s="1" customFormat="1" ht="16.5" customHeight="1">
      <c r="B121" s="34"/>
      <c r="C121" s="179" t="s">
        <v>3811</v>
      </c>
      <c r="D121" s="179" t="s">
        <v>3694</v>
      </c>
      <c r="E121" s="180" t="s">
        <v>1261</v>
      </c>
      <c r="F121" s="181" t="s">
        <v>1262</v>
      </c>
      <c r="G121" s="182" t="s">
        <v>3834</v>
      </c>
      <c r="H121" s="183">
        <v>20</v>
      </c>
      <c r="I121" s="184"/>
      <c r="J121" s="185">
        <f t="shared" si="10"/>
        <v>0</v>
      </c>
      <c r="K121" s="181" t="s">
        <v>1790</v>
      </c>
      <c r="L121" s="38"/>
      <c r="M121" s="186" t="s">
        <v>3501</v>
      </c>
      <c r="N121" s="187" t="s">
        <v>3525</v>
      </c>
      <c r="O121" s="63"/>
      <c r="P121" s="188">
        <f t="shared" si="11"/>
        <v>0</v>
      </c>
      <c r="Q121" s="188">
        <v>0</v>
      </c>
      <c r="R121" s="188">
        <f t="shared" si="12"/>
        <v>0</v>
      </c>
      <c r="S121" s="188">
        <v>0</v>
      </c>
      <c r="T121" s="189">
        <f t="shared" si="13"/>
        <v>0</v>
      </c>
      <c r="AR121" s="190" t="s">
        <v>3761</v>
      </c>
      <c r="AT121" s="190" t="s">
        <v>3694</v>
      </c>
      <c r="AU121" s="190" t="s">
        <v>3565</v>
      </c>
      <c r="AY121" s="17" t="s">
        <v>3691</v>
      </c>
      <c r="BE121" s="191">
        <f t="shared" si="14"/>
        <v>0</v>
      </c>
      <c r="BF121" s="191">
        <f t="shared" si="15"/>
        <v>0</v>
      </c>
      <c r="BG121" s="191">
        <f t="shared" si="16"/>
        <v>0</v>
      </c>
      <c r="BH121" s="191">
        <f t="shared" si="17"/>
        <v>0</v>
      </c>
      <c r="BI121" s="191">
        <f t="shared" si="18"/>
        <v>0</v>
      </c>
      <c r="BJ121" s="17" t="s">
        <v>3562</v>
      </c>
      <c r="BK121" s="191">
        <f t="shared" si="19"/>
        <v>0</v>
      </c>
      <c r="BL121" s="17" t="s">
        <v>3761</v>
      </c>
      <c r="BM121" s="190" t="s">
        <v>1263</v>
      </c>
    </row>
    <row r="122" spans="2:65" s="1" customFormat="1" ht="16.5" customHeight="1">
      <c r="B122" s="34"/>
      <c r="C122" s="179" t="s">
        <v>3815</v>
      </c>
      <c r="D122" s="179" t="s">
        <v>3694</v>
      </c>
      <c r="E122" s="180" t="s">
        <v>1264</v>
      </c>
      <c r="F122" s="181" t="s">
        <v>1265</v>
      </c>
      <c r="G122" s="182" t="s">
        <v>3834</v>
      </c>
      <c r="H122" s="183">
        <v>1</v>
      </c>
      <c r="I122" s="184"/>
      <c r="J122" s="185">
        <f t="shared" si="10"/>
        <v>0</v>
      </c>
      <c r="K122" s="181" t="s">
        <v>1790</v>
      </c>
      <c r="L122" s="38"/>
      <c r="M122" s="186" t="s">
        <v>3501</v>
      </c>
      <c r="N122" s="187" t="s">
        <v>3525</v>
      </c>
      <c r="O122" s="63"/>
      <c r="P122" s="188">
        <f t="shared" si="11"/>
        <v>0</v>
      </c>
      <c r="Q122" s="188">
        <v>0</v>
      </c>
      <c r="R122" s="188">
        <f t="shared" si="12"/>
        <v>0</v>
      </c>
      <c r="S122" s="188">
        <v>0</v>
      </c>
      <c r="T122" s="189">
        <f t="shared" si="13"/>
        <v>0</v>
      </c>
      <c r="AR122" s="190" t="s">
        <v>3761</v>
      </c>
      <c r="AT122" s="190" t="s">
        <v>3694</v>
      </c>
      <c r="AU122" s="190" t="s">
        <v>3565</v>
      </c>
      <c r="AY122" s="17" t="s">
        <v>3691</v>
      </c>
      <c r="BE122" s="191">
        <f t="shared" si="14"/>
        <v>0</v>
      </c>
      <c r="BF122" s="191">
        <f t="shared" si="15"/>
        <v>0</v>
      </c>
      <c r="BG122" s="191">
        <f t="shared" si="16"/>
        <v>0</v>
      </c>
      <c r="BH122" s="191">
        <f t="shared" si="17"/>
        <v>0</v>
      </c>
      <c r="BI122" s="191">
        <f t="shared" si="18"/>
        <v>0</v>
      </c>
      <c r="BJ122" s="17" t="s">
        <v>3562</v>
      </c>
      <c r="BK122" s="191">
        <f t="shared" si="19"/>
        <v>0</v>
      </c>
      <c r="BL122" s="17" t="s">
        <v>3761</v>
      </c>
      <c r="BM122" s="190" t="s">
        <v>1266</v>
      </c>
    </row>
    <row r="123" spans="2:65" s="1" customFormat="1" ht="16.5" customHeight="1">
      <c r="B123" s="34"/>
      <c r="C123" s="225" t="s">
        <v>3817</v>
      </c>
      <c r="D123" s="225" t="s">
        <v>3806</v>
      </c>
      <c r="E123" s="226" t="s">
        <v>1267</v>
      </c>
      <c r="F123" s="227" t="s">
        <v>1268</v>
      </c>
      <c r="G123" s="228" t="s">
        <v>1184</v>
      </c>
      <c r="H123" s="229">
        <v>1</v>
      </c>
      <c r="I123" s="230"/>
      <c r="J123" s="231">
        <f t="shared" si="10"/>
        <v>0</v>
      </c>
      <c r="K123" s="227" t="s">
        <v>3501</v>
      </c>
      <c r="L123" s="232"/>
      <c r="M123" s="233" t="s">
        <v>3501</v>
      </c>
      <c r="N123" s="234" t="s">
        <v>3525</v>
      </c>
      <c r="O123" s="63"/>
      <c r="P123" s="188">
        <f t="shared" si="11"/>
        <v>0</v>
      </c>
      <c r="Q123" s="188">
        <v>0</v>
      </c>
      <c r="R123" s="188">
        <f t="shared" si="12"/>
        <v>0</v>
      </c>
      <c r="S123" s="188">
        <v>0</v>
      </c>
      <c r="T123" s="189">
        <f t="shared" si="13"/>
        <v>0</v>
      </c>
      <c r="AR123" s="190" t="s">
        <v>3842</v>
      </c>
      <c r="AT123" s="190" t="s">
        <v>3806</v>
      </c>
      <c r="AU123" s="190" t="s">
        <v>3565</v>
      </c>
      <c r="AY123" s="17" t="s">
        <v>3691</v>
      </c>
      <c r="BE123" s="191">
        <f t="shared" si="14"/>
        <v>0</v>
      </c>
      <c r="BF123" s="191">
        <f t="shared" si="15"/>
        <v>0</v>
      </c>
      <c r="BG123" s="191">
        <f t="shared" si="16"/>
        <v>0</v>
      </c>
      <c r="BH123" s="191">
        <f t="shared" si="17"/>
        <v>0</v>
      </c>
      <c r="BI123" s="191">
        <f t="shared" si="18"/>
        <v>0</v>
      </c>
      <c r="BJ123" s="17" t="s">
        <v>3562</v>
      </c>
      <c r="BK123" s="191">
        <f t="shared" si="19"/>
        <v>0</v>
      </c>
      <c r="BL123" s="17" t="s">
        <v>3761</v>
      </c>
      <c r="BM123" s="190" t="s">
        <v>1269</v>
      </c>
    </row>
    <row r="124" spans="2:47" s="1" customFormat="1" ht="19.5">
      <c r="B124" s="34"/>
      <c r="C124" s="35"/>
      <c r="D124" s="194" t="s">
        <v>4408</v>
      </c>
      <c r="E124" s="35"/>
      <c r="F124" s="235" t="s">
        <v>1270</v>
      </c>
      <c r="G124" s="35"/>
      <c r="H124" s="35"/>
      <c r="I124" s="106"/>
      <c r="J124" s="35"/>
      <c r="K124" s="35"/>
      <c r="L124" s="38"/>
      <c r="M124" s="236"/>
      <c r="N124" s="63"/>
      <c r="O124" s="63"/>
      <c r="P124" s="63"/>
      <c r="Q124" s="63"/>
      <c r="R124" s="63"/>
      <c r="S124" s="63"/>
      <c r="T124" s="64"/>
      <c r="AT124" s="17" t="s">
        <v>4408</v>
      </c>
      <c r="AU124" s="17" t="s">
        <v>3565</v>
      </c>
    </row>
    <row r="125" spans="2:65" s="1" customFormat="1" ht="24" customHeight="1">
      <c r="B125" s="34"/>
      <c r="C125" s="179" t="s">
        <v>3822</v>
      </c>
      <c r="D125" s="179" t="s">
        <v>3694</v>
      </c>
      <c r="E125" s="180" t="s">
        <v>1271</v>
      </c>
      <c r="F125" s="181" t="s">
        <v>1272</v>
      </c>
      <c r="G125" s="182" t="s">
        <v>3834</v>
      </c>
      <c r="H125" s="183">
        <v>8</v>
      </c>
      <c r="I125" s="184"/>
      <c r="J125" s="185">
        <f aca="true" t="shared" si="20" ref="J125:J131">ROUND(I125*H125,2)</f>
        <v>0</v>
      </c>
      <c r="K125" s="181" t="s">
        <v>1790</v>
      </c>
      <c r="L125" s="38"/>
      <c r="M125" s="186" t="s">
        <v>3501</v>
      </c>
      <c r="N125" s="187" t="s">
        <v>3525</v>
      </c>
      <c r="O125" s="63"/>
      <c r="P125" s="188">
        <f aca="true" t="shared" si="21" ref="P125:P131">O125*H125</f>
        <v>0</v>
      </c>
      <c r="Q125" s="188">
        <v>0</v>
      </c>
      <c r="R125" s="188">
        <f aca="true" t="shared" si="22" ref="R125:R131">Q125*H125</f>
        <v>0</v>
      </c>
      <c r="S125" s="188">
        <v>0</v>
      </c>
      <c r="T125" s="189">
        <f aca="true" t="shared" si="23" ref="T125:T131">S125*H125</f>
        <v>0</v>
      </c>
      <c r="AR125" s="190" t="s">
        <v>3761</v>
      </c>
      <c r="AT125" s="190" t="s">
        <v>3694</v>
      </c>
      <c r="AU125" s="190" t="s">
        <v>3565</v>
      </c>
      <c r="AY125" s="17" t="s">
        <v>3691</v>
      </c>
      <c r="BE125" s="191">
        <f aca="true" t="shared" si="24" ref="BE125:BE131">IF(N125="základní",J125,0)</f>
        <v>0</v>
      </c>
      <c r="BF125" s="191">
        <f aca="true" t="shared" si="25" ref="BF125:BF131">IF(N125="snížená",J125,0)</f>
        <v>0</v>
      </c>
      <c r="BG125" s="191">
        <f aca="true" t="shared" si="26" ref="BG125:BG131">IF(N125="zákl. přenesená",J125,0)</f>
        <v>0</v>
      </c>
      <c r="BH125" s="191">
        <f aca="true" t="shared" si="27" ref="BH125:BH131">IF(N125="sníž. přenesená",J125,0)</f>
        <v>0</v>
      </c>
      <c r="BI125" s="191">
        <f aca="true" t="shared" si="28" ref="BI125:BI131">IF(N125="nulová",J125,0)</f>
        <v>0</v>
      </c>
      <c r="BJ125" s="17" t="s">
        <v>3562</v>
      </c>
      <c r="BK125" s="191">
        <f aca="true" t="shared" si="29" ref="BK125:BK131">ROUND(I125*H125,2)</f>
        <v>0</v>
      </c>
      <c r="BL125" s="17" t="s">
        <v>3761</v>
      </c>
      <c r="BM125" s="190" t="s">
        <v>1273</v>
      </c>
    </row>
    <row r="126" spans="2:65" s="1" customFormat="1" ht="16.5" customHeight="1">
      <c r="B126" s="34"/>
      <c r="C126" s="225" t="s">
        <v>3826</v>
      </c>
      <c r="D126" s="225" t="s">
        <v>3806</v>
      </c>
      <c r="E126" s="226" t="s">
        <v>1274</v>
      </c>
      <c r="F126" s="227" t="s">
        <v>1275</v>
      </c>
      <c r="G126" s="228" t="s">
        <v>3834</v>
      </c>
      <c r="H126" s="229">
        <v>8</v>
      </c>
      <c r="I126" s="230"/>
      <c r="J126" s="231">
        <f t="shared" si="20"/>
        <v>0</v>
      </c>
      <c r="K126" s="227" t="s">
        <v>1790</v>
      </c>
      <c r="L126" s="232"/>
      <c r="M126" s="233" t="s">
        <v>3501</v>
      </c>
      <c r="N126" s="234" t="s">
        <v>3525</v>
      </c>
      <c r="O126" s="63"/>
      <c r="P126" s="188">
        <f t="shared" si="21"/>
        <v>0</v>
      </c>
      <c r="Q126" s="188">
        <v>0</v>
      </c>
      <c r="R126" s="188">
        <f t="shared" si="22"/>
        <v>0</v>
      </c>
      <c r="S126" s="188">
        <v>0</v>
      </c>
      <c r="T126" s="189">
        <f t="shared" si="23"/>
        <v>0</v>
      </c>
      <c r="AR126" s="190" t="s">
        <v>3842</v>
      </c>
      <c r="AT126" s="190" t="s">
        <v>3806</v>
      </c>
      <c r="AU126" s="190" t="s">
        <v>3565</v>
      </c>
      <c r="AY126" s="17" t="s">
        <v>3691</v>
      </c>
      <c r="BE126" s="191">
        <f t="shared" si="24"/>
        <v>0</v>
      </c>
      <c r="BF126" s="191">
        <f t="shared" si="25"/>
        <v>0</v>
      </c>
      <c r="BG126" s="191">
        <f t="shared" si="26"/>
        <v>0</v>
      </c>
      <c r="BH126" s="191">
        <f t="shared" si="27"/>
        <v>0</v>
      </c>
      <c r="BI126" s="191">
        <f t="shared" si="28"/>
        <v>0</v>
      </c>
      <c r="BJ126" s="17" t="s">
        <v>3562</v>
      </c>
      <c r="BK126" s="191">
        <f t="shared" si="29"/>
        <v>0</v>
      </c>
      <c r="BL126" s="17" t="s">
        <v>3761</v>
      </c>
      <c r="BM126" s="190" t="s">
        <v>1276</v>
      </c>
    </row>
    <row r="127" spans="2:65" s="1" customFormat="1" ht="24" customHeight="1">
      <c r="B127" s="34"/>
      <c r="C127" s="179" t="s">
        <v>3831</v>
      </c>
      <c r="D127" s="179" t="s">
        <v>3694</v>
      </c>
      <c r="E127" s="180" t="s">
        <v>1277</v>
      </c>
      <c r="F127" s="181" t="s">
        <v>1278</v>
      </c>
      <c r="G127" s="182" t="s">
        <v>3834</v>
      </c>
      <c r="H127" s="183">
        <v>23</v>
      </c>
      <c r="I127" s="184"/>
      <c r="J127" s="185">
        <f t="shared" si="20"/>
        <v>0</v>
      </c>
      <c r="K127" s="181" t="s">
        <v>1790</v>
      </c>
      <c r="L127" s="38"/>
      <c r="M127" s="186" t="s">
        <v>3501</v>
      </c>
      <c r="N127" s="187" t="s">
        <v>3525</v>
      </c>
      <c r="O127" s="63"/>
      <c r="P127" s="188">
        <f t="shared" si="21"/>
        <v>0</v>
      </c>
      <c r="Q127" s="188">
        <v>0</v>
      </c>
      <c r="R127" s="188">
        <f t="shared" si="22"/>
        <v>0</v>
      </c>
      <c r="S127" s="188">
        <v>0</v>
      </c>
      <c r="T127" s="189">
        <f t="shared" si="23"/>
        <v>0</v>
      </c>
      <c r="AR127" s="190" t="s">
        <v>3761</v>
      </c>
      <c r="AT127" s="190" t="s">
        <v>3694</v>
      </c>
      <c r="AU127" s="190" t="s">
        <v>3565</v>
      </c>
      <c r="AY127" s="17" t="s">
        <v>3691</v>
      </c>
      <c r="BE127" s="191">
        <f t="shared" si="24"/>
        <v>0</v>
      </c>
      <c r="BF127" s="191">
        <f t="shared" si="25"/>
        <v>0</v>
      </c>
      <c r="BG127" s="191">
        <f t="shared" si="26"/>
        <v>0</v>
      </c>
      <c r="BH127" s="191">
        <f t="shared" si="27"/>
        <v>0</v>
      </c>
      <c r="BI127" s="191">
        <f t="shared" si="28"/>
        <v>0</v>
      </c>
      <c r="BJ127" s="17" t="s">
        <v>3562</v>
      </c>
      <c r="BK127" s="191">
        <f t="shared" si="29"/>
        <v>0</v>
      </c>
      <c r="BL127" s="17" t="s">
        <v>3761</v>
      </c>
      <c r="BM127" s="190" t="s">
        <v>1279</v>
      </c>
    </row>
    <row r="128" spans="2:65" s="1" customFormat="1" ht="16.5" customHeight="1">
      <c r="B128" s="34"/>
      <c r="C128" s="225" t="s">
        <v>3837</v>
      </c>
      <c r="D128" s="225" t="s">
        <v>3806</v>
      </c>
      <c r="E128" s="226" t="s">
        <v>1280</v>
      </c>
      <c r="F128" s="227" t="s">
        <v>1281</v>
      </c>
      <c r="G128" s="228" t="s">
        <v>3834</v>
      </c>
      <c r="H128" s="229">
        <v>23</v>
      </c>
      <c r="I128" s="230"/>
      <c r="J128" s="231">
        <f t="shared" si="20"/>
        <v>0</v>
      </c>
      <c r="K128" s="227" t="s">
        <v>1790</v>
      </c>
      <c r="L128" s="232"/>
      <c r="M128" s="233" t="s">
        <v>3501</v>
      </c>
      <c r="N128" s="234" t="s">
        <v>3525</v>
      </c>
      <c r="O128" s="63"/>
      <c r="P128" s="188">
        <f t="shared" si="21"/>
        <v>0</v>
      </c>
      <c r="Q128" s="188">
        <v>0</v>
      </c>
      <c r="R128" s="188">
        <f t="shared" si="22"/>
        <v>0</v>
      </c>
      <c r="S128" s="188">
        <v>0</v>
      </c>
      <c r="T128" s="189">
        <f t="shared" si="23"/>
        <v>0</v>
      </c>
      <c r="AR128" s="190" t="s">
        <v>3842</v>
      </c>
      <c r="AT128" s="190" t="s">
        <v>3806</v>
      </c>
      <c r="AU128" s="190" t="s">
        <v>3565</v>
      </c>
      <c r="AY128" s="17" t="s">
        <v>3691</v>
      </c>
      <c r="BE128" s="191">
        <f t="shared" si="24"/>
        <v>0</v>
      </c>
      <c r="BF128" s="191">
        <f t="shared" si="25"/>
        <v>0</v>
      </c>
      <c r="BG128" s="191">
        <f t="shared" si="26"/>
        <v>0</v>
      </c>
      <c r="BH128" s="191">
        <f t="shared" si="27"/>
        <v>0</v>
      </c>
      <c r="BI128" s="191">
        <f t="shared" si="28"/>
        <v>0</v>
      </c>
      <c r="BJ128" s="17" t="s">
        <v>3562</v>
      </c>
      <c r="BK128" s="191">
        <f t="shared" si="29"/>
        <v>0</v>
      </c>
      <c r="BL128" s="17" t="s">
        <v>3761</v>
      </c>
      <c r="BM128" s="190" t="s">
        <v>1282</v>
      </c>
    </row>
    <row r="129" spans="2:65" s="1" customFormat="1" ht="16.5" customHeight="1">
      <c r="B129" s="34"/>
      <c r="C129" s="179" t="s">
        <v>3842</v>
      </c>
      <c r="D129" s="179" t="s">
        <v>3694</v>
      </c>
      <c r="E129" s="180" t="s">
        <v>1283</v>
      </c>
      <c r="F129" s="181" t="s">
        <v>1284</v>
      </c>
      <c r="G129" s="182" t="s">
        <v>3834</v>
      </c>
      <c r="H129" s="183">
        <v>3</v>
      </c>
      <c r="I129" s="184"/>
      <c r="J129" s="185">
        <f t="shared" si="20"/>
        <v>0</v>
      </c>
      <c r="K129" s="181" t="s">
        <v>1790</v>
      </c>
      <c r="L129" s="38"/>
      <c r="M129" s="186" t="s">
        <v>3501</v>
      </c>
      <c r="N129" s="187" t="s">
        <v>3525</v>
      </c>
      <c r="O129" s="63"/>
      <c r="P129" s="188">
        <f t="shared" si="21"/>
        <v>0</v>
      </c>
      <c r="Q129" s="188">
        <v>0</v>
      </c>
      <c r="R129" s="188">
        <f t="shared" si="22"/>
        <v>0</v>
      </c>
      <c r="S129" s="188">
        <v>0</v>
      </c>
      <c r="T129" s="189">
        <f t="shared" si="23"/>
        <v>0</v>
      </c>
      <c r="AR129" s="190" t="s">
        <v>3761</v>
      </c>
      <c r="AT129" s="190" t="s">
        <v>3694</v>
      </c>
      <c r="AU129" s="190" t="s">
        <v>3565</v>
      </c>
      <c r="AY129" s="17" t="s">
        <v>3691</v>
      </c>
      <c r="BE129" s="191">
        <f t="shared" si="24"/>
        <v>0</v>
      </c>
      <c r="BF129" s="191">
        <f t="shared" si="25"/>
        <v>0</v>
      </c>
      <c r="BG129" s="191">
        <f t="shared" si="26"/>
        <v>0</v>
      </c>
      <c r="BH129" s="191">
        <f t="shared" si="27"/>
        <v>0</v>
      </c>
      <c r="BI129" s="191">
        <f t="shared" si="28"/>
        <v>0</v>
      </c>
      <c r="BJ129" s="17" t="s">
        <v>3562</v>
      </c>
      <c r="BK129" s="191">
        <f t="shared" si="29"/>
        <v>0</v>
      </c>
      <c r="BL129" s="17" t="s">
        <v>3761</v>
      </c>
      <c r="BM129" s="190" t="s">
        <v>1285</v>
      </c>
    </row>
    <row r="130" spans="2:65" s="1" customFormat="1" ht="16.5" customHeight="1">
      <c r="B130" s="34"/>
      <c r="C130" s="225" t="s">
        <v>3847</v>
      </c>
      <c r="D130" s="225" t="s">
        <v>3806</v>
      </c>
      <c r="E130" s="226" t="s">
        <v>1286</v>
      </c>
      <c r="F130" s="227" t="s">
        <v>1287</v>
      </c>
      <c r="G130" s="228" t="s">
        <v>3834</v>
      </c>
      <c r="H130" s="229">
        <v>3</v>
      </c>
      <c r="I130" s="230"/>
      <c r="J130" s="231">
        <f t="shared" si="20"/>
        <v>0</v>
      </c>
      <c r="K130" s="227" t="s">
        <v>1790</v>
      </c>
      <c r="L130" s="232"/>
      <c r="M130" s="233" t="s">
        <v>3501</v>
      </c>
      <c r="N130" s="234" t="s">
        <v>3525</v>
      </c>
      <c r="O130" s="63"/>
      <c r="P130" s="188">
        <f t="shared" si="21"/>
        <v>0</v>
      </c>
      <c r="Q130" s="188">
        <v>0</v>
      </c>
      <c r="R130" s="188">
        <f t="shared" si="22"/>
        <v>0</v>
      </c>
      <c r="S130" s="188">
        <v>0</v>
      </c>
      <c r="T130" s="189">
        <f t="shared" si="23"/>
        <v>0</v>
      </c>
      <c r="AR130" s="190" t="s">
        <v>3842</v>
      </c>
      <c r="AT130" s="190" t="s">
        <v>3806</v>
      </c>
      <c r="AU130" s="190" t="s">
        <v>3565</v>
      </c>
      <c r="AY130" s="17" t="s">
        <v>3691</v>
      </c>
      <c r="BE130" s="191">
        <f t="shared" si="24"/>
        <v>0</v>
      </c>
      <c r="BF130" s="191">
        <f t="shared" si="25"/>
        <v>0</v>
      </c>
      <c r="BG130" s="191">
        <f t="shared" si="26"/>
        <v>0</v>
      </c>
      <c r="BH130" s="191">
        <f t="shared" si="27"/>
        <v>0</v>
      </c>
      <c r="BI130" s="191">
        <f t="shared" si="28"/>
        <v>0</v>
      </c>
      <c r="BJ130" s="17" t="s">
        <v>3562</v>
      </c>
      <c r="BK130" s="191">
        <f t="shared" si="29"/>
        <v>0</v>
      </c>
      <c r="BL130" s="17" t="s">
        <v>3761</v>
      </c>
      <c r="BM130" s="190" t="s">
        <v>1288</v>
      </c>
    </row>
    <row r="131" spans="2:65" s="1" customFormat="1" ht="16.5" customHeight="1">
      <c r="B131" s="34"/>
      <c r="C131" s="179" t="s">
        <v>3851</v>
      </c>
      <c r="D131" s="179" t="s">
        <v>3694</v>
      </c>
      <c r="E131" s="180" t="s">
        <v>1289</v>
      </c>
      <c r="F131" s="181" t="s">
        <v>1290</v>
      </c>
      <c r="G131" s="182" t="s">
        <v>3834</v>
      </c>
      <c r="H131" s="183">
        <v>144</v>
      </c>
      <c r="I131" s="184"/>
      <c r="J131" s="185">
        <f t="shared" si="20"/>
        <v>0</v>
      </c>
      <c r="K131" s="181" t="s">
        <v>1790</v>
      </c>
      <c r="L131" s="38"/>
      <c r="M131" s="186" t="s">
        <v>3501</v>
      </c>
      <c r="N131" s="187" t="s">
        <v>3525</v>
      </c>
      <c r="O131" s="63"/>
      <c r="P131" s="188">
        <f t="shared" si="21"/>
        <v>0</v>
      </c>
      <c r="Q131" s="188">
        <v>0</v>
      </c>
      <c r="R131" s="188">
        <f t="shared" si="22"/>
        <v>0</v>
      </c>
      <c r="S131" s="188">
        <v>0</v>
      </c>
      <c r="T131" s="189">
        <f t="shared" si="23"/>
        <v>0</v>
      </c>
      <c r="AR131" s="190" t="s">
        <v>3761</v>
      </c>
      <c r="AT131" s="190" t="s">
        <v>3694</v>
      </c>
      <c r="AU131" s="190" t="s">
        <v>3565</v>
      </c>
      <c r="AY131" s="17" t="s">
        <v>3691</v>
      </c>
      <c r="BE131" s="191">
        <f t="shared" si="24"/>
        <v>0</v>
      </c>
      <c r="BF131" s="191">
        <f t="shared" si="25"/>
        <v>0</v>
      </c>
      <c r="BG131" s="191">
        <f t="shared" si="26"/>
        <v>0</v>
      </c>
      <c r="BH131" s="191">
        <f t="shared" si="27"/>
        <v>0</v>
      </c>
      <c r="BI131" s="191">
        <f t="shared" si="28"/>
        <v>0</v>
      </c>
      <c r="BJ131" s="17" t="s">
        <v>3562</v>
      </c>
      <c r="BK131" s="191">
        <f t="shared" si="29"/>
        <v>0</v>
      </c>
      <c r="BL131" s="17" t="s">
        <v>3761</v>
      </c>
      <c r="BM131" s="190" t="s">
        <v>1291</v>
      </c>
    </row>
    <row r="132" spans="2:51" s="12" customFormat="1" ht="12">
      <c r="B132" s="192"/>
      <c r="C132" s="193"/>
      <c r="D132" s="194" t="s">
        <v>3710</v>
      </c>
      <c r="E132" s="195" t="s">
        <v>3501</v>
      </c>
      <c r="F132" s="196" t="s">
        <v>1292</v>
      </c>
      <c r="G132" s="193"/>
      <c r="H132" s="197">
        <v>144</v>
      </c>
      <c r="I132" s="198"/>
      <c r="J132" s="193"/>
      <c r="K132" s="193"/>
      <c r="L132" s="199"/>
      <c r="M132" s="200"/>
      <c r="N132" s="201"/>
      <c r="O132" s="201"/>
      <c r="P132" s="201"/>
      <c r="Q132" s="201"/>
      <c r="R132" s="201"/>
      <c r="S132" s="201"/>
      <c r="T132" s="202"/>
      <c r="AT132" s="203" t="s">
        <v>3710</v>
      </c>
      <c r="AU132" s="203" t="s">
        <v>3565</v>
      </c>
      <c r="AV132" s="12" t="s">
        <v>3565</v>
      </c>
      <c r="AW132" s="12" t="s">
        <v>3515</v>
      </c>
      <c r="AX132" s="12" t="s">
        <v>3554</v>
      </c>
      <c r="AY132" s="203" t="s">
        <v>3691</v>
      </c>
    </row>
    <row r="133" spans="2:51" s="13" customFormat="1" ht="12">
      <c r="B133" s="204"/>
      <c r="C133" s="205"/>
      <c r="D133" s="194" t="s">
        <v>3710</v>
      </c>
      <c r="E133" s="206" t="s">
        <v>3501</v>
      </c>
      <c r="F133" s="207" t="s">
        <v>3712</v>
      </c>
      <c r="G133" s="205"/>
      <c r="H133" s="208">
        <v>144</v>
      </c>
      <c r="I133" s="209"/>
      <c r="J133" s="205"/>
      <c r="K133" s="205"/>
      <c r="L133" s="210"/>
      <c r="M133" s="211"/>
      <c r="N133" s="212"/>
      <c r="O133" s="212"/>
      <c r="P133" s="212"/>
      <c r="Q133" s="212"/>
      <c r="R133" s="212"/>
      <c r="S133" s="212"/>
      <c r="T133" s="213"/>
      <c r="AT133" s="214" t="s">
        <v>3710</v>
      </c>
      <c r="AU133" s="214" t="s">
        <v>3565</v>
      </c>
      <c r="AV133" s="13" t="s">
        <v>3699</v>
      </c>
      <c r="AW133" s="13" t="s">
        <v>3515</v>
      </c>
      <c r="AX133" s="13" t="s">
        <v>3562</v>
      </c>
      <c r="AY133" s="214" t="s">
        <v>3691</v>
      </c>
    </row>
    <row r="134" spans="2:65" s="1" customFormat="1" ht="16.5" customHeight="1">
      <c r="B134" s="34"/>
      <c r="C134" s="225" t="s">
        <v>3855</v>
      </c>
      <c r="D134" s="225" t="s">
        <v>3806</v>
      </c>
      <c r="E134" s="226" t="s">
        <v>1293</v>
      </c>
      <c r="F134" s="227" t="s">
        <v>1294</v>
      </c>
      <c r="G134" s="228" t="s">
        <v>3834</v>
      </c>
      <c r="H134" s="229">
        <v>133</v>
      </c>
      <c r="I134" s="230"/>
      <c r="J134" s="231">
        <f aca="true" t="shared" si="30" ref="J134:J142">ROUND(I134*H134,2)</f>
        <v>0</v>
      </c>
      <c r="K134" s="227" t="s">
        <v>1790</v>
      </c>
      <c r="L134" s="232"/>
      <c r="M134" s="233" t="s">
        <v>3501</v>
      </c>
      <c r="N134" s="234" t="s">
        <v>3525</v>
      </c>
      <c r="O134" s="63"/>
      <c r="P134" s="188">
        <f aca="true" t="shared" si="31" ref="P134:P142">O134*H134</f>
        <v>0</v>
      </c>
      <c r="Q134" s="188">
        <v>0</v>
      </c>
      <c r="R134" s="188">
        <f aca="true" t="shared" si="32" ref="R134:R142">Q134*H134</f>
        <v>0</v>
      </c>
      <c r="S134" s="188">
        <v>0</v>
      </c>
      <c r="T134" s="189">
        <f aca="true" t="shared" si="33" ref="T134:T142">S134*H134</f>
        <v>0</v>
      </c>
      <c r="AR134" s="190" t="s">
        <v>3842</v>
      </c>
      <c r="AT134" s="190" t="s">
        <v>3806</v>
      </c>
      <c r="AU134" s="190" t="s">
        <v>3565</v>
      </c>
      <c r="AY134" s="17" t="s">
        <v>3691</v>
      </c>
      <c r="BE134" s="191">
        <f aca="true" t="shared" si="34" ref="BE134:BE142">IF(N134="základní",J134,0)</f>
        <v>0</v>
      </c>
      <c r="BF134" s="191">
        <f aca="true" t="shared" si="35" ref="BF134:BF142">IF(N134="snížená",J134,0)</f>
        <v>0</v>
      </c>
      <c r="BG134" s="191">
        <f aca="true" t="shared" si="36" ref="BG134:BG142">IF(N134="zákl. přenesená",J134,0)</f>
        <v>0</v>
      </c>
      <c r="BH134" s="191">
        <f aca="true" t="shared" si="37" ref="BH134:BH142">IF(N134="sníž. přenesená",J134,0)</f>
        <v>0</v>
      </c>
      <c r="BI134" s="191">
        <f aca="true" t="shared" si="38" ref="BI134:BI142">IF(N134="nulová",J134,0)</f>
        <v>0</v>
      </c>
      <c r="BJ134" s="17" t="s">
        <v>3562</v>
      </c>
      <c r="BK134" s="191">
        <f aca="true" t="shared" si="39" ref="BK134:BK142">ROUND(I134*H134,2)</f>
        <v>0</v>
      </c>
      <c r="BL134" s="17" t="s">
        <v>3761</v>
      </c>
      <c r="BM134" s="190" t="s">
        <v>1295</v>
      </c>
    </row>
    <row r="135" spans="2:65" s="1" customFormat="1" ht="16.5" customHeight="1">
      <c r="B135" s="34"/>
      <c r="C135" s="225" t="s">
        <v>3859</v>
      </c>
      <c r="D135" s="225" t="s">
        <v>3806</v>
      </c>
      <c r="E135" s="226" t="s">
        <v>1296</v>
      </c>
      <c r="F135" s="227" t="s">
        <v>1297</v>
      </c>
      <c r="G135" s="228" t="s">
        <v>3834</v>
      </c>
      <c r="H135" s="229">
        <v>10</v>
      </c>
      <c r="I135" s="230"/>
      <c r="J135" s="231">
        <f t="shared" si="30"/>
        <v>0</v>
      </c>
      <c r="K135" s="227" t="s">
        <v>1790</v>
      </c>
      <c r="L135" s="232"/>
      <c r="M135" s="233" t="s">
        <v>3501</v>
      </c>
      <c r="N135" s="234" t="s">
        <v>3525</v>
      </c>
      <c r="O135" s="63"/>
      <c r="P135" s="188">
        <f t="shared" si="31"/>
        <v>0</v>
      </c>
      <c r="Q135" s="188">
        <v>0</v>
      </c>
      <c r="R135" s="188">
        <f t="shared" si="32"/>
        <v>0</v>
      </c>
      <c r="S135" s="188">
        <v>0</v>
      </c>
      <c r="T135" s="189">
        <f t="shared" si="33"/>
        <v>0</v>
      </c>
      <c r="AR135" s="190" t="s">
        <v>3842</v>
      </c>
      <c r="AT135" s="190" t="s">
        <v>3806</v>
      </c>
      <c r="AU135" s="190" t="s">
        <v>3565</v>
      </c>
      <c r="AY135" s="17" t="s">
        <v>3691</v>
      </c>
      <c r="BE135" s="191">
        <f t="shared" si="34"/>
        <v>0</v>
      </c>
      <c r="BF135" s="191">
        <f t="shared" si="35"/>
        <v>0</v>
      </c>
      <c r="BG135" s="191">
        <f t="shared" si="36"/>
        <v>0</v>
      </c>
      <c r="BH135" s="191">
        <f t="shared" si="37"/>
        <v>0</v>
      </c>
      <c r="BI135" s="191">
        <f t="shared" si="38"/>
        <v>0</v>
      </c>
      <c r="BJ135" s="17" t="s">
        <v>3562</v>
      </c>
      <c r="BK135" s="191">
        <f t="shared" si="39"/>
        <v>0</v>
      </c>
      <c r="BL135" s="17" t="s">
        <v>3761</v>
      </c>
      <c r="BM135" s="190" t="s">
        <v>1298</v>
      </c>
    </row>
    <row r="136" spans="2:65" s="1" customFormat="1" ht="16.5" customHeight="1">
      <c r="B136" s="34"/>
      <c r="C136" s="225" t="s">
        <v>3863</v>
      </c>
      <c r="D136" s="225" t="s">
        <v>3806</v>
      </c>
      <c r="E136" s="226" t="s">
        <v>1299</v>
      </c>
      <c r="F136" s="227" t="s">
        <v>1300</v>
      </c>
      <c r="G136" s="228" t="s">
        <v>3834</v>
      </c>
      <c r="H136" s="229">
        <v>1</v>
      </c>
      <c r="I136" s="230"/>
      <c r="J136" s="231">
        <f t="shared" si="30"/>
        <v>0</v>
      </c>
      <c r="K136" s="227" t="s">
        <v>1790</v>
      </c>
      <c r="L136" s="232"/>
      <c r="M136" s="233" t="s">
        <v>3501</v>
      </c>
      <c r="N136" s="234" t="s">
        <v>3525</v>
      </c>
      <c r="O136" s="63"/>
      <c r="P136" s="188">
        <f t="shared" si="31"/>
        <v>0</v>
      </c>
      <c r="Q136" s="188">
        <v>0</v>
      </c>
      <c r="R136" s="188">
        <f t="shared" si="32"/>
        <v>0</v>
      </c>
      <c r="S136" s="188">
        <v>0</v>
      </c>
      <c r="T136" s="189">
        <f t="shared" si="33"/>
        <v>0</v>
      </c>
      <c r="AR136" s="190" t="s">
        <v>3842</v>
      </c>
      <c r="AT136" s="190" t="s">
        <v>3806</v>
      </c>
      <c r="AU136" s="190" t="s">
        <v>3565</v>
      </c>
      <c r="AY136" s="17" t="s">
        <v>3691</v>
      </c>
      <c r="BE136" s="191">
        <f t="shared" si="34"/>
        <v>0</v>
      </c>
      <c r="BF136" s="191">
        <f t="shared" si="35"/>
        <v>0</v>
      </c>
      <c r="BG136" s="191">
        <f t="shared" si="36"/>
        <v>0</v>
      </c>
      <c r="BH136" s="191">
        <f t="shared" si="37"/>
        <v>0</v>
      </c>
      <c r="BI136" s="191">
        <f t="shared" si="38"/>
        <v>0</v>
      </c>
      <c r="BJ136" s="17" t="s">
        <v>3562</v>
      </c>
      <c r="BK136" s="191">
        <f t="shared" si="39"/>
        <v>0</v>
      </c>
      <c r="BL136" s="17" t="s">
        <v>3761</v>
      </c>
      <c r="BM136" s="190" t="s">
        <v>1301</v>
      </c>
    </row>
    <row r="137" spans="2:65" s="1" customFormat="1" ht="16.5" customHeight="1">
      <c r="B137" s="34"/>
      <c r="C137" s="179" t="s">
        <v>3867</v>
      </c>
      <c r="D137" s="179" t="s">
        <v>3694</v>
      </c>
      <c r="E137" s="180" t="s">
        <v>1302</v>
      </c>
      <c r="F137" s="181" t="s">
        <v>1303</v>
      </c>
      <c r="G137" s="182" t="s">
        <v>3834</v>
      </c>
      <c r="H137" s="183">
        <v>1</v>
      </c>
      <c r="I137" s="184"/>
      <c r="J137" s="185">
        <f t="shared" si="30"/>
        <v>0</v>
      </c>
      <c r="K137" s="181" t="s">
        <v>1790</v>
      </c>
      <c r="L137" s="38"/>
      <c r="M137" s="186" t="s">
        <v>3501</v>
      </c>
      <c r="N137" s="187" t="s">
        <v>3525</v>
      </c>
      <c r="O137" s="63"/>
      <c r="P137" s="188">
        <f t="shared" si="31"/>
        <v>0</v>
      </c>
      <c r="Q137" s="188">
        <v>0</v>
      </c>
      <c r="R137" s="188">
        <f t="shared" si="32"/>
        <v>0</v>
      </c>
      <c r="S137" s="188">
        <v>0</v>
      </c>
      <c r="T137" s="189">
        <f t="shared" si="33"/>
        <v>0</v>
      </c>
      <c r="AR137" s="190" t="s">
        <v>3761</v>
      </c>
      <c r="AT137" s="190" t="s">
        <v>3694</v>
      </c>
      <c r="AU137" s="190" t="s">
        <v>3565</v>
      </c>
      <c r="AY137" s="17" t="s">
        <v>3691</v>
      </c>
      <c r="BE137" s="191">
        <f t="shared" si="34"/>
        <v>0</v>
      </c>
      <c r="BF137" s="191">
        <f t="shared" si="35"/>
        <v>0</v>
      </c>
      <c r="BG137" s="191">
        <f t="shared" si="36"/>
        <v>0</v>
      </c>
      <c r="BH137" s="191">
        <f t="shared" si="37"/>
        <v>0</v>
      </c>
      <c r="BI137" s="191">
        <f t="shared" si="38"/>
        <v>0</v>
      </c>
      <c r="BJ137" s="17" t="s">
        <v>3562</v>
      </c>
      <c r="BK137" s="191">
        <f t="shared" si="39"/>
        <v>0</v>
      </c>
      <c r="BL137" s="17" t="s">
        <v>3761</v>
      </c>
      <c r="BM137" s="190" t="s">
        <v>1304</v>
      </c>
    </row>
    <row r="138" spans="2:65" s="1" customFormat="1" ht="16.5" customHeight="1">
      <c r="B138" s="34"/>
      <c r="C138" s="179" t="s">
        <v>3871</v>
      </c>
      <c r="D138" s="179" t="s">
        <v>3694</v>
      </c>
      <c r="E138" s="180" t="s">
        <v>1305</v>
      </c>
      <c r="F138" s="181" t="s">
        <v>1306</v>
      </c>
      <c r="G138" s="182" t="s">
        <v>3834</v>
      </c>
      <c r="H138" s="183">
        <v>1</v>
      </c>
      <c r="I138" s="184"/>
      <c r="J138" s="185">
        <f t="shared" si="30"/>
        <v>0</v>
      </c>
      <c r="K138" s="181" t="s">
        <v>1790</v>
      </c>
      <c r="L138" s="38"/>
      <c r="M138" s="186" t="s">
        <v>3501</v>
      </c>
      <c r="N138" s="187" t="s">
        <v>3525</v>
      </c>
      <c r="O138" s="63"/>
      <c r="P138" s="188">
        <f t="shared" si="31"/>
        <v>0</v>
      </c>
      <c r="Q138" s="188">
        <v>0</v>
      </c>
      <c r="R138" s="188">
        <f t="shared" si="32"/>
        <v>0</v>
      </c>
      <c r="S138" s="188">
        <v>0</v>
      </c>
      <c r="T138" s="189">
        <f t="shared" si="33"/>
        <v>0</v>
      </c>
      <c r="AR138" s="190" t="s">
        <v>3761</v>
      </c>
      <c r="AT138" s="190" t="s">
        <v>3694</v>
      </c>
      <c r="AU138" s="190" t="s">
        <v>3565</v>
      </c>
      <c r="AY138" s="17" t="s">
        <v>3691</v>
      </c>
      <c r="BE138" s="191">
        <f t="shared" si="34"/>
        <v>0</v>
      </c>
      <c r="BF138" s="191">
        <f t="shared" si="35"/>
        <v>0</v>
      </c>
      <c r="BG138" s="191">
        <f t="shared" si="36"/>
        <v>0</v>
      </c>
      <c r="BH138" s="191">
        <f t="shared" si="37"/>
        <v>0</v>
      </c>
      <c r="BI138" s="191">
        <f t="shared" si="38"/>
        <v>0</v>
      </c>
      <c r="BJ138" s="17" t="s">
        <v>3562</v>
      </c>
      <c r="BK138" s="191">
        <f t="shared" si="39"/>
        <v>0</v>
      </c>
      <c r="BL138" s="17" t="s">
        <v>3761</v>
      </c>
      <c r="BM138" s="190" t="s">
        <v>1307</v>
      </c>
    </row>
    <row r="139" spans="2:65" s="1" customFormat="1" ht="16.5" customHeight="1">
      <c r="B139" s="34"/>
      <c r="C139" s="225" t="s">
        <v>3876</v>
      </c>
      <c r="D139" s="225" t="s">
        <v>3806</v>
      </c>
      <c r="E139" s="226" t="s">
        <v>1308</v>
      </c>
      <c r="F139" s="227" t="s">
        <v>1309</v>
      </c>
      <c r="G139" s="228" t="s">
        <v>3834</v>
      </c>
      <c r="H139" s="229">
        <v>1</v>
      </c>
      <c r="I139" s="230"/>
      <c r="J139" s="231">
        <f t="shared" si="30"/>
        <v>0</v>
      </c>
      <c r="K139" s="227" t="s">
        <v>3501</v>
      </c>
      <c r="L139" s="232"/>
      <c r="M139" s="233" t="s">
        <v>3501</v>
      </c>
      <c r="N139" s="234" t="s">
        <v>3525</v>
      </c>
      <c r="O139" s="63"/>
      <c r="P139" s="188">
        <f t="shared" si="31"/>
        <v>0</v>
      </c>
      <c r="Q139" s="188">
        <v>0</v>
      </c>
      <c r="R139" s="188">
        <f t="shared" si="32"/>
        <v>0</v>
      </c>
      <c r="S139" s="188">
        <v>0</v>
      </c>
      <c r="T139" s="189">
        <f t="shared" si="33"/>
        <v>0</v>
      </c>
      <c r="AR139" s="190" t="s">
        <v>3842</v>
      </c>
      <c r="AT139" s="190" t="s">
        <v>3806</v>
      </c>
      <c r="AU139" s="190" t="s">
        <v>3565</v>
      </c>
      <c r="AY139" s="17" t="s">
        <v>3691</v>
      </c>
      <c r="BE139" s="191">
        <f t="shared" si="34"/>
        <v>0</v>
      </c>
      <c r="BF139" s="191">
        <f t="shared" si="35"/>
        <v>0</v>
      </c>
      <c r="BG139" s="191">
        <f t="shared" si="36"/>
        <v>0</v>
      </c>
      <c r="BH139" s="191">
        <f t="shared" si="37"/>
        <v>0</v>
      </c>
      <c r="BI139" s="191">
        <f t="shared" si="38"/>
        <v>0</v>
      </c>
      <c r="BJ139" s="17" t="s">
        <v>3562</v>
      </c>
      <c r="BK139" s="191">
        <f t="shared" si="39"/>
        <v>0</v>
      </c>
      <c r="BL139" s="17" t="s">
        <v>3761</v>
      </c>
      <c r="BM139" s="190" t="s">
        <v>1310</v>
      </c>
    </row>
    <row r="140" spans="2:65" s="1" customFormat="1" ht="24" customHeight="1">
      <c r="B140" s="34"/>
      <c r="C140" s="179" t="s">
        <v>3880</v>
      </c>
      <c r="D140" s="179" t="s">
        <v>3694</v>
      </c>
      <c r="E140" s="180" t="s">
        <v>1311</v>
      </c>
      <c r="F140" s="181" t="s">
        <v>1312</v>
      </c>
      <c r="G140" s="182" t="s">
        <v>3834</v>
      </c>
      <c r="H140" s="183">
        <v>36</v>
      </c>
      <c r="I140" s="184"/>
      <c r="J140" s="185">
        <f t="shared" si="30"/>
        <v>0</v>
      </c>
      <c r="K140" s="181" t="s">
        <v>1790</v>
      </c>
      <c r="L140" s="38"/>
      <c r="M140" s="186" t="s">
        <v>3501</v>
      </c>
      <c r="N140" s="187" t="s">
        <v>3525</v>
      </c>
      <c r="O140" s="63"/>
      <c r="P140" s="188">
        <f t="shared" si="31"/>
        <v>0</v>
      </c>
      <c r="Q140" s="188">
        <v>0</v>
      </c>
      <c r="R140" s="188">
        <f t="shared" si="32"/>
        <v>0</v>
      </c>
      <c r="S140" s="188">
        <v>0</v>
      </c>
      <c r="T140" s="189">
        <f t="shared" si="33"/>
        <v>0</v>
      </c>
      <c r="AR140" s="190" t="s">
        <v>3761</v>
      </c>
      <c r="AT140" s="190" t="s">
        <v>3694</v>
      </c>
      <c r="AU140" s="190" t="s">
        <v>3565</v>
      </c>
      <c r="AY140" s="17" t="s">
        <v>3691</v>
      </c>
      <c r="BE140" s="191">
        <f t="shared" si="34"/>
        <v>0</v>
      </c>
      <c r="BF140" s="191">
        <f t="shared" si="35"/>
        <v>0</v>
      </c>
      <c r="BG140" s="191">
        <f t="shared" si="36"/>
        <v>0</v>
      </c>
      <c r="BH140" s="191">
        <f t="shared" si="37"/>
        <v>0</v>
      </c>
      <c r="BI140" s="191">
        <f t="shared" si="38"/>
        <v>0</v>
      </c>
      <c r="BJ140" s="17" t="s">
        <v>3562</v>
      </c>
      <c r="BK140" s="191">
        <f t="shared" si="39"/>
        <v>0</v>
      </c>
      <c r="BL140" s="17" t="s">
        <v>3761</v>
      </c>
      <c r="BM140" s="190" t="s">
        <v>1313</v>
      </c>
    </row>
    <row r="141" spans="2:65" s="1" customFormat="1" ht="16.5" customHeight="1">
      <c r="B141" s="34"/>
      <c r="C141" s="225" t="s">
        <v>3884</v>
      </c>
      <c r="D141" s="225" t="s">
        <v>3806</v>
      </c>
      <c r="E141" s="226" t="s">
        <v>1314</v>
      </c>
      <c r="F141" s="227" t="s">
        <v>1315</v>
      </c>
      <c r="G141" s="228" t="s">
        <v>3834</v>
      </c>
      <c r="H141" s="229">
        <v>36</v>
      </c>
      <c r="I141" s="230"/>
      <c r="J141" s="231">
        <f t="shared" si="30"/>
        <v>0</v>
      </c>
      <c r="K141" s="227" t="s">
        <v>1790</v>
      </c>
      <c r="L141" s="232"/>
      <c r="M141" s="233" t="s">
        <v>3501</v>
      </c>
      <c r="N141" s="234" t="s">
        <v>3525</v>
      </c>
      <c r="O141" s="63"/>
      <c r="P141" s="188">
        <f t="shared" si="31"/>
        <v>0</v>
      </c>
      <c r="Q141" s="188">
        <v>0</v>
      </c>
      <c r="R141" s="188">
        <f t="shared" si="32"/>
        <v>0</v>
      </c>
      <c r="S141" s="188">
        <v>0</v>
      </c>
      <c r="T141" s="189">
        <f t="shared" si="33"/>
        <v>0</v>
      </c>
      <c r="AR141" s="190" t="s">
        <v>3842</v>
      </c>
      <c r="AT141" s="190" t="s">
        <v>3806</v>
      </c>
      <c r="AU141" s="190" t="s">
        <v>3565</v>
      </c>
      <c r="AY141" s="17" t="s">
        <v>3691</v>
      </c>
      <c r="BE141" s="191">
        <f t="shared" si="34"/>
        <v>0</v>
      </c>
      <c r="BF141" s="191">
        <f t="shared" si="35"/>
        <v>0</v>
      </c>
      <c r="BG141" s="191">
        <f t="shared" si="36"/>
        <v>0</v>
      </c>
      <c r="BH141" s="191">
        <f t="shared" si="37"/>
        <v>0</v>
      </c>
      <c r="BI141" s="191">
        <f t="shared" si="38"/>
        <v>0</v>
      </c>
      <c r="BJ141" s="17" t="s">
        <v>3562</v>
      </c>
      <c r="BK141" s="191">
        <f t="shared" si="39"/>
        <v>0</v>
      </c>
      <c r="BL141" s="17" t="s">
        <v>3761</v>
      </c>
      <c r="BM141" s="190" t="s">
        <v>1316</v>
      </c>
    </row>
    <row r="142" spans="2:65" s="1" customFormat="1" ht="24" customHeight="1">
      <c r="B142" s="34"/>
      <c r="C142" s="179" t="s">
        <v>3886</v>
      </c>
      <c r="D142" s="179" t="s">
        <v>3694</v>
      </c>
      <c r="E142" s="180" t="s">
        <v>1317</v>
      </c>
      <c r="F142" s="181" t="s">
        <v>1318</v>
      </c>
      <c r="G142" s="182" t="s">
        <v>3834</v>
      </c>
      <c r="H142" s="183">
        <v>173</v>
      </c>
      <c r="I142" s="184"/>
      <c r="J142" s="185">
        <f t="shared" si="30"/>
        <v>0</v>
      </c>
      <c r="K142" s="181" t="s">
        <v>1790</v>
      </c>
      <c r="L142" s="38"/>
      <c r="M142" s="186" t="s">
        <v>3501</v>
      </c>
      <c r="N142" s="187" t="s">
        <v>3525</v>
      </c>
      <c r="O142" s="63"/>
      <c r="P142" s="188">
        <f t="shared" si="31"/>
        <v>0</v>
      </c>
      <c r="Q142" s="188">
        <v>0</v>
      </c>
      <c r="R142" s="188">
        <f t="shared" si="32"/>
        <v>0</v>
      </c>
      <c r="S142" s="188">
        <v>0</v>
      </c>
      <c r="T142" s="189">
        <f t="shared" si="33"/>
        <v>0</v>
      </c>
      <c r="AR142" s="190" t="s">
        <v>3761</v>
      </c>
      <c r="AT142" s="190" t="s">
        <v>3694</v>
      </c>
      <c r="AU142" s="190" t="s">
        <v>3565</v>
      </c>
      <c r="AY142" s="17" t="s">
        <v>3691</v>
      </c>
      <c r="BE142" s="191">
        <f t="shared" si="34"/>
        <v>0</v>
      </c>
      <c r="BF142" s="191">
        <f t="shared" si="35"/>
        <v>0</v>
      </c>
      <c r="BG142" s="191">
        <f t="shared" si="36"/>
        <v>0</v>
      </c>
      <c r="BH142" s="191">
        <f t="shared" si="37"/>
        <v>0</v>
      </c>
      <c r="BI142" s="191">
        <f t="shared" si="38"/>
        <v>0</v>
      </c>
      <c r="BJ142" s="17" t="s">
        <v>3562</v>
      </c>
      <c r="BK142" s="191">
        <f t="shared" si="39"/>
        <v>0</v>
      </c>
      <c r="BL142" s="17" t="s">
        <v>3761</v>
      </c>
      <c r="BM142" s="190" t="s">
        <v>1319</v>
      </c>
    </row>
    <row r="143" spans="2:51" s="12" customFormat="1" ht="12">
      <c r="B143" s="192"/>
      <c r="C143" s="193"/>
      <c r="D143" s="194" t="s">
        <v>3710</v>
      </c>
      <c r="E143" s="195" t="s">
        <v>3501</v>
      </c>
      <c r="F143" s="196" t="s">
        <v>1320</v>
      </c>
      <c r="G143" s="193"/>
      <c r="H143" s="197">
        <v>173</v>
      </c>
      <c r="I143" s="198"/>
      <c r="J143" s="193"/>
      <c r="K143" s="193"/>
      <c r="L143" s="199"/>
      <c r="M143" s="200"/>
      <c r="N143" s="201"/>
      <c r="O143" s="201"/>
      <c r="P143" s="201"/>
      <c r="Q143" s="201"/>
      <c r="R143" s="201"/>
      <c r="S143" s="201"/>
      <c r="T143" s="202"/>
      <c r="AT143" s="203" t="s">
        <v>3710</v>
      </c>
      <c r="AU143" s="203" t="s">
        <v>3565</v>
      </c>
      <c r="AV143" s="12" t="s">
        <v>3565</v>
      </c>
      <c r="AW143" s="12" t="s">
        <v>3515</v>
      </c>
      <c r="AX143" s="12" t="s">
        <v>3554</v>
      </c>
      <c r="AY143" s="203" t="s">
        <v>3691</v>
      </c>
    </row>
    <row r="144" spans="2:51" s="13" customFormat="1" ht="12">
      <c r="B144" s="204"/>
      <c r="C144" s="205"/>
      <c r="D144" s="194" t="s">
        <v>3710</v>
      </c>
      <c r="E144" s="206" t="s">
        <v>3501</v>
      </c>
      <c r="F144" s="207" t="s">
        <v>3712</v>
      </c>
      <c r="G144" s="205"/>
      <c r="H144" s="208">
        <v>173</v>
      </c>
      <c r="I144" s="209"/>
      <c r="J144" s="205"/>
      <c r="K144" s="205"/>
      <c r="L144" s="210"/>
      <c r="M144" s="211"/>
      <c r="N144" s="212"/>
      <c r="O144" s="212"/>
      <c r="P144" s="212"/>
      <c r="Q144" s="212"/>
      <c r="R144" s="212"/>
      <c r="S144" s="212"/>
      <c r="T144" s="213"/>
      <c r="AT144" s="214" t="s">
        <v>3710</v>
      </c>
      <c r="AU144" s="214" t="s">
        <v>3565</v>
      </c>
      <c r="AV144" s="13" t="s">
        <v>3699</v>
      </c>
      <c r="AW144" s="13" t="s">
        <v>3515</v>
      </c>
      <c r="AX144" s="13" t="s">
        <v>3562</v>
      </c>
      <c r="AY144" s="214" t="s">
        <v>3691</v>
      </c>
    </row>
    <row r="145" spans="2:65" s="1" customFormat="1" ht="16.5" customHeight="1">
      <c r="B145" s="34"/>
      <c r="C145" s="225" t="s">
        <v>3889</v>
      </c>
      <c r="D145" s="225" t="s">
        <v>3806</v>
      </c>
      <c r="E145" s="226" t="s">
        <v>1321</v>
      </c>
      <c r="F145" s="227" t="s">
        <v>1322</v>
      </c>
      <c r="G145" s="228" t="s">
        <v>3834</v>
      </c>
      <c r="H145" s="229">
        <v>87</v>
      </c>
      <c r="I145" s="230"/>
      <c r="J145" s="231">
        <f aca="true" t="shared" si="40" ref="J145:J151">ROUND(I145*H145,2)</f>
        <v>0</v>
      </c>
      <c r="K145" s="227" t="s">
        <v>1790</v>
      </c>
      <c r="L145" s="232"/>
      <c r="M145" s="233" t="s">
        <v>3501</v>
      </c>
      <c r="N145" s="234" t="s">
        <v>3525</v>
      </c>
      <c r="O145" s="63"/>
      <c r="P145" s="188">
        <f aca="true" t="shared" si="41" ref="P145:P151">O145*H145</f>
        <v>0</v>
      </c>
      <c r="Q145" s="188">
        <v>0</v>
      </c>
      <c r="R145" s="188">
        <f aca="true" t="shared" si="42" ref="R145:R151">Q145*H145</f>
        <v>0</v>
      </c>
      <c r="S145" s="188">
        <v>0</v>
      </c>
      <c r="T145" s="189">
        <f aca="true" t="shared" si="43" ref="T145:T151">S145*H145</f>
        <v>0</v>
      </c>
      <c r="AR145" s="190" t="s">
        <v>3842</v>
      </c>
      <c r="AT145" s="190" t="s">
        <v>3806</v>
      </c>
      <c r="AU145" s="190" t="s">
        <v>3565</v>
      </c>
      <c r="AY145" s="17" t="s">
        <v>3691</v>
      </c>
      <c r="BE145" s="191">
        <f aca="true" t="shared" si="44" ref="BE145:BE151">IF(N145="základní",J145,0)</f>
        <v>0</v>
      </c>
      <c r="BF145" s="191">
        <f aca="true" t="shared" si="45" ref="BF145:BF151">IF(N145="snížená",J145,0)</f>
        <v>0</v>
      </c>
      <c r="BG145" s="191">
        <f aca="true" t="shared" si="46" ref="BG145:BG151">IF(N145="zákl. přenesená",J145,0)</f>
        <v>0</v>
      </c>
      <c r="BH145" s="191">
        <f aca="true" t="shared" si="47" ref="BH145:BH151">IF(N145="sníž. přenesená",J145,0)</f>
        <v>0</v>
      </c>
      <c r="BI145" s="191">
        <f aca="true" t="shared" si="48" ref="BI145:BI151">IF(N145="nulová",J145,0)</f>
        <v>0</v>
      </c>
      <c r="BJ145" s="17" t="s">
        <v>3562</v>
      </c>
      <c r="BK145" s="191">
        <f aca="true" t="shared" si="49" ref="BK145:BK151">ROUND(I145*H145,2)</f>
        <v>0</v>
      </c>
      <c r="BL145" s="17" t="s">
        <v>3761</v>
      </c>
      <c r="BM145" s="190" t="s">
        <v>1323</v>
      </c>
    </row>
    <row r="146" spans="2:65" s="1" customFormat="1" ht="16.5" customHeight="1">
      <c r="B146" s="34"/>
      <c r="C146" s="225" t="s">
        <v>3893</v>
      </c>
      <c r="D146" s="225" t="s">
        <v>3806</v>
      </c>
      <c r="E146" s="226" t="s">
        <v>1324</v>
      </c>
      <c r="F146" s="227" t="s">
        <v>1325</v>
      </c>
      <c r="G146" s="228" t="s">
        <v>3834</v>
      </c>
      <c r="H146" s="229">
        <v>86</v>
      </c>
      <c r="I146" s="230"/>
      <c r="J146" s="231">
        <f t="shared" si="40"/>
        <v>0</v>
      </c>
      <c r="K146" s="227" t="s">
        <v>1790</v>
      </c>
      <c r="L146" s="232"/>
      <c r="M146" s="233" t="s">
        <v>3501</v>
      </c>
      <c r="N146" s="234" t="s">
        <v>3525</v>
      </c>
      <c r="O146" s="63"/>
      <c r="P146" s="188">
        <f t="shared" si="41"/>
        <v>0</v>
      </c>
      <c r="Q146" s="188">
        <v>0</v>
      </c>
      <c r="R146" s="188">
        <f t="shared" si="42"/>
        <v>0</v>
      </c>
      <c r="S146" s="188">
        <v>0</v>
      </c>
      <c r="T146" s="189">
        <f t="shared" si="43"/>
        <v>0</v>
      </c>
      <c r="AR146" s="190" t="s">
        <v>3842</v>
      </c>
      <c r="AT146" s="190" t="s">
        <v>3806</v>
      </c>
      <c r="AU146" s="190" t="s">
        <v>3565</v>
      </c>
      <c r="AY146" s="17" t="s">
        <v>3691</v>
      </c>
      <c r="BE146" s="191">
        <f t="shared" si="44"/>
        <v>0</v>
      </c>
      <c r="BF146" s="191">
        <f t="shared" si="45"/>
        <v>0</v>
      </c>
      <c r="BG146" s="191">
        <f t="shared" si="46"/>
        <v>0</v>
      </c>
      <c r="BH146" s="191">
        <f t="shared" si="47"/>
        <v>0</v>
      </c>
      <c r="BI146" s="191">
        <f t="shared" si="48"/>
        <v>0</v>
      </c>
      <c r="BJ146" s="17" t="s">
        <v>3562</v>
      </c>
      <c r="BK146" s="191">
        <f t="shared" si="49"/>
        <v>0</v>
      </c>
      <c r="BL146" s="17" t="s">
        <v>3761</v>
      </c>
      <c r="BM146" s="190" t="s">
        <v>1326</v>
      </c>
    </row>
    <row r="147" spans="2:65" s="1" customFormat="1" ht="16.5" customHeight="1">
      <c r="B147" s="34"/>
      <c r="C147" s="179" t="s">
        <v>3896</v>
      </c>
      <c r="D147" s="179" t="s">
        <v>3694</v>
      </c>
      <c r="E147" s="180" t="s">
        <v>1327</v>
      </c>
      <c r="F147" s="181" t="s">
        <v>1328</v>
      </c>
      <c r="G147" s="182" t="s">
        <v>3834</v>
      </c>
      <c r="H147" s="183">
        <v>10</v>
      </c>
      <c r="I147" s="184"/>
      <c r="J147" s="185">
        <f t="shared" si="40"/>
        <v>0</v>
      </c>
      <c r="K147" s="181" t="s">
        <v>1790</v>
      </c>
      <c r="L147" s="38"/>
      <c r="M147" s="186" t="s">
        <v>3501</v>
      </c>
      <c r="N147" s="187" t="s">
        <v>3525</v>
      </c>
      <c r="O147" s="63"/>
      <c r="P147" s="188">
        <f t="shared" si="41"/>
        <v>0</v>
      </c>
      <c r="Q147" s="188">
        <v>0</v>
      </c>
      <c r="R147" s="188">
        <f t="shared" si="42"/>
        <v>0</v>
      </c>
      <c r="S147" s="188">
        <v>0</v>
      </c>
      <c r="T147" s="189">
        <f t="shared" si="43"/>
        <v>0</v>
      </c>
      <c r="AR147" s="190" t="s">
        <v>3761</v>
      </c>
      <c r="AT147" s="190" t="s">
        <v>3694</v>
      </c>
      <c r="AU147" s="190" t="s">
        <v>3565</v>
      </c>
      <c r="AY147" s="17" t="s">
        <v>3691</v>
      </c>
      <c r="BE147" s="191">
        <f t="shared" si="44"/>
        <v>0</v>
      </c>
      <c r="BF147" s="191">
        <f t="shared" si="45"/>
        <v>0</v>
      </c>
      <c r="BG147" s="191">
        <f t="shared" si="46"/>
        <v>0</v>
      </c>
      <c r="BH147" s="191">
        <f t="shared" si="47"/>
        <v>0</v>
      </c>
      <c r="BI147" s="191">
        <f t="shared" si="48"/>
        <v>0</v>
      </c>
      <c r="BJ147" s="17" t="s">
        <v>3562</v>
      </c>
      <c r="BK147" s="191">
        <f t="shared" si="49"/>
        <v>0</v>
      </c>
      <c r="BL147" s="17" t="s">
        <v>3761</v>
      </c>
      <c r="BM147" s="190" t="s">
        <v>1329</v>
      </c>
    </row>
    <row r="148" spans="2:65" s="1" customFormat="1" ht="16.5" customHeight="1">
      <c r="B148" s="34"/>
      <c r="C148" s="225" t="s">
        <v>3899</v>
      </c>
      <c r="D148" s="225" t="s">
        <v>3806</v>
      </c>
      <c r="E148" s="226" t="s">
        <v>1330</v>
      </c>
      <c r="F148" s="227" t="s">
        <v>1331</v>
      </c>
      <c r="G148" s="228" t="s">
        <v>3834</v>
      </c>
      <c r="H148" s="229">
        <v>10</v>
      </c>
      <c r="I148" s="230"/>
      <c r="J148" s="231">
        <f t="shared" si="40"/>
        <v>0</v>
      </c>
      <c r="K148" s="227" t="s">
        <v>1790</v>
      </c>
      <c r="L148" s="232"/>
      <c r="M148" s="233" t="s">
        <v>3501</v>
      </c>
      <c r="N148" s="234" t="s">
        <v>3525</v>
      </c>
      <c r="O148" s="63"/>
      <c r="P148" s="188">
        <f t="shared" si="41"/>
        <v>0</v>
      </c>
      <c r="Q148" s="188">
        <v>0</v>
      </c>
      <c r="R148" s="188">
        <f t="shared" si="42"/>
        <v>0</v>
      </c>
      <c r="S148" s="188">
        <v>0</v>
      </c>
      <c r="T148" s="189">
        <f t="shared" si="43"/>
        <v>0</v>
      </c>
      <c r="AR148" s="190" t="s">
        <v>3842</v>
      </c>
      <c r="AT148" s="190" t="s">
        <v>3806</v>
      </c>
      <c r="AU148" s="190" t="s">
        <v>3565</v>
      </c>
      <c r="AY148" s="17" t="s">
        <v>3691</v>
      </c>
      <c r="BE148" s="191">
        <f t="shared" si="44"/>
        <v>0</v>
      </c>
      <c r="BF148" s="191">
        <f t="shared" si="45"/>
        <v>0</v>
      </c>
      <c r="BG148" s="191">
        <f t="shared" si="46"/>
        <v>0</v>
      </c>
      <c r="BH148" s="191">
        <f t="shared" si="47"/>
        <v>0</v>
      </c>
      <c r="BI148" s="191">
        <f t="shared" si="48"/>
        <v>0</v>
      </c>
      <c r="BJ148" s="17" t="s">
        <v>3562</v>
      </c>
      <c r="BK148" s="191">
        <f t="shared" si="49"/>
        <v>0</v>
      </c>
      <c r="BL148" s="17" t="s">
        <v>3761</v>
      </c>
      <c r="BM148" s="190" t="s">
        <v>1332</v>
      </c>
    </row>
    <row r="149" spans="2:65" s="1" customFormat="1" ht="24" customHeight="1">
      <c r="B149" s="34"/>
      <c r="C149" s="179" t="s">
        <v>3903</v>
      </c>
      <c r="D149" s="179" t="s">
        <v>3694</v>
      </c>
      <c r="E149" s="180" t="s">
        <v>1333</v>
      </c>
      <c r="F149" s="181" t="s">
        <v>1334</v>
      </c>
      <c r="G149" s="182" t="s">
        <v>3834</v>
      </c>
      <c r="H149" s="183">
        <v>1</v>
      </c>
      <c r="I149" s="184"/>
      <c r="J149" s="185">
        <f t="shared" si="40"/>
        <v>0</v>
      </c>
      <c r="K149" s="181" t="s">
        <v>1790</v>
      </c>
      <c r="L149" s="38"/>
      <c r="M149" s="186" t="s">
        <v>3501</v>
      </c>
      <c r="N149" s="187" t="s">
        <v>3525</v>
      </c>
      <c r="O149" s="63"/>
      <c r="P149" s="188">
        <f t="shared" si="41"/>
        <v>0</v>
      </c>
      <c r="Q149" s="188">
        <v>0</v>
      </c>
      <c r="R149" s="188">
        <f t="shared" si="42"/>
        <v>0</v>
      </c>
      <c r="S149" s="188">
        <v>0</v>
      </c>
      <c r="T149" s="189">
        <f t="shared" si="43"/>
        <v>0</v>
      </c>
      <c r="AR149" s="190" t="s">
        <v>3761</v>
      </c>
      <c r="AT149" s="190" t="s">
        <v>3694</v>
      </c>
      <c r="AU149" s="190" t="s">
        <v>3565</v>
      </c>
      <c r="AY149" s="17" t="s">
        <v>3691</v>
      </c>
      <c r="BE149" s="191">
        <f t="shared" si="44"/>
        <v>0</v>
      </c>
      <c r="BF149" s="191">
        <f t="shared" si="45"/>
        <v>0</v>
      </c>
      <c r="BG149" s="191">
        <f t="shared" si="46"/>
        <v>0</v>
      </c>
      <c r="BH149" s="191">
        <f t="shared" si="47"/>
        <v>0</v>
      </c>
      <c r="BI149" s="191">
        <f t="shared" si="48"/>
        <v>0</v>
      </c>
      <c r="BJ149" s="17" t="s">
        <v>3562</v>
      </c>
      <c r="BK149" s="191">
        <f t="shared" si="49"/>
        <v>0</v>
      </c>
      <c r="BL149" s="17" t="s">
        <v>3761</v>
      </c>
      <c r="BM149" s="190" t="s">
        <v>1335</v>
      </c>
    </row>
    <row r="150" spans="2:65" s="1" customFormat="1" ht="16.5" customHeight="1">
      <c r="B150" s="34"/>
      <c r="C150" s="179" t="s">
        <v>3905</v>
      </c>
      <c r="D150" s="179" t="s">
        <v>3694</v>
      </c>
      <c r="E150" s="180" t="s">
        <v>1336</v>
      </c>
      <c r="F150" s="181" t="s">
        <v>1337</v>
      </c>
      <c r="G150" s="182" t="s">
        <v>2173</v>
      </c>
      <c r="H150" s="183">
        <v>1</v>
      </c>
      <c r="I150" s="184"/>
      <c r="J150" s="185">
        <f t="shared" si="40"/>
        <v>0</v>
      </c>
      <c r="K150" s="181" t="s">
        <v>1790</v>
      </c>
      <c r="L150" s="38"/>
      <c r="M150" s="186" t="s">
        <v>3501</v>
      </c>
      <c r="N150" s="187" t="s">
        <v>3525</v>
      </c>
      <c r="O150" s="63"/>
      <c r="P150" s="188">
        <f t="shared" si="41"/>
        <v>0</v>
      </c>
      <c r="Q150" s="188">
        <v>0</v>
      </c>
      <c r="R150" s="188">
        <f t="shared" si="42"/>
        <v>0</v>
      </c>
      <c r="S150" s="188">
        <v>0</v>
      </c>
      <c r="T150" s="189">
        <f t="shared" si="43"/>
        <v>0</v>
      </c>
      <c r="AR150" s="190" t="s">
        <v>3761</v>
      </c>
      <c r="AT150" s="190" t="s">
        <v>3694</v>
      </c>
      <c r="AU150" s="190" t="s">
        <v>3565</v>
      </c>
      <c r="AY150" s="17" t="s">
        <v>3691</v>
      </c>
      <c r="BE150" s="191">
        <f t="shared" si="44"/>
        <v>0</v>
      </c>
      <c r="BF150" s="191">
        <f t="shared" si="45"/>
        <v>0</v>
      </c>
      <c r="BG150" s="191">
        <f t="shared" si="46"/>
        <v>0</v>
      </c>
      <c r="BH150" s="191">
        <f t="shared" si="47"/>
        <v>0</v>
      </c>
      <c r="BI150" s="191">
        <f t="shared" si="48"/>
        <v>0</v>
      </c>
      <c r="BJ150" s="17" t="s">
        <v>3562</v>
      </c>
      <c r="BK150" s="191">
        <f t="shared" si="49"/>
        <v>0</v>
      </c>
      <c r="BL150" s="17" t="s">
        <v>3761</v>
      </c>
      <c r="BM150" s="190" t="s">
        <v>1338</v>
      </c>
    </row>
    <row r="151" spans="2:65" s="1" customFormat="1" ht="24" customHeight="1">
      <c r="B151" s="34"/>
      <c r="C151" s="179" t="s">
        <v>3909</v>
      </c>
      <c r="D151" s="179" t="s">
        <v>3694</v>
      </c>
      <c r="E151" s="180" t="s">
        <v>1339</v>
      </c>
      <c r="F151" s="181" t="s">
        <v>1340</v>
      </c>
      <c r="G151" s="182" t="s">
        <v>3792</v>
      </c>
      <c r="H151" s="183">
        <v>1.988</v>
      </c>
      <c r="I151" s="184"/>
      <c r="J151" s="185">
        <f t="shared" si="40"/>
        <v>0</v>
      </c>
      <c r="K151" s="181" t="s">
        <v>1790</v>
      </c>
      <c r="L151" s="38"/>
      <c r="M151" s="186" t="s">
        <v>3501</v>
      </c>
      <c r="N151" s="187" t="s">
        <v>3525</v>
      </c>
      <c r="O151" s="63"/>
      <c r="P151" s="188">
        <f t="shared" si="41"/>
        <v>0</v>
      </c>
      <c r="Q151" s="188">
        <v>0</v>
      </c>
      <c r="R151" s="188">
        <f t="shared" si="42"/>
        <v>0</v>
      </c>
      <c r="S151" s="188">
        <v>0</v>
      </c>
      <c r="T151" s="189">
        <f t="shared" si="43"/>
        <v>0</v>
      </c>
      <c r="AR151" s="190" t="s">
        <v>3761</v>
      </c>
      <c r="AT151" s="190" t="s">
        <v>3694</v>
      </c>
      <c r="AU151" s="190" t="s">
        <v>3565</v>
      </c>
      <c r="AY151" s="17" t="s">
        <v>3691</v>
      </c>
      <c r="BE151" s="191">
        <f t="shared" si="44"/>
        <v>0</v>
      </c>
      <c r="BF151" s="191">
        <f t="shared" si="45"/>
        <v>0</v>
      </c>
      <c r="BG151" s="191">
        <f t="shared" si="46"/>
        <v>0</v>
      </c>
      <c r="BH151" s="191">
        <f t="shared" si="47"/>
        <v>0</v>
      </c>
      <c r="BI151" s="191">
        <f t="shared" si="48"/>
        <v>0</v>
      </c>
      <c r="BJ151" s="17" t="s">
        <v>3562</v>
      </c>
      <c r="BK151" s="191">
        <f t="shared" si="49"/>
        <v>0</v>
      </c>
      <c r="BL151" s="17" t="s">
        <v>3761</v>
      </c>
      <c r="BM151" s="190" t="s">
        <v>1341</v>
      </c>
    </row>
    <row r="152" spans="2:63" s="11" customFormat="1" ht="22.9" customHeight="1">
      <c r="B152" s="163"/>
      <c r="C152" s="164"/>
      <c r="D152" s="165" t="s">
        <v>3553</v>
      </c>
      <c r="E152" s="177" t="s">
        <v>1342</v>
      </c>
      <c r="F152" s="177" t="s">
        <v>1343</v>
      </c>
      <c r="G152" s="164"/>
      <c r="H152" s="164"/>
      <c r="I152" s="167"/>
      <c r="J152" s="178">
        <f>BK152</f>
        <v>0</v>
      </c>
      <c r="K152" s="164"/>
      <c r="L152" s="169"/>
      <c r="M152" s="170"/>
      <c r="N152" s="171"/>
      <c r="O152" s="171"/>
      <c r="P152" s="172">
        <f>SUM(P153:P156)</f>
        <v>0</v>
      </c>
      <c r="Q152" s="171"/>
      <c r="R152" s="172">
        <f>SUM(R153:R156)</f>
        <v>0</v>
      </c>
      <c r="S152" s="171"/>
      <c r="T152" s="173">
        <f>SUM(T153:T156)</f>
        <v>0</v>
      </c>
      <c r="AR152" s="174" t="s">
        <v>3565</v>
      </c>
      <c r="AT152" s="175" t="s">
        <v>3553</v>
      </c>
      <c r="AU152" s="175" t="s">
        <v>3562</v>
      </c>
      <c r="AY152" s="174" t="s">
        <v>3691</v>
      </c>
      <c r="BK152" s="176">
        <f>SUM(BK153:BK156)</f>
        <v>0</v>
      </c>
    </row>
    <row r="153" spans="2:65" s="1" customFormat="1" ht="16.5" customHeight="1">
      <c r="B153" s="34"/>
      <c r="C153" s="179" t="s">
        <v>3913</v>
      </c>
      <c r="D153" s="179" t="s">
        <v>3694</v>
      </c>
      <c r="E153" s="180" t="s">
        <v>1344</v>
      </c>
      <c r="F153" s="181" t="s">
        <v>1345</v>
      </c>
      <c r="G153" s="182" t="s">
        <v>3834</v>
      </c>
      <c r="H153" s="183">
        <v>35</v>
      </c>
      <c r="I153" s="184"/>
      <c r="J153" s="185">
        <f>ROUND(I153*H153,2)</f>
        <v>0</v>
      </c>
      <c r="K153" s="181" t="s">
        <v>3501</v>
      </c>
      <c r="L153" s="38"/>
      <c r="M153" s="186" t="s">
        <v>3501</v>
      </c>
      <c r="N153" s="187" t="s">
        <v>3525</v>
      </c>
      <c r="O153" s="63"/>
      <c r="P153" s="188">
        <f>O153*H153</f>
        <v>0</v>
      </c>
      <c r="Q153" s="188">
        <v>0</v>
      </c>
      <c r="R153" s="188">
        <f>Q153*H153</f>
        <v>0</v>
      </c>
      <c r="S153" s="188">
        <v>0</v>
      </c>
      <c r="T153" s="189">
        <f>S153*H153</f>
        <v>0</v>
      </c>
      <c r="AR153" s="190" t="s">
        <v>3761</v>
      </c>
      <c r="AT153" s="190" t="s">
        <v>3694</v>
      </c>
      <c r="AU153" s="190" t="s">
        <v>3565</v>
      </c>
      <c r="AY153" s="17" t="s">
        <v>3691</v>
      </c>
      <c r="BE153" s="191">
        <f>IF(N153="základní",J153,0)</f>
        <v>0</v>
      </c>
      <c r="BF153" s="191">
        <f>IF(N153="snížená",J153,0)</f>
        <v>0</v>
      </c>
      <c r="BG153" s="191">
        <f>IF(N153="zákl. přenesená",J153,0)</f>
        <v>0</v>
      </c>
      <c r="BH153" s="191">
        <f>IF(N153="sníž. přenesená",J153,0)</f>
        <v>0</v>
      </c>
      <c r="BI153" s="191">
        <f>IF(N153="nulová",J153,0)</f>
        <v>0</v>
      </c>
      <c r="BJ153" s="17" t="s">
        <v>3562</v>
      </c>
      <c r="BK153" s="191">
        <f>ROUND(I153*H153,2)</f>
        <v>0</v>
      </c>
      <c r="BL153" s="17" t="s">
        <v>3761</v>
      </c>
      <c r="BM153" s="190" t="s">
        <v>1346</v>
      </c>
    </row>
    <row r="154" spans="2:65" s="1" customFormat="1" ht="16.5" customHeight="1">
      <c r="B154" s="34"/>
      <c r="C154" s="225" t="s">
        <v>3917</v>
      </c>
      <c r="D154" s="225" t="s">
        <v>3806</v>
      </c>
      <c r="E154" s="226" t="s">
        <v>1347</v>
      </c>
      <c r="F154" s="227" t="s">
        <v>1348</v>
      </c>
      <c r="G154" s="228" t="s">
        <v>3834</v>
      </c>
      <c r="H154" s="229">
        <v>35</v>
      </c>
      <c r="I154" s="230"/>
      <c r="J154" s="231">
        <f>ROUND(I154*H154,2)</f>
        <v>0</v>
      </c>
      <c r="K154" s="227" t="s">
        <v>3501</v>
      </c>
      <c r="L154" s="232"/>
      <c r="M154" s="233" t="s">
        <v>3501</v>
      </c>
      <c r="N154" s="234" t="s">
        <v>3525</v>
      </c>
      <c r="O154" s="63"/>
      <c r="P154" s="188">
        <f>O154*H154</f>
        <v>0</v>
      </c>
      <c r="Q154" s="188">
        <v>0</v>
      </c>
      <c r="R154" s="188">
        <f>Q154*H154</f>
        <v>0</v>
      </c>
      <c r="S154" s="188">
        <v>0</v>
      </c>
      <c r="T154" s="189">
        <f>S154*H154</f>
        <v>0</v>
      </c>
      <c r="AR154" s="190" t="s">
        <v>3842</v>
      </c>
      <c r="AT154" s="190" t="s">
        <v>3806</v>
      </c>
      <c r="AU154" s="190" t="s">
        <v>3565</v>
      </c>
      <c r="AY154" s="17" t="s">
        <v>3691</v>
      </c>
      <c r="BE154" s="191">
        <f>IF(N154="základní",J154,0)</f>
        <v>0</v>
      </c>
      <c r="BF154" s="191">
        <f>IF(N154="snížená",J154,0)</f>
        <v>0</v>
      </c>
      <c r="BG154" s="191">
        <f>IF(N154="zákl. přenesená",J154,0)</f>
        <v>0</v>
      </c>
      <c r="BH154" s="191">
        <f>IF(N154="sníž. přenesená",J154,0)</f>
        <v>0</v>
      </c>
      <c r="BI154" s="191">
        <f>IF(N154="nulová",J154,0)</f>
        <v>0</v>
      </c>
      <c r="BJ154" s="17" t="s">
        <v>3562</v>
      </c>
      <c r="BK154" s="191">
        <f>ROUND(I154*H154,2)</f>
        <v>0</v>
      </c>
      <c r="BL154" s="17" t="s">
        <v>3761</v>
      </c>
      <c r="BM154" s="190" t="s">
        <v>1349</v>
      </c>
    </row>
    <row r="155" spans="2:65" s="1" customFormat="1" ht="16.5" customHeight="1">
      <c r="B155" s="34"/>
      <c r="C155" s="179" t="s">
        <v>3921</v>
      </c>
      <c r="D155" s="179" t="s">
        <v>3694</v>
      </c>
      <c r="E155" s="180" t="s">
        <v>1350</v>
      </c>
      <c r="F155" s="181" t="s">
        <v>1351</v>
      </c>
      <c r="G155" s="182" t="s">
        <v>3834</v>
      </c>
      <c r="H155" s="183">
        <v>28</v>
      </c>
      <c r="I155" s="184"/>
      <c r="J155" s="185">
        <f>ROUND(I155*H155,2)</f>
        <v>0</v>
      </c>
      <c r="K155" s="181" t="s">
        <v>3501</v>
      </c>
      <c r="L155" s="38"/>
      <c r="M155" s="186" t="s">
        <v>3501</v>
      </c>
      <c r="N155" s="187" t="s">
        <v>3525</v>
      </c>
      <c r="O155" s="63"/>
      <c r="P155" s="188">
        <f>O155*H155</f>
        <v>0</v>
      </c>
      <c r="Q155" s="188">
        <v>0</v>
      </c>
      <c r="R155" s="188">
        <f>Q155*H155</f>
        <v>0</v>
      </c>
      <c r="S155" s="188">
        <v>0</v>
      </c>
      <c r="T155" s="189">
        <f>S155*H155</f>
        <v>0</v>
      </c>
      <c r="AR155" s="190" t="s">
        <v>3761</v>
      </c>
      <c r="AT155" s="190" t="s">
        <v>3694</v>
      </c>
      <c r="AU155" s="190" t="s">
        <v>3565</v>
      </c>
      <c r="AY155" s="17" t="s">
        <v>3691</v>
      </c>
      <c r="BE155" s="191">
        <f>IF(N155="základní",J155,0)</f>
        <v>0</v>
      </c>
      <c r="BF155" s="191">
        <f>IF(N155="snížená",J155,0)</f>
        <v>0</v>
      </c>
      <c r="BG155" s="191">
        <f>IF(N155="zákl. přenesená",J155,0)</f>
        <v>0</v>
      </c>
      <c r="BH155" s="191">
        <f>IF(N155="sníž. přenesená",J155,0)</f>
        <v>0</v>
      </c>
      <c r="BI155" s="191">
        <f>IF(N155="nulová",J155,0)</f>
        <v>0</v>
      </c>
      <c r="BJ155" s="17" t="s">
        <v>3562</v>
      </c>
      <c r="BK155" s="191">
        <f>ROUND(I155*H155,2)</f>
        <v>0</v>
      </c>
      <c r="BL155" s="17" t="s">
        <v>3761</v>
      </c>
      <c r="BM155" s="190" t="s">
        <v>1352</v>
      </c>
    </row>
    <row r="156" spans="2:65" s="1" customFormat="1" ht="16.5" customHeight="1">
      <c r="B156" s="34"/>
      <c r="C156" s="225" t="s">
        <v>3925</v>
      </c>
      <c r="D156" s="225" t="s">
        <v>3806</v>
      </c>
      <c r="E156" s="226" t="s">
        <v>1353</v>
      </c>
      <c r="F156" s="227" t="s">
        <v>1354</v>
      </c>
      <c r="G156" s="228" t="s">
        <v>3834</v>
      </c>
      <c r="H156" s="229">
        <v>28</v>
      </c>
      <c r="I156" s="230"/>
      <c r="J156" s="231">
        <f>ROUND(I156*H156,2)</f>
        <v>0</v>
      </c>
      <c r="K156" s="227" t="s">
        <v>3501</v>
      </c>
      <c r="L156" s="232"/>
      <c r="M156" s="246" t="s">
        <v>3501</v>
      </c>
      <c r="N156" s="247" t="s">
        <v>3525</v>
      </c>
      <c r="O156" s="239"/>
      <c r="P156" s="240">
        <f>O156*H156</f>
        <v>0</v>
      </c>
      <c r="Q156" s="240">
        <v>0</v>
      </c>
      <c r="R156" s="240">
        <f>Q156*H156</f>
        <v>0</v>
      </c>
      <c r="S156" s="240">
        <v>0</v>
      </c>
      <c r="T156" s="241">
        <f>S156*H156</f>
        <v>0</v>
      </c>
      <c r="AR156" s="190" t="s">
        <v>3842</v>
      </c>
      <c r="AT156" s="190" t="s">
        <v>3806</v>
      </c>
      <c r="AU156" s="190" t="s">
        <v>3565</v>
      </c>
      <c r="AY156" s="17" t="s">
        <v>3691</v>
      </c>
      <c r="BE156" s="191">
        <f>IF(N156="základní",J156,0)</f>
        <v>0</v>
      </c>
      <c r="BF156" s="191">
        <f>IF(N156="snížená",J156,0)</f>
        <v>0</v>
      </c>
      <c r="BG156" s="191">
        <f>IF(N156="zákl. přenesená",J156,0)</f>
        <v>0</v>
      </c>
      <c r="BH156" s="191">
        <f>IF(N156="sníž. přenesená",J156,0)</f>
        <v>0</v>
      </c>
      <c r="BI156" s="191">
        <f>IF(N156="nulová",J156,0)</f>
        <v>0</v>
      </c>
      <c r="BJ156" s="17" t="s">
        <v>3562</v>
      </c>
      <c r="BK156" s="191">
        <f>ROUND(I156*H156,2)</f>
        <v>0</v>
      </c>
      <c r="BL156" s="17" t="s">
        <v>3761</v>
      </c>
      <c r="BM156" s="190" t="s">
        <v>1355</v>
      </c>
    </row>
    <row r="157" spans="2:12" s="1" customFormat="1" ht="6.95" customHeight="1">
      <c r="B157" s="46"/>
      <c r="C157" s="47"/>
      <c r="D157" s="47"/>
      <c r="E157" s="47"/>
      <c r="F157" s="47"/>
      <c r="G157" s="47"/>
      <c r="H157" s="47"/>
      <c r="I157" s="130"/>
      <c r="J157" s="47"/>
      <c r="K157" s="47"/>
      <c r="L157" s="38"/>
    </row>
  </sheetData>
  <sheetProtection sheet="1" objects="1" scenarios="1" formatColumns="0" formatRows="0" autoFilter="0"/>
  <autoFilter ref="C84:K15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ACG\kros</dc:creator>
  <cp:keywords/>
  <dc:description/>
  <cp:lastModifiedBy>Miroslav -m</cp:lastModifiedBy>
  <dcterms:created xsi:type="dcterms:W3CDTF">2019-02-16T09:28:54Z</dcterms:created>
  <dcterms:modified xsi:type="dcterms:W3CDTF">2019-03-12T15:27:45Z</dcterms:modified>
  <cp:category/>
  <cp:version/>
  <cp:contentType/>
  <cp:contentStatus/>
</cp:coreProperties>
</file>