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D.1.1, D1.2 Archi..." sheetId="2" r:id="rId2"/>
    <sheet name="SO 01_D.1.4.1 - Zdravotec..." sheetId="3" r:id="rId3"/>
    <sheet name="SO 01_D.1.4.1a - Zdravote..." sheetId="4" r:id="rId4"/>
    <sheet name="SO 01_D.1.4.2a - Vytápění" sheetId="5" r:id="rId5"/>
    <sheet name="SO 01_D.1.4.3 - Silnoprou..." sheetId="6" r:id="rId6"/>
    <sheet name="SO 01_D.1.4.4 - Ochrana p..." sheetId="7" r:id="rId7"/>
    <sheet name="SO 01_D.1.4.5 - Hlavní do..." sheetId="8" r:id="rId8"/>
    <sheet name="SO 01_D.1.4.6 - Slaboprou..." sheetId="9" r:id="rId9"/>
    <sheet name="SO 02 - Vodovodní přípojka" sheetId="10" r:id="rId10"/>
    <sheet name="SO 03 - Splašková kanaliz..." sheetId="11" r:id="rId11"/>
    <sheet name="SO 03a - Vnější části dom..." sheetId="12" r:id="rId12"/>
    <sheet name="SO 03b - Vnější části dom..." sheetId="13" r:id="rId13"/>
    <sheet name="SO 04 - Plynovodní přípojka" sheetId="14" r:id="rId14"/>
    <sheet name="SO 08 - Oplocení" sheetId="15" r:id="rId15"/>
    <sheet name="SO 06 - Zpevněná plocha" sheetId="16" r:id="rId16"/>
    <sheet name="SO 07 - Sadové úpravy" sheetId="17" r:id="rId17"/>
    <sheet name="Bourací práce - Bourací p..." sheetId="18" r:id="rId18"/>
    <sheet name="VON - VON" sheetId="19" r:id="rId19"/>
    <sheet name="VZT - VZT" sheetId="20" r:id="rId20"/>
    <sheet name="Pokyny pro vyplnění" sheetId="21" r:id="rId21"/>
  </sheets>
  <definedNames>
    <definedName name="_xlnm.Print_Area" localSheetId="0">'Rekapitulace stavby'!$D$4:$AO$36,'Rekapitulace stavby'!$C$42:$AQ$74</definedName>
    <definedName name="_xlnm._FilterDatabase" localSheetId="1" hidden="1">'SO 01 - D.1.1, D1.2 Archi...'!$C$101:$K$424</definedName>
    <definedName name="_xlnm.Print_Area" localSheetId="1">'SO 01 - D.1.1, D1.2 Archi...'!$C$4:$J$39,'SO 01 - D.1.1, D1.2 Archi...'!$C$45:$J$83,'SO 01 - D.1.1, D1.2 Archi...'!$C$89:$K$424</definedName>
    <definedName name="_xlnm._FilterDatabase" localSheetId="2" hidden="1">'SO 01_D.1.4.1 - Zdravotec...'!$C$94:$K$245</definedName>
    <definedName name="_xlnm.Print_Area" localSheetId="2">'SO 01_D.1.4.1 - Zdravotec...'!$C$4:$J$39,'SO 01_D.1.4.1 - Zdravotec...'!$C$45:$J$76,'SO 01_D.1.4.1 - Zdravotec...'!$C$82:$K$245</definedName>
    <definedName name="_xlnm._FilterDatabase" localSheetId="3" hidden="1">'SO 01_D.1.4.1a - Zdravote...'!$C$84:$K$106</definedName>
    <definedName name="_xlnm.Print_Area" localSheetId="3">'SO 01_D.1.4.1a - Zdravote...'!$C$4:$J$39,'SO 01_D.1.4.1a - Zdravote...'!$C$45:$J$66,'SO 01_D.1.4.1a - Zdravote...'!$C$72:$K$106</definedName>
    <definedName name="_xlnm._FilterDatabase" localSheetId="4" hidden="1">'SO 01_D.1.4.2a - Vytápění'!$C$90:$K$194</definedName>
    <definedName name="_xlnm.Print_Area" localSheetId="4">'SO 01_D.1.4.2a - Vytápění'!$C$4:$J$39,'SO 01_D.1.4.2a - Vytápění'!$C$45:$J$72,'SO 01_D.1.4.2a - Vytápění'!$C$78:$K$194</definedName>
    <definedName name="_xlnm._FilterDatabase" localSheetId="5" hidden="1">'SO 01_D.1.4.3 - Silnoprou...'!$C$87:$K$171</definedName>
    <definedName name="_xlnm.Print_Area" localSheetId="5">'SO 01_D.1.4.3 - Silnoprou...'!$C$4:$J$39,'SO 01_D.1.4.3 - Silnoprou...'!$C$45:$J$69,'SO 01_D.1.4.3 - Silnoprou...'!$C$75:$K$171</definedName>
    <definedName name="_xlnm._FilterDatabase" localSheetId="6" hidden="1">'SO 01_D.1.4.4 - Ochrana p...'!$C$81:$K$109</definedName>
    <definedName name="_xlnm.Print_Area" localSheetId="6">'SO 01_D.1.4.4 - Ochrana p...'!$C$4:$J$39,'SO 01_D.1.4.4 - Ochrana p...'!$C$45:$J$63,'SO 01_D.1.4.4 - Ochrana p...'!$C$69:$K$109</definedName>
    <definedName name="_xlnm._FilterDatabase" localSheetId="7" hidden="1">'SO 01_D.1.4.5 - Hlavní do...'!$C$89:$K$132</definedName>
    <definedName name="_xlnm.Print_Area" localSheetId="7">'SO 01_D.1.4.5 - Hlavní do...'!$C$4:$J$39,'SO 01_D.1.4.5 - Hlavní do...'!$C$45:$J$71,'SO 01_D.1.4.5 - Hlavní do...'!$C$77:$K$132</definedName>
    <definedName name="_xlnm._FilterDatabase" localSheetId="8" hidden="1">'SO 01_D.1.4.6 - Slaboprou...'!$C$84:$K$116</definedName>
    <definedName name="_xlnm.Print_Area" localSheetId="8">'SO 01_D.1.4.6 - Slaboprou...'!$C$4:$J$39,'SO 01_D.1.4.6 - Slaboprou...'!$C$45:$J$66,'SO 01_D.1.4.6 - Slaboprou...'!$C$72:$K$116</definedName>
    <definedName name="_xlnm._FilterDatabase" localSheetId="9" hidden="1">'SO 02 - Vodovodní přípojka'!$C$89:$K$160</definedName>
    <definedName name="_xlnm.Print_Area" localSheetId="9">'SO 02 - Vodovodní přípojka'!$C$4:$J$39,'SO 02 - Vodovodní přípojka'!$C$45:$J$71,'SO 02 - Vodovodní přípojka'!$C$77:$K$160</definedName>
    <definedName name="_xlnm._FilterDatabase" localSheetId="10" hidden="1">'SO 03 - Splašková kanaliz...'!$C$89:$K$144</definedName>
    <definedName name="_xlnm.Print_Area" localSheetId="10">'SO 03 - Splašková kanaliz...'!$C$4:$J$39,'SO 03 - Splašková kanaliz...'!$C$45:$J$71,'SO 03 - Splašková kanaliz...'!$C$77:$K$144</definedName>
    <definedName name="_xlnm._FilterDatabase" localSheetId="11" hidden="1">'SO 03a - Vnější části dom...'!$C$90:$K$161</definedName>
    <definedName name="_xlnm.Print_Area" localSheetId="11">'SO 03a - Vnější části dom...'!$C$4:$J$39,'SO 03a - Vnější části dom...'!$C$45:$J$72,'SO 03a - Vnější části dom...'!$C$78:$K$161</definedName>
    <definedName name="_xlnm._FilterDatabase" localSheetId="12" hidden="1">'SO 03b - Vnější části dom...'!$C$85:$K$113</definedName>
    <definedName name="_xlnm.Print_Area" localSheetId="12">'SO 03b - Vnější části dom...'!$C$4:$J$39,'SO 03b - Vnější části dom...'!$C$45:$J$67,'SO 03b - Vnější části dom...'!$C$73:$K$113</definedName>
    <definedName name="_xlnm._FilterDatabase" localSheetId="13" hidden="1">'SO 04 - Plynovodní přípojka'!$C$87:$K$145</definedName>
    <definedName name="_xlnm.Print_Area" localSheetId="13">'SO 04 - Plynovodní přípojka'!$C$4:$J$39,'SO 04 - Plynovodní přípojka'!$C$45:$J$69,'SO 04 - Plynovodní přípojka'!$C$75:$K$145</definedName>
    <definedName name="_xlnm._FilterDatabase" localSheetId="14" hidden="1">'SO 08 - Oplocení'!$C$80:$K$102</definedName>
    <definedName name="_xlnm.Print_Area" localSheetId="14">'SO 08 - Oplocení'!$C$4:$J$39,'SO 08 - Oplocení'!$C$45:$J$62,'SO 08 - Oplocení'!$C$68:$K$102</definedName>
    <definedName name="_xlnm._FilterDatabase" localSheetId="15" hidden="1">'SO 06 - Zpevněná plocha'!$C$83:$K$102</definedName>
    <definedName name="_xlnm.Print_Area" localSheetId="15">'SO 06 - Zpevněná plocha'!$C$4:$J$39,'SO 06 - Zpevněná plocha'!$C$45:$J$65,'SO 06 - Zpevněná plocha'!$C$71:$K$102</definedName>
    <definedName name="_xlnm._FilterDatabase" localSheetId="16" hidden="1">'SO 07 - Sadové úpravy'!$C$80:$K$90</definedName>
    <definedName name="_xlnm.Print_Area" localSheetId="16">'SO 07 - Sadové úpravy'!$C$4:$J$39,'SO 07 - Sadové úpravy'!$C$45:$J$62,'SO 07 - Sadové úpravy'!$C$68:$K$90</definedName>
    <definedName name="_xlnm._FilterDatabase" localSheetId="17" hidden="1">'Bourací práce - Bourací p...'!$C$86:$K$109</definedName>
    <definedName name="_xlnm.Print_Area" localSheetId="17">'Bourací práce - Bourací p...'!$C$4:$J$39,'Bourací práce - Bourací p...'!$C$45:$J$68,'Bourací práce - Bourací p...'!$C$74:$K$109</definedName>
    <definedName name="_xlnm._FilterDatabase" localSheetId="18" hidden="1">'VON - VON'!$C$81:$K$154</definedName>
    <definedName name="_xlnm.Print_Area" localSheetId="18">'VON - VON'!$C$4:$J$39,'VON - VON'!$C$45:$J$63,'VON - VON'!$C$69:$K$154</definedName>
    <definedName name="_xlnm._FilterDatabase" localSheetId="19" hidden="1">'VZT - VZT'!$C$78:$K$113</definedName>
    <definedName name="_xlnm.Print_Area" localSheetId="19">'VZT - VZT'!$C$4:$J$39,'VZT - VZT'!$C$45:$J$60,'VZT - VZT'!$C$66:$K$113</definedName>
    <definedName name="_xlnm.Print_Area" localSheetId="20">'Pokyny pro vyplnění'!$B$2:$K$71,'Pokyny pro vyplnění'!$B$74:$K$118,'Pokyny pro vyplnění'!$B$121:$K$190,'Pokyny pro vyplnění'!$B$198:$K$218</definedName>
    <definedName name="_xlnm.Print_Titles" localSheetId="0">'Rekapitulace stavby'!$52:$52</definedName>
    <definedName name="_xlnm.Print_Titles" localSheetId="2">'SO 01_D.1.4.1 - Zdravotec...'!$94:$94</definedName>
    <definedName name="_xlnm.Print_Titles" localSheetId="3">'SO 01_D.1.4.1a - Zdravote...'!$84:$84</definedName>
    <definedName name="_xlnm.Print_Titles" localSheetId="4">'SO 01_D.1.4.2a - Vytápění'!$90:$90</definedName>
    <definedName name="_xlnm.Print_Titles" localSheetId="5">'SO 01_D.1.4.3 - Silnoprou...'!$87:$87</definedName>
    <definedName name="_xlnm.Print_Titles" localSheetId="6">'SO 01_D.1.4.4 - Ochrana p...'!$81:$81</definedName>
    <definedName name="_xlnm.Print_Titles" localSheetId="7">'SO 01_D.1.4.5 - Hlavní do...'!$89:$89</definedName>
    <definedName name="_xlnm.Print_Titles" localSheetId="8">'SO 01_D.1.4.6 - Slaboprou...'!$84:$84</definedName>
    <definedName name="_xlnm.Print_Titles" localSheetId="9">'SO 02 - Vodovodní přípojka'!$89:$89</definedName>
    <definedName name="_xlnm.Print_Titles" localSheetId="10">'SO 03 - Splašková kanaliz...'!$89:$89</definedName>
    <definedName name="_xlnm.Print_Titles" localSheetId="11">'SO 03a - Vnější části dom...'!$90:$90</definedName>
    <definedName name="_xlnm.Print_Titles" localSheetId="12">'SO 03b - Vnější části dom...'!$85:$85</definedName>
    <definedName name="_xlnm.Print_Titles" localSheetId="13">'SO 04 - Plynovodní přípojka'!$87:$87</definedName>
    <definedName name="_xlnm.Print_Titles" localSheetId="14">'SO 08 - Oplocení'!$80:$80</definedName>
    <definedName name="_xlnm.Print_Titles" localSheetId="15">'SO 06 - Zpevněná plocha'!$83:$83</definedName>
    <definedName name="_xlnm.Print_Titles" localSheetId="16">'SO 07 - Sadové úpravy'!$80:$80</definedName>
    <definedName name="_xlnm.Print_Titles" localSheetId="17">'Bourací práce - Bourací p...'!$86:$86</definedName>
    <definedName name="_xlnm.Print_Titles" localSheetId="18">'VON - VON'!$81:$81</definedName>
    <definedName name="_xlnm.Print_Titles" localSheetId="19">'VZT - VZT'!$78:$78</definedName>
  </definedNames>
  <calcPr fullCalcOnLoad="1"/>
</workbook>
</file>

<file path=xl/sharedStrings.xml><?xml version="1.0" encoding="utf-8"?>
<sst xmlns="http://schemas.openxmlformats.org/spreadsheetml/2006/main" count="18008" uniqueCount="3050">
  <si>
    <t>Export Komplet</t>
  </si>
  <si>
    <t>VZ</t>
  </si>
  <si>
    <t>2.0</t>
  </si>
  <si>
    <t>ZAMOK</t>
  </si>
  <si>
    <t>False</t>
  </si>
  <si>
    <t>{5abd0887-91a5-4513-a2f1-809cd515f527}</t>
  </si>
  <si>
    <t>0,01</t>
  </si>
  <si>
    <t>21</t>
  </si>
  <si>
    <t>15</t>
  </si>
  <si>
    <t>REKAPITULACE STAVBY</t>
  </si>
  <si>
    <t>v ---  níže se nacházejí doplnkové a pomocné údaje k sestavám  --- v</t>
  </si>
  <si>
    <t>Návod na vyplnění</t>
  </si>
  <si>
    <t>0,001</t>
  </si>
  <si>
    <t>Kód:</t>
  </si>
  <si>
    <t>2017/II</t>
  </si>
  <si>
    <t>Měnit lze pouze buňky se žlutým podbarvením!
1) v Rekapitulaci stavby vyplňte údaje o Uchazeči (přenesou se do ostatních sestav i v jiných listech)
2) na vybraných listech vyplňte v sestavě Soupis prací ceny u položek</t>
  </si>
  <si>
    <t>Stavba:</t>
  </si>
  <si>
    <t>Transformace domov háj II. Výstavba Světlá nad Sázavou - DOZP II</t>
  </si>
  <si>
    <t>KSO:</t>
  </si>
  <si>
    <t>801 1</t>
  </si>
  <si>
    <t>CC-CZ:</t>
  </si>
  <si>
    <t>1</t>
  </si>
  <si>
    <t>Místo:</t>
  </si>
  <si>
    <t>Světlá nad Sázavou</t>
  </si>
  <si>
    <t>Datum:</t>
  </si>
  <si>
    <t>20. 5. 2017</t>
  </si>
  <si>
    <t>CZ-CPV:</t>
  </si>
  <si>
    <t>45000000-7</t>
  </si>
  <si>
    <t>Zadavatel:</t>
  </si>
  <si>
    <t>IČ:</t>
  </si>
  <si>
    <t/>
  </si>
  <si>
    <t>Kraj Vysočina, Žižkova 57, 687 33 jihlava</t>
  </si>
  <si>
    <t>DIČ:</t>
  </si>
  <si>
    <t>Uchazeč:</t>
  </si>
  <si>
    <t>Vyplň údaj</t>
  </si>
  <si>
    <t>Projektant:</t>
  </si>
  <si>
    <t>Ing. arch. Ladislav Zeman</t>
  </si>
  <si>
    <t>True</t>
  </si>
  <si>
    <t>Zpracovatel:</t>
  </si>
  <si>
    <t>62549201</t>
  </si>
  <si>
    <t>Ing. arch. Maritn Jirovský, Ph.D., Převrátilská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</si>
  <si>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</si>
  <si>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</si>
  <si>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</si>
  <si>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</si>
  <si>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</si>
  <si>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</si>
  <si>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</si>
  <si>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</si>
  <si>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</si>
  <si>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</si>
  <si>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</si>
  <si>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</si>
  <si>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</si>
  <si>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</si>
  <si>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</si>
  <si>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</si>
  <si>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</si>
  <si>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</si>
  <si>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</si>
  <si>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</si>
  <si>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</si>
  <si>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</si>
  <si>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</si>
  <si>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</si>
  <si>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</si>
  <si>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</si>
  <si>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</si>
  <si>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</si>
  <si>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</si>
  <si>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</si>
  <si>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</si>
  <si>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</si>
  <si>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</si>
  <si>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</si>
  <si>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</si>
  <si>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</si>
  <si>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</si>
  <si>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</si>
  <si>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</si>
  <si>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</si>
  <si>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</si>
  <si>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</si>
  <si>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D.1.1, D1.2 Architektonické a stavebně technické řešení</t>
  </si>
  <si>
    <t>STA</t>
  </si>
  <si>
    <t>{cfb5d501-d5a8-482c-865c-35519e29b32b}</t>
  </si>
  <si>
    <t>803 5</t>
  </si>
  <si>
    <t>SO 01_D.1.4.1</t>
  </si>
  <si>
    <t>Zdravotechnické instalace</t>
  </si>
  <si>
    <t>{8db16c55-1a23-4655-97be-bdd052b60632}</t>
  </si>
  <si>
    <t>SO 01_D.1.4.1a</t>
  </si>
  <si>
    <t>Zdravotechnika - vnitřní plynovod</t>
  </si>
  <si>
    <t>{8d97d6b9-71a7-408f-9d0f-a5392f600476}</t>
  </si>
  <si>
    <t>SO 01_D.1.4.2a</t>
  </si>
  <si>
    <t>Vytápění</t>
  </si>
  <si>
    <t>{3f680ba3-3115-47e7-a62a-a93bd1088d91}</t>
  </si>
  <si>
    <t>SO 01_D.1.4.3</t>
  </si>
  <si>
    <t>Silnoproudá elektroinstalace</t>
  </si>
  <si>
    <t>{849bf16e-c98b-4bb7-bd1f-adcf95450bf6}</t>
  </si>
  <si>
    <t>801 9</t>
  </si>
  <si>
    <t>SO 01_D.1.4.4</t>
  </si>
  <si>
    <t>Ochrana před bleskem - hromosvod</t>
  </si>
  <si>
    <t>{bc7968c7-d2fa-4b14-bfe1-98be87c37f39}</t>
  </si>
  <si>
    <t>SO 01_D.1.4.5</t>
  </si>
  <si>
    <t xml:space="preserve">Hlavní domovní vedení </t>
  </si>
  <si>
    <t>{d610697e-7b5a-4c25-8d1d-cced356251cd}</t>
  </si>
  <si>
    <t>SO 01_D.1.4.6</t>
  </si>
  <si>
    <t>Slaboproudá elektroinstalace</t>
  </si>
  <si>
    <t>{56c639bd-135e-4276-b03c-c78318d4ffc9}</t>
  </si>
  <si>
    <t>SO 02</t>
  </si>
  <si>
    <t>Vodovodní přípojka</t>
  </si>
  <si>
    <t>ING</t>
  </si>
  <si>
    <t>{60fccb5a-c7b3-40e3-ba6c-12d56be2fd82}</t>
  </si>
  <si>
    <t>SO 03</t>
  </si>
  <si>
    <t>Splašková kanalizační přípojka</t>
  </si>
  <si>
    <t>{35fe4e7c-4cb6-46eb-9d3c-bc313a12af0e}</t>
  </si>
  <si>
    <t>827 21</t>
  </si>
  <si>
    <t>SO 03a</t>
  </si>
  <si>
    <t>Vnější části domovní dešťové kanalizace</t>
  </si>
  <si>
    <t>{f868a2cc-6887-40fa-a6ee-1c3a6a3c745b}</t>
  </si>
  <si>
    <t>SO 03b</t>
  </si>
  <si>
    <t>Vnější části domovní splaškové kanalizace</t>
  </si>
  <si>
    <t>{fa0fdf02-4a48-4e4a-ba2f-92308545dcf6}</t>
  </si>
  <si>
    <t>SO 04</t>
  </si>
  <si>
    <t>Plynovodní přípojka</t>
  </si>
  <si>
    <t>{159f155e-80fe-4bb9-ba01-d5a0e2f0f972}</t>
  </si>
  <si>
    <t>SO 08</t>
  </si>
  <si>
    <t>Oplocení</t>
  </si>
  <si>
    <t>{5da5732d-56fd-4f70-bf7a-f6c0a8ce8ec2}</t>
  </si>
  <si>
    <t>SO 06</t>
  </si>
  <si>
    <t>Zpevněná plocha</t>
  </si>
  <si>
    <t>{7694d1a6-c75b-4379-a6da-653a9395f126}</t>
  </si>
  <si>
    <t>SO 07</t>
  </si>
  <si>
    <t>Sadové úpravy</t>
  </si>
  <si>
    <t>{939654cb-3930-4967-a054-000df6c2cfa1}</t>
  </si>
  <si>
    <t>2</t>
  </si>
  <si>
    <t>Bourací práce</t>
  </si>
  <si>
    <t>{e2bd6c8a-21d4-4dde-96df-7601e0d9377a}</t>
  </si>
  <si>
    <t>VON</t>
  </si>
  <si>
    <t>{cec618ea-a284-475a-b918-aba5116c1727}</t>
  </si>
  <si>
    <t>VZT</t>
  </si>
  <si>
    <t>{494c21c2-a65b-4d20-810e-2f88e1cd4459}</t>
  </si>
  <si>
    <t>KRYCÍ LIST SOUPISU PRACÍ</t>
  </si>
  <si>
    <t>Objekt:</t>
  </si>
  <si>
    <t>SO 01 - D.1.1, D1.2 Architektonické a stavebně technické řešení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</si>
  <si>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</si>
  <si>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</si>
  <si>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</si>
  <si>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</si>
  <si>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</si>
  <si>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</si>
  <si>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</si>
  <si>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</si>
  <si>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</si>
  <si>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</si>
  <si>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</si>
  <si>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</si>
  <si>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</si>
  <si>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</si>
  <si>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</si>
  <si>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</si>
  <si>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</si>
  <si>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</si>
  <si>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</si>
  <si>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</si>
  <si>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</si>
  <si>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</si>
  <si>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</si>
  <si>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</si>
  <si>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</si>
  <si>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</si>
  <si>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</si>
  <si>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</si>
  <si>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</si>
  <si>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</si>
  <si>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</si>
  <si>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</si>
  <si>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</si>
  <si>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</si>
  <si>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</si>
  <si>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</si>
  <si>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</si>
  <si>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</si>
  <si>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</si>
  <si>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</si>
  <si>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</si>
  <si>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</si>
  <si>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</si>
  <si>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</si>
  <si>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</si>
  <si>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100004212</t>
  </si>
  <si>
    <t>Hutnění uložené a urovnané sypaniny jedním pojezdem válce z hornin tř. 5 až 7 při tloušťce nezhutněné vrstvy do 600 mm</t>
  </si>
  <si>
    <t>m3</t>
  </si>
  <si>
    <t>CS ÚRS 2018 01</t>
  </si>
  <si>
    <t>4</t>
  </si>
  <si>
    <t>328904641</t>
  </si>
  <si>
    <t>P</t>
  </si>
  <si>
    <t>Poznámka k položce:
Hutnění bude utaženo tak, aby vznikala co nejmenší dodatečná sedání štěrkových vrstev a vrchní stavby. Na hutněnou zemní pláň bude proveden řádně hutněný (95 % PCS) štěrkopískový násyp v mocnosti 150 mm fr. 16/32 mm. 
Základová spára musí být převzata geologem a statikem</t>
  </si>
  <si>
    <t>121112111</t>
  </si>
  <si>
    <t>Sejmutí ornice ručně s vodorovným přemístěním do 50 m na dočasné či trvalé skládky nebo na hromady v místě upotřebení tloušťky vrstvy do 150 mm</t>
  </si>
  <si>
    <t>-20358171</t>
  </si>
  <si>
    <t>Poznámka k položce:
vč. systémových lišt</t>
  </si>
  <si>
    <t>3</t>
  </si>
  <si>
    <t>132112101</t>
  </si>
  <si>
    <t>Hloubení zapažených i nezapažených rýh šířky do 600 mm ručním nebo pneumatickým nářadím s urovnáním dna do předepsaného profilu a spádu v horninách tř. 1 a 2 soudržných</t>
  </si>
  <si>
    <t>-2138150331</t>
  </si>
  <si>
    <t>162201211</t>
  </si>
  <si>
    <t>Vodorovné přemístění výkopku nebo sypaniny stavebním kolečkem s naložením a vyprázdněním kolečka na hromady nebo do dopravního prostředku na vzdálenost do 10 m z horniny tř. 1 až 4</t>
  </si>
  <si>
    <t>2089380532</t>
  </si>
  <si>
    <t>5</t>
  </si>
  <si>
    <t>162201219</t>
  </si>
  <si>
    <t>Vodorovné přemístění výkopku nebo sypaniny stavebním kolečkem s naložením a vyprázdněním kolečka na hromady nebo do dopravního prostředku na vzdálenost do 10 m z horniny Příplatek k ceně za každých dalších 10 m</t>
  </si>
  <si>
    <t>-259367809</t>
  </si>
  <si>
    <t>6</t>
  </si>
  <si>
    <t>167101101</t>
  </si>
  <si>
    <t>Nakládání, skládání a překládání neulehlého výkopku nebo sypaniny nakládání, množství do 100 m3, z hornin tř. 1 až 4</t>
  </si>
  <si>
    <t>-108888142</t>
  </si>
  <si>
    <t>7</t>
  </si>
  <si>
    <t>171201201</t>
  </si>
  <si>
    <t>Uložení sypaniny na skládky</t>
  </si>
  <si>
    <t>-443819803</t>
  </si>
  <si>
    <t>8</t>
  </si>
  <si>
    <t>171201211</t>
  </si>
  <si>
    <t>Uložení sypaniny poplatek za uložení sypaniny na skládce (skládkovné)</t>
  </si>
  <si>
    <t>CS ÚRS 2016 02</t>
  </si>
  <si>
    <t>-1540141354</t>
  </si>
  <si>
    <t>Zakládání</t>
  </si>
  <si>
    <t>9</t>
  </si>
  <si>
    <t>212572111</t>
  </si>
  <si>
    <t>Lože pro trativody ze štěrkopísku tříděného</t>
  </si>
  <si>
    <t>708058984</t>
  </si>
  <si>
    <t>VV</t>
  </si>
  <si>
    <t>35*1,1 "Přepočtené koeficientem množství</t>
  </si>
  <si>
    <t>10</t>
  </si>
  <si>
    <t>212755214</t>
  </si>
  <si>
    <t>Trativody bez lože z drenážních trubek plastových flexibilních D 100 mm</t>
  </si>
  <si>
    <t>m</t>
  </si>
  <si>
    <t>677256904</t>
  </si>
  <si>
    <t>95*1,1 "Přepočtené koeficientem množství</t>
  </si>
  <si>
    <t>11</t>
  </si>
  <si>
    <t>215901101</t>
  </si>
  <si>
    <t>Zhutnění podloží pod násypy z rostlé horniny tř. 1 až 4 z hornin soudružných do 92 % PS a nesoudržných sypkých relativní ulehlosti I(d) do 0,8</t>
  </si>
  <si>
    <t>m2</t>
  </si>
  <si>
    <t>-1457556079</t>
  </si>
  <si>
    <t>12</t>
  </si>
  <si>
    <t>271532212</t>
  </si>
  <si>
    <t>Podsyp pod základové konstrukce se zhutněním a urovnáním povrchu z kameniva hrubého, frakce 16 - 32 mm</t>
  </si>
  <si>
    <t>-1001485447</t>
  </si>
  <si>
    <t>135*1,1 "Přepočtené koeficientem množství</t>
  </si>
  <si>
    <t>13</t>
  </si>
  <si>
    <t>271532213</t>
  </si>
  <si>
    <t>Podsyp pod základové konstrukce se zhutněním a urovnáním povrchu z kameniva hrubého, frakce 8 - 16 mm</t>
  </si>
  <si>
    <t>-1197351037</t>
  </si>
  <si>
    <t>10*1,1 "Přepočtené koeficientem množství</t>
  </si>
  <si>
    <t>14</t>
  </si>
  <si>
    <t>273321411</t>
  </si>
  <si>
    <t>Základy z betonu železového (bez výztuže) desky z betonu bez zvýšených nároků na prostředí tř. C 20/25</t>
  </si>
  <si>
    <t>951747341</t>
  </si>
  <si>
    <t>66,3*1,1 "Přepočtené koeficientem množství</t>
  </si>
  <si>
    <t>273351215</t>
  </si>
  <si>
    <t>Bednění základových stěn desek svislé nebo šikmé (odkloněné), půdorysně přímé nebo zalomené ve volných nebo zapažených jámách, rýhách, šachtách, včetně případných vzpěr zřízení</t>
  </si>
  <si>
    <t>-1232439119</t>
  </si>
  <si>
    <t>16</t>
  </si>
  <si>
    <t>273351216</t>
  </si>
  <si>
    <t>Bednění základových stěn desek svislé nebo šikmé (odkloněné), půdorysně přímé nebo zalomené ve volných nebo zapažených jámách, rýhách, šachtách, včetně případných vzpěr odstranění</t>
  </si>
  <si>
    <t>660395235</t>
  </si>
  <si>
    <t>17</t>
  </si>
  <si>
    <t>273362021</t>
  </si>
  <si>
    <t>Výztuž základů desek ze svařovaných sítí z drátů typu KARI</t>
  </si>
  <si>
    <t>t</t>
  </si>
  <si>
    <t>1798828398</t>
  </si>
  <si>
    <t>1,708</t>
  </si>
  <si>
    <t>Součet</t>
  </si>
  <si>
    <t>1,708*1,1 "Přepočtené koeficientem množství</t>
  </si>
  <si>
    <t>18</t>
  </si>
  <si>
    <t>M</t>
  </si>
  <si>
    <t>MR1</t>
  </si>
  <si>
    <t>D+M Vázaná výztuž</t>
  </si>
  <si>
    <t>kg</t>
  </si>
  <si>
    <t>2084706535</t>
  </si>
  <si>
    <t>19</t>
  </si>
  <si>
    <t>274313711</t>
  </si>
  <si>
    <t>Základy z betonu prostého pasy betonu kamenem neprokládaného tř. C 20/25</t>
  </si>
  <si>
    <t>144384102</t>
  </si>
  <si>
    <t>20</t>
  </si>
  <si>
    <t>279113124.1</t>
  </si>
  <si>
    <t>Základové zdi z tvárnic ztraceného bednění včetně výplně z betonu bez zvláštních nároků na vliv prostředí třídy C 25/30, tloušťky zdiva přes 250 do 300 mm</t>
  </si>
  <si>
    <t>86404626</t>
  </si>
  <si>
    <t>99,6*1,15 "Přepočtené koeficientem množství</t>
  </si>
  <si>
    <t>Svislé a kompletní konstrukce</t>
  </si>
  <si>
    <t>311238342</t>
  </si>
  <si>
    <t>Zdivo nosné jednovrstvé z cihel děrovaných vnitřní , spojené na pero a drážku broušené, lepené tenkovrstvou maltou, pevnost cihel P10, tl. zdiva 200 mm</t>
  </si>
  <si>
    <t>-461469761</t>
  </si>
  <si>
    <t>25*3</t>
  </si>
  <si>
    <t>-(1,9*0,9)*7</t>
  </si>
  <si>
    <t>63,03*1,1 "Přepočtené koeficientem množství</t>
  </si>
  <si>
    <t>22</t>
  </si>
  <si>
    <t>311238650</t>
  </si>
  <si>
    <t>Zdivo jednovrstvé tepelně izolační z cihel děrovaných broušených s integrovanou izolací z hydrofobizované minerální vlny na tenkovrstvou maltu, součinitel prostupu tepla U přes 0,18 do 0,22, tl. zdiva 300 mm</t>
  </si>
  <si>
    <t>1177733862</t>
  </si>
  <si>
    <t>3*3</t>
  </si>
  <si>
    <t>4,1*3</t>
  </si>
  <si>
    <t>9,5*3</t>
  </si>
  <si>
    <t>-((1,9*0,9)*9)</t>
  </si>
  <si>
    <t>-1,6*1,9</t>
  </si>
  <si>
    <t>-1,1*1,9</t>
  </si>
  <si>
    <t>15,6</t>
  </si>
  <si>
    <t>150,18*1,1 "Přepočtené koeficientem množství</t>
  </si>
  <si>
    <t>23</t>
  </si>
  <si>
    <t>311238656</t>
  </si>
  <si>
    <t>Zdivo jednovrstvé tepelně izolační z cihel děrovaných broušených s integrovanou izolací z hydrofobizované minerální vlny na tenkovrstvou maltu, součinitel prostupu tepla U do 0,14, tl. zdiva 500 mm</t>
  </si>
  <si>
    <t>-175913570</t>
  </si>
  <si>
    <t>(17+26+17+26)*3</t>
  </si>
  <si>
    <t>-(1,5*1,7)*4</t>
  </si>
  <si>
    <t>-(1,5*2,2)*2</t>
  </si>
  <si>
    <t>-(1,8*1,7)</t>
  </si>
  <si>
    <t>-(0,6*2,2)*2</t>
  </si>
  <si>
    <t>-(1,2*2,2)</t>
  </si>
  <si>
    <t>-(2,3*0,6)</t>
  </si>
  <si>
    <t>-(1,2*2,3)</t>
  </si>
  <si>
    <t>-(3,9*2,5)</t>
  </si>
  <si>
    <t>-(1,3*2,5)</t>
  </si>
  <si>
    <t>-(0,7*1,5)</t>
  </si>
  <si>
    <t>-(1*2,2)</t>
  </si>
  <si>
    <t>-(1,5*1,5)</t>
  </si>
  <si>
    <t>-1,9*2,5</t>
  </si>
  <si>
    <t>-4,2*2,5</t>
  </si>
  <si>
    <t>-1,1*2,2</t>
  </si>
  <si>
    <t>64,5</t>
  </si>
  <si>
    <t>257,05*1,1 "Přepočtené koeficientem množství</t>
  </si>
  <si>
    <t>24</t>
  </si>
  <si>
    <t>314235203.R1</t>
  </si>
  <si>
    <t xml:space="preserve">D+M Komínové těleso dvousložkové 1průduchové cihelné z keramických hrdlových vložek do D 20 cm </t>
  </si>
  <si>
    <t>soubor</t>
  </si>
  <si>
    <t>-1203660058</t>
  </si>
  <si>
    <t>Poznámka k položce:
KOMÍN - NOSNÝ PLÁŠŤ KOMÍNOVÉHO SYSTÉMU Z TVÁRNIC Z LEHKÉHO BETONU,  - PRŮMĚR PRŮDUCHU = 180mm.
- KERAMICKÁ TENKOSTĚNNÁ VLOŽKA. 
- HRDLOVÉ SPOJENÍ KERAMICKÝCH VLOŽEK SPOJOVAT SPOLEČNĚ SE SPÁROVACÍ HMOTOU
- NAPOJENÍ SPOTŘEBIČŮ PROVÁDĚT POMOCÍ SPECIÁLNÍCH KERAMICKÝCH NAPOJOVACÍCH DÍLŮ S GUMOVÝMI ADAPTÉRY.</t>
  </si>
  <si>
    <t>25</t>
  </si>
  <si>
    <t>317168011</t>
  </si>
  <si>
    <t>Překlady keramické ploché osazené do maltového lože, výšky překladu 71 mm šířky 115 mm, délky 1000 mm</t>
  </si>
  <si>
    <t>kus</t>
  </si>
  <si>
    <t>1609961340</t>
  </si>
  <si>
    <t>26</t>
  </si>
  <si>
    <t>317168012</t>
  </si>
  <si>
    <t>Překlady keramické ploché osazené do maltového lože, výšky překladu 71 mm šířky 115 mm, délky 1250 mm</t>
  </si>
  <si>
    <t>-502720555</t>
  </si>
  <si>
    <t>27</t>
  </si>
  <si>
    <t>317168130</t>
  </si>
  <si>
    <t>Překlady keramické vysoké osazené do maltového lože, šířky překladu 7 cm výšky 23,8 cm, délky 100 cm</t>
  </si>
  <si>
    <t>1150599948</t>
  </si>
  <si>
    <t>28</t>
  </si>
  <si>
    <t>317168131</t>
  </si>
  <si>
    <t>Překlady keramické vysoké osazené do maltového lože, šířky překladu 7 cm výšky 23,8 cm, délky 125 cm</t>
  </si>
  <si>
    <t>1371551314</t>
  </si>
  <si>
    <t>29</t>
  </si>
  <si>
    <t>317168132</t>
  </si>
  <si>
    <t>Překlady keramické vysoké osazené do maltového lože, šířky překladu 7 cm výšky 23,8 cm, délky 150 cm</t>
  </si>
  <si>
    <t>1768724759</t>
  </si>
  <si>
    <t>30</t>
  </si>
  <si>
    <t>317168133</t>
  </si>
  <si>
    <t>Překlady keramické vysoké osazené do maltového lože, šířky překladu 7 cm výšky 23,8 cm, délky 175 cm</t>
  </si>
  <si>
    <t>-64406312</t>
  </si>
  <si>
    <t>31</t>
  </si>
  <si>
    <t>317168134</t>
  </si>
  <si>
    <t>Překlady keramické vysoké osazené do maltového lože, šířky překladu 7 cm výšky 23,8 cm, délky 200 cm</t>
  </si>
  <si>
    <t>-613808046</t>
  </si>
  <si>
    <t>32</t>
  </si>
  <si>
    <t>317168135</t>
  </si>
  <si>
    <t>Překlady keramické vysoké osazené do maltového lože, šířky překladu 7 cm výšky 23,8 cm, délky 225 cm</t>
  </si>
  <si>
    <t>960829967</t>
  </si>
  <si>
    <t>33</t>
  </si>
  <si>
    <t>317168136</t>
  </si>
  <si>
    <t>Překlady keramické vysoké osazené do maltového lože, šířky překladu 7 cm výšky 23,8 cm, délky 250 cm</t>
  </si>
  <si>
    <t>1327348650</t>
  </si>
  <si>
    <t>34</t>
  </si>
  <si>
    <t>317168137</t>
  </si>
  <si>
    <t>Překlady keramické vysoké osazené do maltového lože, šířky překladu 7 cm výšky 23,8 cm, délky 275 cm</t>
  </si>
  <si>
    <t>991917179</t>
  </si>
  <si>
    <t>35</t>
  </si>
  <si>
    <t>R7</t>
  </si>
  <si>
    <t>D+M Železobetonový průvlak š.400mm, v.500mm - 12300</t>
  </si>
  <si>
    <t>1677744150</t>
  </si>
  <si>
    <t>Poznámka k položce:
Uložení 300mm, viz konstrukční projekt (PR.1.1.)</t>
  </si>
  <si>
    <t>36</t>
  </si>
  <si>
    <t>317998111</t>
  </si>
  <si>
    <t>Izolace tepelná mezi překlady z pěnového polystyrénu výšky 24 cm, tloušťky přes 30 do 50 mm</t>
  </si>
  <si>
    <t>953711838</t>
  </si>
  <si>
    <t>25,8*1,1 "Přepočtené koeficientem množství</t>
  </si>
  <si>
    <t>37</t>
  </si>
  <si>
    <t>342271001</t>
  </si>
  <si>
    <t>Stěny a příčky z nepálených cihelných bloků výplňové a oddělovací, na maltu hliněnou, tloušťky 120 mm</t>
  </si>
  <si>
    <t>199854567</t>
  </si>
  <si>
    <t>4,6*3</t>
  </si>
  <si>
    <t>1,7*3</t>
  </si>
  <si>
    <t>6*3</t>
  </si>
  <si>
    <t>8,2*3</t>
  </si>
  <si>
    <t>6,7*3</t>
  </si>
  <si>
    <t>3,6*3</t>
  </si>
  <si>
    <t>7,5*3</t>
  </si>
  <si>
    <t>-(2*1,9)</t>
  </si>
  <si>
    <t>-0,7*1,9</t>
  </si>
  <si>
    <t>109,77*1,1 "Přepočtené koeficientem množství</t>
  </si>
  <si>
    <t>38</t>
  </si>
  <si>
    <t>342291112</t>
  </si>
  <si>
    <t>Ukotvení příček polyuretanovou pěnou, tl. příčky přes 100 mm</t>
  </si>
  <si>
    <t>960366765</t>
  </si>
  <si>
    <t>Vodorovné konstrukce</t>
  </si>
  <si>
    <t>39</t>
  </si>
  <si>
    <t>411161142</t>
  </si>
  <si>
    <t>Stropy keramické z cihelných stropních vložek včetně zmonolitnění konstrukce betonem C 20/25 tloušťky vrstvy nad stropními vložkami 6 cm, šířka vložek 40 cm, výška vložek 15 cm</t>
  </si>
  <si>
    <t>-1868101059</t>
  </si>
  <si>
    <t>300*1,15 "Přepočtené koeficientem množství</t>
  </si>
  <si>
    <t>40</t>
  </si>
  <si>
    <t>411354173</t>
  </si>
  <si>
    <t>Podpěrná konstrukce stropů výšky do 4 m se zesílením dna bednění na výměru m2 půdorysu pro zatížení betonovou směsí a výztuží přes 5 do 12 kPa zřízení</t>
  </si>
  <si>
    <t>598387712</t>
  </si>
  <si>
    <t>41</t>
  </si>
  <si>
    <t>411354174</t>
  </si>
  <si>
    <t>Podpěrná konstrukce stropů výšky do 4 m se zesílením dna bednění na výměru m2 půdorysu pro zatížení betonovou směsí a výztuží přes 5 do 12 kPa odstranění</t>
  </si>
  <si>
    <t>1834954343</t>
  </si>
  <si>
    <t>42</t>
  </si>
  <si>
    <t>413321414</t>
  </si>
  <si>
    <t>Nosníky z betonu železového (bez výztuže) včetně stěnových i jeřábových drah, volných trámů, průvlaků, rámových příčlí, ztužidel, konzol, vodorovných táhel apod., tyčových konstrukcí tř. C 25/30</t>
  </si>
  <si>
    <t>-260515341</t>
  </si>
  <si>
    <t>2,46*1,1 "Přepočtené koeficientem množství</t>
  </si>
  <si>
    <t>43</t>
  </si>
  <si>
    <t>417388184</t>
  </si>
  <si>
    <t>Ztužující věnce pro keramické stropní konstrukce pro nosné vnější zdivo z děrovaných cihel z betonu železového včetně výztuže, věncovky a izolantu šířka vnější zdi 49 cm, stropní konstrukce tl. 25 cm</t>
  </si>
  <si>
    <t>-1081836854</t>
  </si>
  <si>
    <t>150*1,1 "Přepočtené koeficientem množství</t>
  </si>
  <si>
    <t>44</t>
  </si>
  <si>
    <t>MR9</t>
  </si>
  <si>
    <t>Ocel B500B</t>
  </si>
  <si>
    <t>-1379428838</t>
  </si>
  <si>
    <t>45</t>
  </si>
  <si>
    <t>R10</t>
  </si>
  <si>
    <t>D+M Kompletní provedení zavěšené střechy</t>
  </si>
  <si>
    <t>kpl</t>
  </si>
  <si>
    <t>355030824</t>
  </si>
  <si>
    <t>Poznámka k položce:
vč. zemních úprav a betonáže pro nosný sloup</t>
  </si>
  <si>
    <t>46</t>
  </si>
  <si>
    <t>R8</t>
  </si>
  <si>
    <t>D+M Jakl dle PD D1.1.05</t>
  </si>
  <si>
    <t>-254168218</t>
  </si>
  <si>
    <t>Poznámka k položce:
SKLÁDANÝ STROP - NOSNÍK + VLOŽKA
S1 - dl.= 5250mm, OV 625 mm, C20/25
S2 - dl.= 4000mm, OV 625 mm, C20/25
S3 - dl.= 6500mm, OV 500 mm, C20/25
S4 - dl.= 4500mm, OV 625 mm, C20/25
S5 - dl.= 6250mm, OV 500 mm, C20/25
PR.1.1 - ŽB PRŮVLAK, 400x500mm, C25/30
· SKLÁDANÝ STROP - NOSNÍK + VLOŽKA PROVEDEN DLE TECHNOLOGICKÉHO POSTUPU DODAVATELE
· VEŠKERÉ PROSTUPY, DRÁŽKY A NIKY KOORDINOVAT S PROJEKTY SPECIALIZACÍ
· PŘED BETONÁŽÍ BUDOU PROVEDENY VŠECHNY KOTVÍCÍ PRVKY, CHRÁNIČKY PRO PROSTUPY APOD.
· NUTNÁ KOORDINACE SE STAVAŘSKÝMI VÝKRESY A VÝKRESY SPECIALISTŮ
· TENTO VÝKRES NENAHRAZUJE VÝROBNÍ DOKUMENTACI DODAVATELE !!!
· PRINCIP ULOŽENÍ STROPU A ROZMĚRY PRVKŮ VIZ. DETAILY
· ULOŽENÍ NOSNÍKŮ MUSÍ BÝT NA OBOU STRANÁCH STEJNÉ, MIN. 125mm
· VYZTUŽENÍ NA SAMOSTATNÉM VÝKRESU
· ČÁST TERASY BUDE ZASTŘEŠENA PŘÍSTŘEŠKEM, KTERÝ TVOŘÍ OCELOVÁ KONSTRUKCE Z JAKLOVÝCH PROFILŮ
· PŘÍČLE PŘÍSTŘEŠKU BUDOU NA JEDNÉ STRANĚ PŘIVAŘENY NA VAZNICI NA NA DRUHÉ STRANĚ KOTVENY DO ŽB PŘEKLADU PŘES CHEMICKÉ KOTVY ( min. SVISLÁ SÍLA = 5 kN )</t>
  </si>
  <si>
    <t>Komunikace pozemní</t>
  </si>
  <si>
    <t>47</t>
  </si>
  <si>
    <t>564721111.R1</t>
  </si>
  <si>
    <t>Podklad nebo kryt z kameniva hrubého drceného vel. 32-63 mm s rozprostřením a zhutněním, po zhutnění tl. 40 mm</t>
  </si>
  <si>
    <t>-121483728</t>
  </si>
  <si>
    <t>48</t>
  </si>
  <si>
    <t>564861111</t>
  </si>
  <si>
    <t>Podklad ze štěrkodrti ŠD s rozprostřením a zhutněním, po zhutnění tl. 200 mm</t>
  </si>
  <si>
    <t>-1031967092</t>
  </si>
  <si>
    <t>49</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</si>
  <si>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</si>
  <si>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</si>
  <si>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-1537070904</t>
  </si>
  <si>
    <t>50</t>
  </si>
  <si>
    <t>592450070</t>
  </si>
  <si>
    <t>dlažba zámková profilová 20x16,5x8 cm přírodní</t>
  </si>
  <si>
    <t>46413427</t>
  </si>
  <si>
    <t>Úpravy povrchů, podlahy a osazování výplní</t>
  </si>
  <si>
    <t>51</t>
  </si>
  <si>
    <t>611322321</t>
  </si>
  <si>
    <t>Omítka vápenocementová lehčená vnitřních ploch nanášená strojně jednovrstvá, tloušťky do 10 mm hladká vodorovných konstrukcí stropů rovných</t>
  </si>
  <si>
    <t>-1928758707</t>
  </si>
  <si>
    <t>300*1,1 "Přepočtené koeficientem množství</t>
  </si>
  <si>
    <t>52</t>
  </si>
  <si>
    <t>612321341</t>
  </si>
  <si>
    <t>Omítka vápenocementová vnitřních ploch nanášená strojně dvouvrstvá, tloušťky jádrové omítky do 10 mm a tloušťky štuku do 3 mm štuková svislých konstrukcí stěn</t>
  </si>
  <si>
    <t>1800963508</t>
  </si>
  <si>
    <t>1000*1,1 "Přepočtené koeficientem množství</t>
  </si>
  <si>
    <t>53</t>
  </si>
  <si>
    <t>622142001</t>
  </si>
  <si>
    <t>Potažení vnějších ploch pletivem v ploše nebo pruzích, na plném podkladu sklovláknitým vtlačením do tmelu stěn</t>
  </si>
  <si>
    <t>-1912082597</t>
  </si>
  <si>
    <t>164</t>
  </si>
  <si>
    <t>130</t>
  </si>
  <si>
    <t>294*1,1 "Přepočtené koeficientem množství</t>
  </si>
  <si>
    <t>54</t>
  </si>
  <si>
    <t>622143003</t>
  </si>
  <si>
    <t>Montáž omítkových profilů plastových nebo pozinkovaných, upevněných vtlačením do podkladní vrstvy nebo přibitím rohových s tkaninou</t>
  </si>
  <si>
    <t>724183120</t>
  </si>
  <si>
    <t>130*1,1 "Přepočtené koeficientem množství</t>
  </si>
  <si>
    <t>55</t>
  </si>
  <si>
    <t>59051486</t>
  </si>
  <si>
    <t>lišta rohová PVC 10/15cm s tkaninou</t>
  </si>
  <si>
    <t>1805139897</t>
  </si>
  <si>
    <t>56</t>
  </si>
  <si>
    <t>622211021</t>
  </si>
  <si>
    <t>Montáž kontaktního zateplení z polystyrenových desek nebo z kombinovaných desek na vnější stěny, tloušťky desek přes 80 do 120 mm</t>
  </si>
  <si>
    <t>1697051710</t>
  </si>
  <si>
    <t>266*1,1 "Přepočtené koeficientem množství</t>
  </si>
  <si>
    <t>57</t>
  </si>
  <si>
    <t>283758740</t>
  </si>
  <si>
    <t>deska z pěnového polystyrenu se zvýšenou pevností v tlaku 1000 x 500 x 120 mm</t>
  </si>
  <si>
    <t>2147162836</t>
  </si>
  <si>
    <t>231,304347826087*1,15 "Přepočtené koeficientem množství</t>
  </si>
  <si>
    <t>58</t>
  </si>
  <si>
    <t>28376422</t>
  </si>
  <si>
    <t>deska z polystyrénu XPS, hrana polodrážková a hladký povrch tl 100mm</t>
  </si>
  <si>
    <t>-607487775</t>
  </si>
  <si>
    <t>79,0909090909091*1,1 "Přepočtené koeficientem množství</t>
  </si>
  <si>
    <t>59</t>
  </si>
  <si>
    <t>871201452</t>
  </si>
  <si>
    <t>60</t>
  </si>
  <si>
    <t>28375926</t>
  </si>
  <si>
    <t>deska EPS 200 pro trvalé zatížení v tlaku (max. 3600 kg/m2) tl 100mm</t>
  </si>
  <si>
    <t>-147408966</t>
  </si>
  <si>
    <t>130*1,15 "Přepočtené koeficientem množství</t>
  </si>
  <si>
    <t>61</t>
  </si>
  <si>
    <t>622212071</t>
  </si>
  <si>
    <t>Montáž kontaktního zateplení vnějšího ostění, nadpraží nebo parapetu z polystyrenových desek hloubky špalet přes 200 do 400 mm, tloušťky desek přes 80 do 120 mm</t>
  </si>
  <si>
    <t>-1276507667</t>
  </si>
  <si>
    <t>62</t>
  </si>
  <si>
    <t>283759310</t>
  </si>
  <si>
    <t>deska EPS 70 fasádní λ=0,039 tl 30mm</t>
  </si>
  <si>
    <t>-1780397105</t>
  </si>
  <si>
    <t>63</t>
  </si>
  <si>
    <t>622322121</t>
  </si>
  <si>
    <t>Omítka vápenocementová lehčená vnějších ploch nanášená ručně jednovrstvá, tloušťky do 15 mm hladká stěn</t>
  </si>
  <si>
    <t>-1822815613</t>
  </si>
  <si>
    <t>260*1,1 "Přepočtené koeficientem množství</t>
  </si>
  <si>
    <t>64</t>
  </si>
  <si>
    <t>622521011</t>
  </si>
  <si>
    <t>Omítka tenkovrstvá silikátová vnějších ploch probarvená, včetně penetrace podkladu zrnitá, tloušťky 1,5 mm stěn</t>
  </si>
  <si>
    <t>-188748983</t>
  </si>
  <si>
    <t>65</t>
  </si>
  <si>
    <t>629991011</t>
  </si>
  <si>
    <t>Zakrytí vnějších ploch před znečištěním včetně pozdějšího odkrytí výplní otvorů a svislých ploch fólií přilepenou lepící páskou</t>
  </si>
  <si>
    <t>-884257070</t>
  </si>
  <si>
    <t>66</t>
  </si>
  <si>
    <t>631311125</t>
  </si>
  <si>
    <t>Mazanina z betonu prostého bez zvýšených nároků na prostředí tl. přes 80 do 120 mm tř. C 20/25</t>
  </si>
  <si>
    <t>-516589982</t>
  </si>
  <si>
    <t>31,85*1,1 "Přepočtené koeficientem množství</t>
  </si>
  <si>
    <t>67</t>
  </si>
  <si>
    <t>637211411</t>
  </si>
  <si>
    <t>Okapový chodník z dlaždic betonových zámkových s vyplněním spár drobným kamenivem do kameniva těženého nebo drceného, tl. dlaždic 60 mm</t>
  </si>
  <si>
    <t>371195162</t>
  </si>
  <si>
    <t>50*1,1 "Přepočtené koeficientem množství</t>
  </si>
  <si>
    <t>68</t>
  </si>
  <si>
    <t>642942221</t>
  </si>
  <si>
    <t>Osazování zárubní nebo rámů kovových dveřních lisovaných nebo z úhelníků bez dveřních křídel, na cementovou maltu, plochy otvoru přes 2,5 do 4,5 m2</t>
  </si>
  <si>
    <t>1376427088</t>
  </si>
  <si>
    <t>69</t>
  </si>
  <si>
    <t>553316110.1</t>
  </si>
  <si>
    <t>pouzdro stavební  posuvných dveří jednopouzdrové  1100 mm - standartní rozměr</t>
  </si>
  <si>
    <t>964228359</t>
  </si>
  <si>
    <t>70</t>
  </si>
  <si>
    <t>553316130</t>
  </si>
  <si>
    <t>pouzdro stavební posuvných dveří  jednopouzdrové 900 mm - standardní rozměr</t>
  </si>
  <si>
    <t>719248047</t>
  </si>
  <si>
    <t>71</t>
  </si>
  <si>
    <t>553311450</t>
  </si>
  <si>
    <t>zárubeň ocelová pro běžné zdění hranatý profil 145 900 L/P</t>
  </si>
  <si>
    <t>1533114531</t>
  </si>
  <si>
    <t>72</t>
  </si>
  <si>
    <t>553311430.1</t>
  </si>
  <si>
    <t>zárubeň ocelová pro běžné zdění hranatý profil 145 1000 L/P</t>
  </si>
  <si>
    <t>-1623688323</t>
  </si>
  <si>
    <t>73</t>
  </si>
  <si>
    <t>553311470</t>
  </si>
  <si>
    <t>zárubeň ocelová pro běžné zdění hranatý profil 145 1100 L/P</t>
  </si>
  <si>
    <t>823304219</t>
  </si>
  <si>
    <t>74</t>
  </si>
  <si>
    <t>644941112</t>
  </si>
  <si>
    <t>Montáž průvětrníků nebo mřížek odvětrávacích velikosti přes 150 x 200 do 300 x 300 mm</t>
  </si>
  <si>
    <t>1605944632</t>
  </si>
  <si>
    <t>75</t>
  </si>
  <si>
    <t>56245605</t>
  </si>
  <si>
    <t>mřížka větrací hranatá plast 200x200 se žaluzií</t>
  </si>
  <si>
    <t>1750481838</t>
  </si>
  <si>
    <t>Ostatní konstrukce a práce, bourání</t>
  </si>
  <si>
    <t>76</t>
  </si>
  <si>
    <t>941111111</t>
  </si>
  <si>
    <t>Montáž lešení řadového trubkového lehkého pracovního s podlahami s provozním zatížením tř. 3 do 200 kg/m2 šířky tř. W06 od 0,6 do 0,9 m, výšky do 10 m</t>
  </si>
  <si>
    <t>1047085549</t>
  </si>
  <si>
    <t>77</t>
  </si>
  <si>
    <t>941111211</t>
  </si>
  <si>
    <t>Montáž lešení řadového trubkového lehkého pracovního s podlahami s provozním zatížením tř. 3 do 200 kg/m2 Příplatek za první a každý další den použití lešení k ceně -1111</t>
  </si>
  <si>
    <t>506038343</t>
  </si>
  <si>
    <t>78</t>
  </si>
  <si>
    <t>941111811</t>
  </si>
  <si>
    <t>Demontáž lešení řadového trubkového lehkého pracovního s podlahami s provozním zatížením tř. 3 do 200 kg/m2 šířky tř. W06 od 0,6 do 0,9 m, výšky do 10 m</t>
  </si>
  <si>
    <t>-946489972</t>
  </si>
  <si>
    <t>79</t>
  </si>
  <si>
    <t>952901111</t>
  </si>
  <si>
    <t>Vyčištění budov nebo objektů před předáním do užívání budov bytové nebo občanské výstavby, světlé výšky podlaží do 4 m</t>
  </si>
  <si>
    <t>414990126</t>
  </si>
  <si>
    <t>80</t>
  </si>
  <si>
    <t>R12</t>
  </si>
  <si>
    <t>D+M Záchytný sysém proti pádu z výšky ze střechy</t>
  </si>
  <si>
    <t>-1793879935</t>
  </si>
  <si>
    <t>Poznámka k položce:
Např. TSL-600-BE3 - 14 KS, TS-ML23 - 1KS, revize + montáž</t>
  </si>
  <si>
    <t>81</t>
  </si>
  <si>
    <t>R2</t>
  </si>
  <si>
    <t>Prostupy pro perforované potrubí DN80 z podloží zákla. desky</t>
  </si>
  <si>
    <t>ks</t>
  </si>
  <si>
    <t>-841457519</t>
  </si>
  <si>
    <t>82</t>
  </si>
  <si>
    <t>R3</t>
  </si>
  <si>
    <t>Prostupy pro VZT vč. zednického začištění</t>
  </si>
  <si>
    <t>409062503</t>
  </si>
  <si>
    <t>83</t>
  </si>
  <si>
    <t>R4</t>
  </si>
  <si>
    <t>D+M Hrubá čistící rohož</t>
  </si>
  <si>
    <t>1006572940</t>
  </si>
  <si>
    <t>Poznámka k položce:
HRUBÁ ČISTÍCÍ ZÓNA - VSTUPNÍ ROHOŽ - rozměry 1200 x 900 mm, v = 25 mm
- materiál kovový, včetně obvodového osazovacího rámu</t>
  </si>
  <si>
    <t>84</t>
  </si>
  <si>
    <t>R5</t>
  </si>
  <si>
    <t>D+M PEVNÁ KOLEJNICE STROPNÍHO ZVEDACÍHO ASISTENČNÍHO SYSTÉMU</t>
  </si>
  <si>
    <t>2031612733</t>
  </si>
  <si>
    <t>Poznámka k položce:
- profil kolejnice 87 x 70 mm
včetně pomocného materiálu - kompletní dodávka !!</t>
  </si>
  <si>
    <t>4,1+3,1+4,1+3,1+3+3+4,1+4,1+3+3+4,1+4,1</t>
  </si>
  <si>
    <t>85</t>
  </si>
  <si>
    <t>R6</t>
  </si>
  <si>
    <t>D+M Pohyblivá KOLEJNICE STROPNÍHO ZVEDACÍHO ASISTENČNÍHO SYSTÉMU</t>
  </si>
  <si>
    <t>1508952007</t>
  </si>
  <si>
    <t>Poznámka k položce:
- profil kolejnice 120 x 73 mm
včetně pomocného materiálu - kompletní dodávka !!</t>
  </si>
  <si>
    <t>4,1+4,1+4,1</t>
  </si>
  <si>
    <t>998</t>
  </si>
  <si>
    <t>Přesun hmot</t>
  </si>
  <si>
    <t>86</t>
  </si>
  <si>
    <t>998011002</t>
  </si>
  <si>
    <t>Přesun hmot pro budovy občanské výstavby, bydlení, výrobu a služby s nosnou svislou konstrukcí zděnou z cihel, tvárnic nebo kamene vodorovná dopravní vzdálenost do 100 m pro budovy výšky přes 6 do 12 m</t>
  </si>
  <si>
    <t>121349282</t>
  </si>
  <si>
    <t>PSV</t>
  </si>
  <si>
    <t>Práce a dodávky PSV</t>
  </si>
  <si>
    <t>711</t>
  </si>
  <si>
    <t>Izolace proti vodě, vlhkosti a plynům</t>
  </si>
  <si>
    <t>87</t>
  </si>
  <si>
    <t>711111001</t>
  </si>
  <si>
    <t>Provedení izolace proti zemní vlhkosti natěradly a tmely za studena na ploše vodorovné V nátěrem penetračním</t>
  </si>
  <si>
    <t>774775392</t>
  </si>
  <si>
    <t>768*1,1 "Přepočtené koeficientem množství</t>
  </si>
  <si>
    <t>88</t>
  </si>
  <si>
    <t>111631500</t>
  </si>
  <si>
    <t>lak asfaltový penetrační</t>
  </si>
  <si>
    <t>-108492360</t>
  </si>
  <si>
    <t>5120*0,0003 "Přepočtené koeficientem množství</t>
  </si>
  <si>
    <t>89</t>
  </si>
  <si>
    <t>711141559</t>
  </si>
  <si>
    <t>Provedení izolace proti zemní vlhkosti pásy přitavením NAIP na ploše vodorovné V</t>
  </si>
  <si>
    <t>-889207322</t>
  </si>
  <si>
    <t>90</t>
  </si>
  <si>
    <t>628321340</t>
  </si>
  <si>
    <t>pás těžký asfaltovaný V60 S40</t>
  </si>
  <si>
    <t>914940383</t>
  </si>
  <si>
    <t>Poznámka k položce:
asfaltový hydroizolační pás z SBS modfikovaného asfaltu s vložkou ze skleněné tkaniny (tkanina – plošná hmotnost 200g/m2). Pás s ochranným jemným posypem. Spodní líc pásu opatřen separační PE fólií.</t>
  </si>
  <si>
    <t>673,913043478261*1,15 "Přepočtené koeficientem množství</t>
  </si>
  <si>
    <t>91</t>
  </si>
  <si>
    <t>581544100.R1</t>
  </si>
  <si>
    <t>D+M písek křemičitý sušený pytlovaný ST 56 0,1 mm</t>
  </si>
  <si>
    <t>708336681</t>
  </si>
  <si>
    <t>413,04347826087*1,15 "Přepočtené koeficientem množství</t>
  </si>
  <si>
    <t>92</t>
  </si>
  <si>
    <t>711161307</t>
  </si>
  <si>
    <t>Izolace proti zemní vlhkosti nopovými foliemi základů nebo stěn pro běžné podmínky tloušťky 0,5 mm, šířky 1,5 m</t>
  </si>
  <si>
    <t>-1181372997</t>
  </si>
  <si>
    <t>86*1,1 "Přepočtené koeficientem množství</t>
  </si>
  <si>
    <t>93</t>
  </si>
  <si>
    <t>711161383</t>
  </si>
  <si>
    <t>Izolace proti zemní vlhkosti a beztlakové vodě nopovými fóliemi ostatní ukončení izolace lištou</t>
  </si>
  <si>
    <t>-2019544766</t>
  </si>
  <si>
    <t>90*1,1 "Přepočtené koeficientem množství</t>
  </si>
  <si>
    <t>94</t>
  </si>
  <si>
    <t>711431101</t>
  </si>
  <si>
    <t>Provedení izolace proti povrchové a podpovrchové tlakové vodě pásy na sucho AIP nebo tkaniny na ploše vodorovné V</t>
  </si>
  <si>
    <t>358522073</t>
  </si>
  <si>
    <t>Poznámka k položce:
Mechanicky Kotvená!!</t>
  </si>
  <si>
    <t>650*1,1 "Přepočtené koeficientem množství</t>
  </si>
  <si>
    <t>95</t>
  </si>
  <si>
    <t>693110410</t>
  </si>
  <si>
    <t>geotextilie netkaná PES 300 g/m2</t>
  </si>
  <si>
    <t>108561397</t>
  </si>
  <si>
    <t>650*1,15 "Přepočtené koeficientem množství</t>
  </si>
  <si>
    <t>96</t>
  </si>
  <si>
    <t>998711102</t>
  </si>
  <si>
    <t>Přesun hmot pro izolace proti vodě, vlhkosti a plynům stanovený z hmotnosti přesunovaného materiálu vodorovná dopravní vzdálenost do 50 m v objektech výšky přes 6 do 12 m</t>
  </si>
  <si>
    <t>-1464528289</t>
  </si>
  <si>
    <t>712</t>
  </si>
  <si>
    <t>Povlakové krytiny</t>
  </si>
  <si>
    <t>97</t>
  </si>
  <si>
    <t>712361703.1</t>
  </si>
  <si>
    <t>Provedení povlakové krytiny střech do 10° fólií kotvenou v plné ploše vč. všech systémových doplňků. lišt spojovacího materiálu</t>
  </si>
  <si>
    <t>1583694823</t>
  </si>
  <si>
    <t>435*1,15 "Přepočtené koeficientem množství</t>
  </si>
  <si>
    <t>98</t>
  </si>
  <si>
    <t>283220000.1</t>
  </si>
  <si>
    <t>fólie hydroizolační střešní mPVC, tl. 1,8 mm š 1200 mm šedá</t>
  </si>
  <si>
    <t>134334157</t>
  </si>
  <si>
    <t>Poznámka k položce:
fólie z měkčeného PVC s výztužnou vložkou, tloušťka 1,8 mm, plošná hmotnost 2200 g/m2, Stabilizace fólie mechanickým kotvením.   
Hydroizolaci provést i na navazujících obvodových stěnách do výšky min. 500mm a na atice nakotvit na oplechováním, včetně všech systémových doplňků</t>
  </si>
  <si>
    <t>99</t>
  </si>
  <si>
    <t>998712102</t>
  </si>
  <si>
    <t>Přesun hmot pro povlakové krytiny stanovený z hmotnosti přesunovaného materiálu vodorovná dopravní vzdálenost do 50 m v objektech výšky přes 6 do 12 m</t>
  </si>
  <si>
    <t>-305142184</t>
  </si>
  <si>
    <t>713</t>
  </si>
  <si>
    <t>Izolace tepelné</t>
  </si>
  <si>
    <t>100</t>
  </si>
  <si>
    <t>713111111</t>
  </si>
  <si>
    <t>Montáž tepelné izolace stropů rohožemi, pásy, dílci, deskami, bloky (izolační materiál ve specifikaci) vrchem bez překrytí lepenkou kladenými volně</t>
  </si>
  <si>
    <t>1902164218</t>
  </si>
  <si>
    <t>600*1,1 "Přepočtené koeficientem množství</t>
  </si>
  <si>
    <t>101</t>
  </si>
  <si>
    <t>283759270</t>
  </si>
  <si>
    <t>deska EPS 200 pro trvalé zatížení v tlaku (max. 3600 kg/m2) tl 120mm</t>
  </si>
  <si>
    <t>551259160</t>
  </si>
  <si>
    <t>600*1,15 "Přepočtené koeficientem množství</t>
  </si>
  <si>
    <t>102</t>
  </si>
  <si>
    <t>713121111</t>
  </si>
  <si>
    <t>Montáž tepelné izolace podlah rohožemi, pásy, deskami, dílci, bloky (izolační materiál ve specifikaci) kladenými volně jednovrstvá</t>
  </si>
  <si>
    <t>1646955198</t>
  </si>
  <si>
    <t>936*1,1 "Přepočtené koeficientem množství</t>
  </si>
  <si>
    <t>103</t>
  </si>
  <si>
    <t>283759180</t>
  </si>
  <si>
    <t>deska EPS 200 pro trvalé zatížení v tlaku (max. 3600 kg/m2) tl 20mm</t>
  </si>
  <si>
    <t>-1125112627</t>
  </si>
  <si>
    <t>Poznámka k položce:
- tepelně izolační deska z pěnového polystyrenu určená jako podklad pro systémy teplovodního podlahového vytápění. Horní povrch desek je opatřen nopy pro instalaci topného potrubí. Desky jsou vyrobeny z materiálu EPS 200. Strany desek jsou opatřeny zámky. Vrchní líc desky – nakašírovaná PS fólie. Tloušťka tepelněizolační vrstvy pod topnou trubkou 20 mm, s nopy – tl. desky 50 mm, rozteč nopů - rastr 50mm, deklarovaná hodnota součinitele tepelné vodivosti λD = 0,034 W.m-1.K-1, faktor difúzního odporu 100, napětí v tlaku při 10% stlačení 200 kPa, třída reakce na oheň dle ČSN EN 13501-1:2007 – F</t>
  </si>
  <si>
    <t>458,824*1,15 "Přepočtené koeficientem množství</t>
  </si>
  <si>
    <t>104</t>
  </si>
  <si>
    <t>283723060.R1</t>
  </si>
  <si>
    <t>tepelně izolační podlahové desky z tuhé polyisokyanurátové pěny PIR tl 60 mm</t>
  </si>
  <si>
    <t>-1504636820</t>
  </si>
  <si>
    <t>Poznámka k položce:
tepelně izolační podlahové desky z tuhé polyisokyanurátové pěny PIR. Jádrová vrstva PIR pěna, povrchová úprava sendvičová fólie (papírová vložka s oboustranným hliníkovým potahem). Desky s rovnou hranou. Objemová hmotnost – 32 kg/m3. Součinitel tepelné vodivosti – 0,022 W/mK. Difůzní odpor dle BS 4370-2 – 15 MNs/g, třída reakce na oheň dle ČSN EN 13501-1:2007 – E</t>
  </si>
  <si>
    <t>401,143*1,15 "Přepočtené koeficientem množství</t>
  </si>
  <si>
    <t>105</t>
  </si>
  <si>
    <t>713191132</t>
  </si>
  <si>
    <t>Montáž tepelné izolace stavebních konstrukcí - doplňky a konstrukční součásti podlah, stropů vrchem nebo střech překrytím fólií separační z PE</t>
  </si>
  <si>
    <t>2032250258</t>
  </si>
  <si>
    <t>468*1,1 "Přepočtené koeficientem množství</t>
  </si>
  <si>
    <t>106</t>
  </si>
  <si>
    <t>283231500</t>
  </si>
  <si>
    <t>fólie separační PE bal. 100 m2</t>
  </si>
  <si>
    <t>1805332463</t>
  </si>
  <si>
    <t>468*1,15 "Přepočtené koeficientem množství</t>
  </si>
  <si>
    <t>107</t>
  </si>
  <si>
    <t>998713102</t>
  </si>
  <si>
    <t>Přesun hmot pro izolace tepelné stanovený z hmotnosti přesunovaného materiálu vodorovná dopravní vzdálenost do 50 m v objektech výšky přes 6 m do 12 m</t>
  </si>
  <si>
    <t>1237925104</t>
  </si>
  <si>
    <t>108</t>
  </si>
  <si>
    <t>R11</t>
  </si>
  <si>
    <t>D+M Spádové klíny</t>
  </si>
  <si>
    <t>1920148616</t>
  </si>
  <si>
    <t>721</t>
  </si>
  <si>
    <t>Zdravotechnika - vnitřní kanalizace</t>
  </si>
  <si>
    <t>109</t>
  </si>
  <si>
    <t>721173605</t>
  </si>
  <si>
    <t>Potrubí z plastových trub polyetylenové svařované svodné (ležaté) DN 80</t>
  </si>
  <si>
    <t>2140143213</t>
  </si>
  <si>
    <t>Poznámka k položce:
Perforované potrubí pro odvod Radonu z podloží včetně všech kolen, odboček, fifinek spojování, včetně odvětrávacího komínku</t>
  </si>
  <si>
    <t>120,5*1,1 "Přepočtené koeficientem množství</t>
  </si>
  <si>
    <t>762</t>
  </si>
  <si>
    <t>Konstrukce tesařské</t>
  </si>
  <si>
    <t>110</t>
  </si>
  <si>
    <t>762341014</t>
  </si>
  <si>
    <t>Bednění a laťování bednění střech rovných sklonu do 60° s vyřezáním otvorů z dřevoštěpkových desek OSB šroubovaných na krokve na sraz, tloušťky desky 18 mm</t>
  </si>
  <si>
    <t>29891104</t>
  </si>
  <si>
    <t>Poznámka k položce:
Atika, vč. podkladní latě, kotvící hmoždinky a včetně systémových prvků dle detailu 2 a 3</t>
  </si>
  <si>
    <t>0,6*125</t>
  </si>
  <si>
    <t>75*1,1 "Přepočtené koeficientem množství</t>
  </si>
  <si>
    <t>763</t>
  </si>
  <si>
    <t>Konstrukce suché výstavby</t>
  </si>
  <si>
    <t>111</t>
  </si>
  <si>
    <t>763131411</t>
  </si>
  <si>
    <t>Podhled ze sádrokartonových desek dvouvrstvá zavěšená spodní konstrukce z ocelových profilů CD, UD jednoduše opláštěná deskou standardní A, tl. 12,5 mm, bez TI</t>
  </si>
  <si>
    <t>-841657919</t>
  </si>
  <si>
    <t>764</t>
  </si>
  <si>
    <t>Konstrukce klempířské</t>
  </si>
  <si>
    <t>112</t>
  </si>
  <si>
    <t>764214607</t>
  </si>
  <si>
    <t>Oplechování horních ploch zdí a nadezdívek (atik) z pozinkovaného plechu s povrchovou úpravou mechanicky kotvené rš 670 mm</t>
  </si>
  <si>
    <t>820724053</t>
  </si>
  <si>
    <t>113</t>
  </si>
  <si>
    <t>764215404</t>
  </si>
  <si>
    <t>Oplechování horních ploch zdí a nadezdívek (atik) z pozinkovaného plechu celoplošně lepené rš 330 mm</t>
  </si>
  <si>
    <t>-1335497117</t>
  </si>
  <si>
    <t>114</t>
  </si>
  <si>
    <t>764215407</t>
  </si>
  <si>
    <t>Oplechování horních ploch zdí a nadezdívek (atik) z pozinkovaného plechu celoplošně lepené rš 670 mm</t>
  </si>
  <si>
    <t>-674902695</t>
  </si>
  <si>
    <t>115</t>
  </si>
  <si>
    <t>764216643</t>
  </si>
  <si>
    <t>Oplechování parapetů z pozinkovaného plechu s povrchovou úpravou rovných celoplošně lepené, bez rohů rš 250 mm</t>
  </si>
  <si>
    <t>-1648226981</t>
  </si>
  <si>
    <t>116</t>
  </si>
  <si>
    <t>764511601</t>
  </si>
  <si>
    <t>Žlab podokapní z pozinkovaného plechu s povrchovou úpravou včetně háků a čel půlkruhový rš 250 mm</t>
  </si>
  <si>
    <t>663060544</t>
  </si>
  <si>
    <t>117</t>
  </si>
  <si>
    <t>764518622</t>
  </si>
  <si>
    <t>Svod z pozinkovaného plechu s upraveným povrchem včetně objímek, kolen a odskoků kruhový, průměru 100 mm</t>
  </si>
  <si>
    <t>2017114344</t>
  </si>
  <si>
    <t>118</t>
  </si>
  <si>
    <t>998764102</t>
  </si>
  <si>
    <t>Přesun hmot pro konstrukce klempířské stanovený z hmotnosti přesunovaného materiálu vodorovná dopravní vzdálenost do 50 m v objektech výšky přes 6 do 12 m</t>
  </si>
  <si>
    <t>218996166</t>
  </si>
  <si>
    <t>766</t>
  </si>
  <si>
    <t>Konstrukce truhlářské</t>
  </si>
  <si>
    <t>119</t>
  </si>
  <si>
    <t>766622132</t>
  </si>
  <si>
    <t>Montáž oken plastových včetně montáže rámu na polyuretanovou pěnu plochy přes 1 m2 otevíravých nebo sklápěcích do zdiva, výšky přes 1,5 do 2,5 m</t>
  </si>
  <si>
    <t>-1898561669</t>
  </si>
  <si>
    <t>120</t>
  </si>
  <si>
    <t>MO1</t>
  </si>
  <si>
    <t>Okno plastové kompletně dle popisu O1 1500/1750</t>
  </si>
  <si>
    <t>-450714400</t>
  </si>
  <si>
    <t>121</t>
  </si>
  <si>
    <t>MO2</t>
  </si>
  <si>
    <t>Okno plastové kompletně dle popisu O2 1500/2250</t>
  </si>
  <si>
    <t>-775203022</t>
  </si>
  <si>
    <t>122</t>
  </si>
  <si>
    <t>MO3</t>
  </si>
  <si>
    <t>Okno plastové kompletně dle popisu O3 1850/1750</t>
  </si>
  <si>
    <t>-558747634</t>
  </si>
  <si>
    <t>123</t>
  </si>
  <si>
    <t>MO4</t>
  </si>
  <si>
    <t>Okno plastové kompletně dle popisu O4 600/2250</t>
  </si>
  <si>
    <t>-2133021638</t>
  </si>
  <si>
    <t>124</t>
  </si>
  <si>
    <t>MO5</t>
  </si>
  <si>
    <t>Okno plastové kompletně dle popisu O5 1200/2250</t>
  </si>
  <si>
    <t>-837099295</t>
  </si>
  <si>
    <t>125</t>
  </si>
  <si>
    <t>MO6</t>
  </si>
  <si>
    <t>Okno plastové kompletně dle popisu O6 2300/600</t>
  </si>
  <si>
    <t>171730555</t>
  </si>
  <si>
    <t>126</t>
  </si>
  <si>
    <t>MO7</t>
  </si>
  <si>
    <t>Okno plastové kompletně dle popisu O7 1250/2300</t>
  </si>
  <si>
    <t>-1765443772</t>
  </si>
  <si>
    <t>127</t>
  </si>
  <si>
    <t>MO8</t>
  </si>
  <si>
    <t>Okno plastové kompletně dle popisu O8 3900/2550</t>
  </si>
  <si>
    <t>1910305057</t>
  </si>
  <si>
    <t>128</t>
  </si>
  <si>
    <t>MO9</t>
  </si>
  <si>
    <t>Okno plastové kompletně dle popisu O9 1300/2550</t>
  </si>
  <si>
    <t>112685931</t>
  </si>
  <si>
    <t>129</t>
  </si>
  <si>
    <t>MO10</t>
  </si>
  <si>
    <t>Okno plastové kompletně dle popisu O10 750/1500</t>
  </si>
  <si>
    <t>-1846371554</t>
  </si>
  <si>
    <t>MO11</t>
  </si>
  <si>
    <t>Okno plastové kompletně dle popisu O11 1000/2250</t>
  </si>
  <si>
    <t>-2107806548</t>
  </si>
  <si>
    <t>131</t>
  </si>
  <si>
    <t>MO12</t>
  </si>
  <si>
    <t>Okno plastové kompletně dle popisu O12 1500/1500</t>
  </si>
  <si>
    <t>817055661</t>
  </si>
  <si>
    <t>132</t>
  </si>
  <si>
    <t>766660002</t>
  </si>
  <si>
    <t>Montáž dveřních křídel dřevěných nebo plastových otevíravých do ocelové zárubně povrchově upravených jednokřídlových, šířky přes 800 mm</t>
  </si>
  <si>
    <t>-55130659</t>
  </si>
  <si>
    <t>133</t>
  </si>
  <si>
    <t>611602160</t>
  </si>
  <si>
    <t>dveře dřevěné vnitřní hladké plné 1křídlové bílé 110x197cm D4</t>
  </si>
  <si>
    <t>2081665053</t>
  </si>
  <si>
    <t>134</t>
  </si>
  <si>
    <t>611602160.1</t>
  </si>
  <si>
    <t>dveře dřevěné vnitřní hladké plné 1křídlové bílé 100x197 cm D5</t>
  </si>
  <si>
    <t>-874557755</t>
  </si>
  <si>
    <t>135</t>
  </si>
  <si>
    <t>611602160.2</t>
  </si>
  <si>
    <t>dveře dřevěné vnitřní hladké plné 1křídlové bílé 90x197 cm D6</t>
  </si>
  <si>
    <t>1353214873</t>
  </si>
  <si>
    <t>136</t>
  </si>
  <si>
    <t>766660316</t>
  </si>
  <si>
    <t>Montáž dveřních křídel dřevěných nebo plastových posuvných dveří do pouzdra zděné příčky s jednou kapsou dvoukřídlových, průchozí šířky přes 800 do 1200 mm</t>
  </si>
  <si>
    <t>-1691719522</t>
  </si>
  <si>
    <t>137</t>
  </si>
  <si>
    <t>MR3</t>
  </si>
  <si>
    <t>Dveře posuvné D7 dle popisu</t>
  </si>
  <si>
    <t>465598085</t>
  </si>
  <si>
    <t>138</t>
  </si>
  <si>
    <t>MR3.1</t>
  </si>
  <si>
    <t>Dveře posuvné D8 dle popisu</t>
  </si>
  <si>
    <t>-1895325592</t>
  </si>
  <si>
    <t>139</t>
  </si>
  <si>
    <t>MR3.2</t>
  </si>
  <si>
    <t>Dveře posuvné D9 dle popisu</t>
  </si>
  <si>
    <t>807073479</t>
  </si>
  <si>
    <t>140</t>
  </si>
  <si>
    <t>MR3.3</t>
  </si>
  <si>
    <t>Dveře posuvné D10 dle popisu</t>
  </si>
  <si>
    <t>698599065</t>
  </si>
  <si>
    <t>141</t>
  </si>
  <si>
    <t>766660352</t>
  </si>
  <si>
    <t>Montáž dveřních křídel dřevěných nebo plastových posuvných dveří do pojezdu na stěnu výšky do 2,5 m jednokřídlových, průchozí šířky přes 800 do 1200 mm</t>
  </si>
  <si>
    <t>CS ÚRS 2019 01</t>
  </si>
  <si>
    <t>-327188399</t>
  </si>
  <si>
    <t>142</t>
  </si>
  <si>
    <t>MR7</t>
  </si>
  <si>
    <t>Dveře jednokřídlé D1 1950/2550 dle popisu</t>
  </si>
  <si>
    <t>-1378622389</t>
  </si>
  <si>
    <t>143</t>
  </si>
  <si>
    <t>MR8</t>
  </si>
  <si>
    <t>Dveře jednokřídlé D2 1100/2250 dle popisu</t>
  </si>
  <si>
    <t>1474447761</t>
  </si>
  <si>
    <t>144</t>
  </si>
  <si>
    <t>MR5</t>
  </si>
  <si>
    <t>Dveře jednokřídlé  D3 4250/2550 dle popisu</t>
  </si>
  <si>
    <t>2117097760</t>
  </si>
  <si>
    <t>145</t>
  </si>
  <si>
    <t>766694123.1</t>
  </si>
  <si>
    <t>Montáž ostatních truhlářských konstrukcí parapetních desek dřevěných nebo plastových šířky přes 300 mm, délky přes 1600 do 2600 mm</t>
  </si>
  <si>
    <t>-513193564</t>
  </si>
  <si>
    <t>146</t>
  </si>
  <si>
    <t>60794105</t>
  </si>
  <si>
    <t>deska parapetní dřevotřísková vnitřní 0,4 x 1 m</t>
  </si>
  <si>
    <t>-1157319905</t>
  </si>
  <si>
    <t>147</t>
  </si>
  <si>
    <t>998766102</t>
  </si>
  <si>
    <t>Přesun hmot pro konstrukce truhlářské stanovený z hmotnosti přesunovaného materiálu vodorovná dopravní vzdálenost do 50 m v objektech výšky přes 6 do 12 m</t>
  </si>
  <si>
    <t>-155615989</t>
  </si>
  <si>
    <t>767</t>
  </si>
  <si>
    <t>Konstrukce zámečnické</t>
  </si>
  <si>
    <t>148</t>
  </si>
  <si>
    <t>767330112</t>
  </si>
  <si>
    <t>Montáž tubusových světlovodů kopule s lemováním plochá střecha</t>
  </si>
  <si>
    <t>-1256599616</t>
  </si>
  <si>
    <t>Poznámka k položce:
Kompletní dodávka včetně lomování a opracování detailu na ploché střeše včetně začištění stropní kontrukce a montáže tubusu.</t>
  </si>
  <si>
    <t>149</t>
  </si>
  <si>
    <t>55381002.R1</t>
  </si>
  <si>
    <t>světlovod tubusový tubusu průměr 250 mm</t>
  </si>
  <si>
    <t>sada</t>
  </si>
  <si>
    <t>1994585076</t>
  </si>
  <si>
    <t>150</t>
  </si>
  <si>
    <t>R9</t>
  </si>
  <si>
    <t>D+M PEVNÉ KOVOVÉ ZÁBRADLÍ - SVISLÉ, PŘÍČLOVÉ, S OCHRANNÝM KOŠEM</t>
  </si>
  <si>
    <t>-1793137824</t>
  </si>
  <si>
    <t>Poznámka k položce:
materiál - s235 - žárově zinkovaný, kotvení chemické kotvy + m18
- štěřín - tr 44,5x3 mm, dl. 3250 mm, příčle - u 50x50x3, vzdálenost 300mm
- ochranný koš - pásovina svislá 50x5mm, vodorovná 50x8 mm
- provedení dle čsn 74 3282/2014</t>
  </si>
  <si>
    <t>771</t>
  </si>
  <si>
    <t>Podlahy z dlaždic</t>
  </si>
  <si>
    <t>151</t>
  </si>
  <si>
    <t>771413112</t>
  </si>
  <si>
    <t>Montáž soklíků pórovinových lepených standardním lepidlem rovných výšky přes 65 do 90 mm</t>
  </si>
  <si>
    <t>1819580234</t>
  </si>
  <si>
    <t>148*1,1 "Přepočtené koeficientem množství</t>
  </si>
  <si>
    <t>152</t>
  </si>
  <si>
    <t>597614160</t>
  </si>
  <si>
    <t>sokl -  dlaždice keramické slinuté neglazované mrazuvzdorné  300 x 80mm</t>
  </si>
  <si>
    <t>-1478744896</t>
  </si>
  <si>
    <t>504,545454545455*1,1 "Přepočtené koeficientem množství</t>
  </si>
  <si>
    <t>153</t>
  </si>
  <si>
    <t>771531025</t>
  </si>
  <si>
    <t>Montáž podlahy z dlaždic cihelných nebo portlandských tloušťky do 30 mm lepených standardním lepidlem přes 19 do 22 ks/m2</t>
  </si>
  <si>
    <t>563132111</t>
  </si>
  <si>
    <t>Poznámka k položce:
vč. systémových lišt, spárovačky</t>
  </si>
  <si>
    <t>118,181818181818*1,1 "Přepočtené koeficientem množství</t>
  </si>
  <si>
    <t>154</t>
  </si>
  <si>
    <t>597612900</t>
  </si>
  <si>
    <t>dlaždice keramické podlahové  (barevné) přes 9 do 12 ks/m2</t>
  </si>
  <si>
    <t>1611485338</t>
  </si>
  <si>
    <t>85*1,1 "Přepočtené koeficientem množství</t>
  </si>
  <si>
    <t>155</t>
  </si>
  <si>
    <t>597612900.1</t>
  </si>
  <si>
    <t>dlaždice keramické protiskluzové</t>
  </si>
  <si>
    <t>-2114828351</t>
  </si>
  <si>
    <t>45*1,1 "Přepočtené koeficientem množství</t>
  </si>
  <si>
    <t>156</t>
  </si>
  <si>
    <t>771990112</t>
  </si>
  <si>
    <t>Vyrovnání podkladní vrstvy samonivelační stěrkou tl. 4 mm, min. pevnosti 30 MPa</t>
  </si>
  <si>
    <t>2032839501</t>
  </si>
  <si>
    <t>157</t>
  </si>
  <si>
    <t>998771102</t>
  </si>
  <si>
    <t>Přesun hmot pro podlahy z dlaždic stanovený z hmotnosti přesunovaného materiálu vodorovná dopravní vzdálenost do 50 m v objektech výšky přes 6 do 12 m</t>
  </si>
  <si>
    <t>-1140134101</t>
  </si>
  <si>
    <t>776</t>
  </si>
  <si>
    <t>Podlahy povlakové</t>
  </si>
  <si>
    <t>158</t>
  </si>
  <si>
    <t>776251111</t>
  </si>
  <si>
    <t>Montáž podlahovin z přírodního linolea (marmolea) lepením standardním lepidlem z pásů standardních</t>
  </si>
  <si>
    <t>-1307485787</t>
  </si>
  <si>
    <t>Poznámka k položce:
vč. penetrace, lepidla</t>
  </si>
  <si>
    <t>151*1,1 "Přepočtené koeficientem množství</t>
  </si>
  <si>
    <t>159</t>
  </si>
  <si>
    <t>284110680.1</t>
  </si>
  <si>
    <t>vysoce odolná homogenní podlahová krytina o tloušťce 2 mm v rolích. Hodnota otěru dle EN 660.2 ≤ 2.0 mm3</t>
  </si>
  <si>
    <t>1535970810</t>
  </si>
  <si>
    <t>Poznámka k položce:
vysoce odolná homogenní podlahová krytina o tloušťce 2 mm v rolích. Hodnota otěru dle EN 660.2 ≤ 2.0 mm3, skupina T, třída zátěže 23, kluznost pro veřejné prostory R9, reakce na oheň Cfl – s1. Bez obsahu těžkých kovů a ftalátů spadajících do skupiny CMR (karcinogeny, mutageny, reprotoxika dle REACH). Krytina vhodná pro podlahové vytápění.</t>
  </si>
  <si>
    <t>151*1,2 "Přepočtené koeficientem množství</t>
  </si>
  <si>
    <t>160</t>
  </si>
  <si>
    <t>998776102</t>
  </si>
  <si>
    <t>Přesun hmot pro podlahy povlakové stanovený z hmotnosti přesunovaného materiálu vodorovná dopravní vzdálenost do 50 m v objektech výšky přes 6 do 12 m</t>
  </si>
  <si>
    <t>920907094</t>
  </si>
  <si>
    <t>784</t>
  </si>
  <si>
    <t>Dokončovací práce - malby a tapety</t>
  </si>
  <si>
    <t>161</t>
  </si>
  <si>
    <t>784211001</t>
  </si>
  <si>
    <t>Malby z malířských směsí otěruvzdorných za mokra jednonásobné, bílé za mokra otěruvzdorné výborně v místnostech výšky do 3,80 m</t>
  </si>
  <si>
    <t>-1575289304</t>
  </si>
  <si>
    <t>1301*1,1 "Přepočtené koeficientem množství</t>
  </si>
  <si>
    <t>786</t>
  </si>
  <si>
    <t>Dokončovací práce - čalounické úpravy</t>
  </si>
  <si>
    <t>162</t>
  </si>
  <si>
    <t>786624121</t>
  </si>
  <si>
    <t>Montáž zastiňujících žaluzií lamelových do oken zdvojených otevíravých, sklápěcích nebo vyklápěcích kovových</t>
  </si>
  <si>
    <t>-357237314</t>
  </si>
  <si>
    <t>163</t>
  </si>
  <si>
    <t>553462000</t>
  </si>
  <si>
    <t>žaluzie horizontální interiérové</t>
  </si>
  <si>
    <t>-1585770411</t>
  </si>
  <si>
    <t>R1</t>
  </si>
  <si>
    <t>D+M Sítě proti hmyzu</t>
  </si>
  <si>
    <t>-1915439611</t>
  </si>
  <si>
    <t>SO 01_D.1.4.1 - Zdravotechnické instalace</t>
  </si>
  <si>
    <t>9 - Ostatní konstrukce a práce, bourání</t>
  </si>
  <si>
    <t xml:space="preserve">    8 - Trubní vedení</t>
  </si>
  <si>
    <t xml:space="preserve">    722 - Zdravotechnika - vnitřní vodovod</t>
  </si>
  <si>
    <t xml:space="preserve">    725 - Zdravotechnika - zařizovací předměty</t>
  </si>
  <si>
    <t xml:space="preserve">    732 - Ústřední vytápění - strojovny</t>
  </si>
  <si>
    <t xml:space="preserve">    734 - Ústřední vytápění - armatury</t>
  </si>
  <si>
    <t>VRN - Vedlejší rozpočtové náklady</t>
  </si>
  <si>
    <t xml:space="preserve">    0 - Vedlejší rozpočtové náklady</t>
  </si>
  <si>
    <t>935932633.R</t>
  </si>
  <si>
    <t>Podomítkový sifon kombinovaný s přívodem vody a zásuvkou - pro pračku</t>
  </si>
  <si>
    <t>-1791569690</t>
  </si>
  <si>
    <t>935932634</t>
  </si>
  <si>
    <t>Odvodňovací plastový žlab sifon + sítko pro žlab vnitřní šířky 200 mm z plastu a pozinkové oceli</t>
  </si>
  <si>
    <t>-1618134759</t>
  </si>
  <si>
    <t>935932634.R</t>
  </si>
  <si>
    <t>Odkapový otevřený sifon pro odvod kondenzátu s kombinovanou zápachovou uzávěrou, odtok DN 40 nebo DN 50</t>
  </si>
  <si>
    <t>1137694005</t>
  </si>
  <si>
    <t>973031336</t>
  </si>
  <si>
    <t>Vysekání výklenků nebo kapes ve zdivu z cihel na maltu vápennou nebo vápenocementovou kapes, plochy do 0,16 m2, hl. do 450 mm</t>
  </si>
  <si>
    <t>196089791</t>
  </si>
  <si>
    <t>Poznámka k položce:
či v SDK</t>
  </si>
  <si>
    <t>115101201</t>
  </si>
  <si>
    <t>Čerpání vody na dopravní výšku do 10 m s uvažovaným průměrným přítokem do 500 l/min</t>
  </si>
  <si>
    <t>hod</t>
  </si>
  <si>
    <t>937312324</t>
  </si>
  <si>
    <t>115101301</t>
  </si>
  <si>
    <t>Pohotovost záložní čerpací soupravy pro dopravní výšku do 10 m s uvažovaným průměrným přítokem do 500 l/min</t>
  </si>
  <si>
    <t>den</t>
  </si>
  <si>
    <t>-587315226</t>
  </si>
  <si>
    <t>132201101</t>
  </si>
  <si>
    <t>Hloubení zapažených i nezapažených rýh šířky do 600 mm s urovnáním dna do předepsaného profilu a spádu v hornině tř. 3 do 100 m3</t>
  </si>
  <si>
    <t>923376964</t>
  </si>
  <si>
    <t>48+10,5+3,5</t>
  </si>
  <si>
    <t>132201109</t>
  </si>
  <si>
    <t>Hloubení zapažených i nezapažených rýh šířky do 600 mm s urovnáním dna do předepsaného profilu a spádu v hornině tř. 3 Příplatek k cenám za lepivost horniny tř. 3</t>
  </si>
  <si>
    <t>-883432850</t>
  </si>
  <si>
    <t>161101101</t>
  </si>
  <si>
    <t>Svislé přemístění výkopku bez naložení do dopravní nádoby avšak s vyprázdněním dopravní nádoby na hromadu nebo do dopravního prostředku z horniny tř. 1 až 4, při hloubce výkopu přes 1 do 2,5 m</t>
  </si>
  <si>
    <t>957527754</t>
  </si>
  <si>
    <t>162701105</t>
  </si>
  <si>
    <t>Vodorovné přemístění výkopku nebo sypaniny po suchu na obvyklém dopravním prostředku, bez naložení výkopku, avšak se složením bez rozhrnutí z horniny tř. 1 až 4 na vzdálenost přes 9 000 do 10 000 m</t>
  </si>
  <si>
    <t>-1377280144</t>
  </si>
  <si>
    <t>167101102</t>
  </si>
  <si>
    <t>Nakládání, skládání a překládání neulehlého výkopku nebo sypaniny nakládání, množství přes 100 m3, z hornin tř. 1 až 4</t>
  </si>
  <si>
    <t>-1902621351</t>
  </si>
  <si>
    <t>-1358848176</t>
  </si>
  <si>
    <t>Poplatek za uložení stavebního odpadu na skládce (skládkovné) zeminy a kameniva zatříděného do Katalogu odpadů pod kódem 170 504</t>
  </si>
  <si>
    <t>1322347335</t>
  </si>
  <si>
    <t>4,6*1,7 "Přepočtené koeficientem množství</t>
  </si>
  <si>
    <t>175101209</t>
  </si>
  <si>
    <t>Obsypání objektů nad přilehlým původním terénem sypaninou z vhodných hornin 1 až 4 nebo materiálem uloženým ve vzdálenosti do 3 m od vnějšího kraje objektu pro jakoukoliv míru zhutnění Příplatek k ceně za prohození sypaniny sítem</t>
  </si>
  <si>
    <t>-899378827</t>
  </si>
  <si>
    <t>175151101</t>
  </si>
  <si>
    <t>Obsypání potrubí strojně sypaninou z vhodných hornin tř. 1 až 4 nebo materiálem připraveným podél výkopu ve vzdálenosti do 3 m od jeho kraje, pro jakoukoliv hloubku výkopu a míru zhutnění bez prohození sypaniny</t>
  </si>
  <si>
    <t>331364311</t>
  </si>
  <si>
    <t>212752212</t>
  </si>
  <si>
    <t>Trativody z drenážních trubek se zřízením štěrkopískového lože pod trubky a s jejich obsypem v průměrném celkovém množství do 0,15 m3/m v otevřeném výkopu z trubek plastových flexibilních D přes 65 do 100 mm</t>
  </si>
  <si>
    <t>-1729227104</t>
  </si>
  <si>
    <t>451572111</t>
  </si>
  <si>
    <t>Lože pod potrubí, stoky a drobné objekty v otevřeném výkopu z kameniva drobného těženého 0 až 4 mm</t>
  </si>
  <si>
    <t>229739607</t>
  </si>
  <si>
    <t>3,5+0,5+1,1</t>
  </si>
  <si>
    <t>Trubní vedení</t>
  </si>
  <si>
    <t>871265211</t>
  </si>
  <si>
    <t>Kanalizační potrubí z tvrdého PVC v otevřeném výkopu ve sklonu do 20 %, hladkého plnostěnného jednovrstvého, tuhost třídy SN 4 DN 110</t>
  </si>
  <si>
    <t>-557143607</t>
  </si>
  <si>
    <t>877265221</t>
  </si>
  <si>
    <t>Montáž tvarovek na kanalizačním potrubí z trub z plastu z tvrdého PVC nebo z polypropylenu v otevřeném výkopu dvouosých DN 100</t>
  </si>
  <si>
    <t>-1796698525</t>
  </si>
  <si>
    <t>2+5</t>
  </si>
  <si>
    <t>286110860</t>
  </si>
  <si>
    <t>čistící kus odpadního systému tlumící zvuk DN 70</t>
  </si>
  <si>
    <t>-167736200</t>
  </si>
  <si>
    <t>286110870</t>
  </si>
  <si>
    <t>čistící kus odpadního systému tlumící zvuk DN 100</t>
  </si>
  <si>
    <t>2129700174</t>
  </si>
  <si>
    <t>713463411</t>
  </si>
  <si>
    <t>Montáž izolace tepelné potrubí a ohybů tvarovkami nebo deskami potrubními pouzdry návlekovými izolačními hadicemi potrubí a ohybů</t>
  </si>
  <si>
    <t>-1131145549</t>
  </si>
  <si>
    <t>5,5+3+24+32</t>
  </si>
  <si>
    <t>631254610.1</t>
  </si>
  <si>
    <t>Návleková izolace  PE 4 mm, DN 40</t>
  </si>
  <si>
    <t>9116606</t>
  </si>
  <si>
    <t>631254610.2</t>
  </si>
  <si>
    <t>Návleková izolace  PE 4 mm, DN 50</t>
  </si>
  <si>
    <t>648960453</t>
  </si>
  <si>
    <t>631254610.3</t>
  </si>
  <si>
    <t>Návleková izolace  PE 4 mm, DN 75</t>
  </si>
  <si>
    <t>-810835646</t>
  </si>
  <si>
    <t>631254610.4</t>
  </si>
  <si>
    <t>Návleková izolace  PE 4 mm, DN 110</t>
  </si>
  <si>
    <t>599814667</t>
  </si>
  <si>
    <t>644191669</t>
  </si>
  <si>
    <t>3,00+51+33+32+47,5+31</t>
  </si>
  <si>
    <t>283771410</t>
  </si>
  <si>
    <t>izolace tepelná potrubí z pěnového polyetylenu 20 x 9 mm</t>
  </si>
  <si>
    <t>125884059</t>
  </si>
  <si>
    <t>283771110</t>
  </si>
  <si>
    <t>izolace tepelná potrubí z pěnového polyetylenu 28 x 9 mm</t>
  </si>
  <si>
    <t>1221558637</t>
  </si>
  <si>
    <t>283770520</t>
  </si>
  <si>
    <t>izolace tepelná potrubí z pěnového polyetylenu 32 x 13 mm</t>
  </si>
  <si>
    <t>-708537799</t>
  </si>
  <si>
    <t>283771430.R</t>
  </si>
  <si>
    <t>izolace tepelná potrubí z pěnového polyetylenu 20 x 30 mm</t>
  </si>
  <si>
    <t>CS ÚRS 2017 01</t>
  </si>
  <si>
    <t>38088210</t>
  </si>
  <si>
    <t>283770490.R</t>
  </si>
  <si>
    <t>tvarovky z lehčených plastů izolace potrubí vnitřní průměr x tl. izolace [mm] 28 x 30</t>
  </si>
  <si>
    <t>-1924761864</t>
  </si>
  <si>
    <t>283770540.R</t>
  </si>
  <si>
    <t>izolace tepelná potrubí z pěnového polyetylenu 32 x 40 mm</t>
  </si>
  <si>
    <t>-699836347</t>
  </si>
  <si>
    <t>998713101</t>
  </si>
  <si>
    <t>Přesun hmot pro izolace tepelné stanovený z hmotnosti přesunovaného materiálu vodorovná dopravní vzdálenost do 50 m v objektech výšky do 6 m</t>
  </si>
  <si>
    <t>12416783</t>
  </si>
  <si>
    <t>721173315</t>
  </si>
  <si>
    <t>Potrubí z plastových trub PVC SN4 dešťové DN 110</t>
  </si>
  <si>
    <t>-1248435593</t>
  </si>
  <si>
    <t>721173401</t>
  </si>
  <si>
    <t>Potrubí z plastových trub PVC SN4 svodné (ležaté) DN 110</t>
  </si>
  <si>
    <t>630074042</t>
  </si>
  <si>
    <t>721173402</t>
  </si>
  <si>
    <t>Potrubí z plastových trub PVC SN4 svodné (ležaté) DN 125</t>
  </si>
  <si>
    <t>-1225057548</t>
  </si>
  <si>
    <t>721174024</t>
  </si>
  <si>
    <t>Potrubí z plastových trub polypropylenové odpadní (svislé) DN 70</t>
  </si>
  <si>
    <t>438230977</t>
  </si>
  <si>
    <t>721174025</t>
  </si>
  <si>
    <t>Potrubí z plastových trub polypropylenové odpadní (svislé) DN 100</t>
  </si>
  <si>
    <t>-1619280073</t>
  </si>
  <si>
    <t>721174042</t>
  </si>
  <si>
    <t>Potrubí z plastových trub polypropylenové připojovací DN 40</t>
  </si>
  <si>
    <t>-252366590</t>
  </si>
  <si>
    <t>721174043</t>
  </si>
  <si>
    <t>Potrubí z plastových trub polypropylenové připojovací DN 50</t>
  </si>
  <si>
    <t>2112978681</t>
  </si>
  <si>
    <t>721174045</t>
  </si>
  <si>
    <t>Potrubí z plastových trub polypropylenové připojovací DN 100</t>
  </si>
  <si>
    <t>257688075</t>
  </si>
  <si>
    <t>721194104</t>
  </si>
  <si>
    <t>Vyměření přípojek na potrubí vyvedení a upevnění odpadních výpustek DN 40</t>
  </si>
  <si>
    <t>595246360</t>
  </si>
  <si>
    <t>721194105</t>
  </si>
  <si>
    <t>Vyměření přípojek na potrubí vyvedení a upevnění odpadních výpustek DN 50</t>
  </si>
  <si>
    <t>-1116829308</t>
  </si>
  <si>
    <t>721194109</t>
  </si>
  <si>
    <t>Vyměření přípojek na potrubí vyvedení a upevnění odpadních výpustek DN 100</t>
  </si>
  <si>
    <t>1165020467</t>
  </si>
  <si>
    <t>721210822.R</t>
  </si>
  <si>
    <t>Montáž kanalizačního příslušenství střešních vtoků DN 100</t>
  </si>
  <si>
    <t>1086929428</t>
  </si>
  <si>
    <t>562311060</t>
  </si>
  <si>
    <t>vtok střešní s folií čtvercový plochých střech s vyhříváním 75-160 mm</t>
  </si>
  <si>
    <t>262144</t>
  </si>
  <si>
    <t>1284634346</t>
  </si>
  <si>
    <t>562311070</t>
  </si>
  <si>
    <t>koš záchytný PP, D=110 mm</t>
  </si>
  <si>
    <t>807790906</t>
  </si>
  <si>
    <t>721211405</t>
  </si>
  <si>
    <t>Podlahové vpusti s vodorovným odtokem DN 40/50 s automatickým a ručním uzávěrem</t>
  </si>
  <si>
    <t>1859444714</t>
  </si>
  <si>
    <t>Poznámka k položce:
200 x 200</t>
  </si>
  <si>
    <t>721211422.1</t>
  </si>
  <si>
    <t>Podlahová vpusť, odtok DN 100, nerez mřížka</t>
  </si>
  <si>
    <t>1808826484</t>
  </si>
  <si>
    <t>721242115</t>
  </si>
  <si>
    <t>Lapače střešních splavenin polypropylenové (PP) DN 110</t>
  </si>
  <si>
    <t>70081138</t>
  </si>
  <si>
    <t>721273152</t>
  </si>
  <si>
    <t>Ventilační hlavice z polypropylenu (PP) DN 75</t>
  </si>
  <si>
    <t>-1373242312</t>
  </si>
  <si>
    <t>721273153</t>
  </si>
  <si>
    <t>Ventilační hlavice z polypropylenu (PP) DN 110</t>
  </si>
  <si>
    <t>-348835594</t>
  </si>
  <si>
    <t>Poznámka k položce:
v barvě střešní krytiny</t>
  </si>
  <si>
    <t>721290111</t>
  </si>
  <si>
    <t>Zkouška těsnosti kanalizace v objektech vodou do DN 125</t>
  </si>
  <si>
    <t>1637349075</t>
  </si>
  <si>
    <t>721290112</t>
  </si>
  <si>
    <t>Zkouška těsnosti kanalizace v objektech vodou DN 150 nebo DN 200</t>
  </si>
  <si>
    <t>928184444</t>
  </si>
  <si>
    <t>998721101</t>
  </si>
  <si>
    <t>Přesun hmot pro vnitřní kanalizace stanovený z hmotnosti přesunovaného materiálu vodorovná dopravní vzdálenost do 50 m v objektech výšky do 6 m</t>
  </si>
  <si>
    <t>-1280348793</t>
  </si>
  <si>
    <t>722</t>
  </si>
  <si>
    <t>Zdravotechnika - vnitřní vodovod</t>
  </si>
  <si>
    <t>722176112</t>
  </si>
  <si>
    <t>Montáž potrubí z plastových trub svařovaných polyfuzně D přes 16 do 20 mm</t>
  </si>
  <si>
    <t>-518861139</t>
  </si>
  <si>
    <t>286151000</t>
  </si>
  <si>
    <t>trubka tlaková PPR řada PN 10 20x2,2x4000mm</t>
  </si>
  <si>
    <t>-1941313688</t>
  </si>
  <si>
    <t>722176113</t>
  </si>
  <si>
    <t>Montáž potrubí z plastových trub svařovaných polyfuzně D přes 20 do 25 mm</t>
  </si>
  <si>
    <t>-1527710367</t>
  </si>
  <si>
    <t>286151050</t>
  </si>
  <si>
    <t>trubka tlaková PPR řada PN 10 25x2,3x4000mm</t>
  </si>
  <si>
    <t>1488094136</t>
  </si>
  <si>
    <t>722176114</t>
  </si>
  <si>
    <t>Montáž potrubí z plastových trub svařovaných polyfuzně D přes 25 do 32 mm</t>
  </si>
  <si>
    <t>841769526</t>
  </si>
  <si>
    <t>19+45</t>
  </si>
  <si>
    <t>286151090</t>
  </si>
  <si>
    <t>trubka tlaková PPR řada PN 10 32x2,9x4000mm</t>
  </si>
  <si>
    <t>-1230328564</t>
  </si>
  <si>
    <t>722176115</t>
  </si>
  <si>
    <t>Montáž potrubí z plastových trub svařovaných polyfuzně D přes 32 do 40 mm</t>
  </si>
  <si>
    <t>-467712660</t>
  </si>
  <si>
    <t>286131110</t>
  </si>
  <si>
    <t>potrubí vodovodní PE100 PN16 SDR11 6m 100m 40x3,7mm</t>
  </si>
  <si>
    <t>1650878722</t>
  </si>
  <si>
    <t>722190401</t>
  </si>
  <si>
    <t>Zřízení přípojek na potrubí vyvedení a upevnění výpustek do DN 25</t>
  </si>
  <si>
    <t>-421049322</t>
  </si>
  <si>
    <t>722220121.R</t>
  </si>
  <si>
    <t>Armatury s jedním závitem nástěnky pro baterii D+M</t>
  </si>
  <si>
    <t>pár</t>
  </si>
  <si>
    <t>1032839810</t>
  </si>
  <si>
    <t>722221134</t>
  </si>
  <si>
    <t>Armatury s jedním závitem ventily výtokové G 1/2</t>
  </si>
  <si>
    <t>-1707939462</t>
  </si>
  <si>
    <t>722224153</t>
  </si>
  <si>
    <t>Armatury s jedním závitem ventily kulové zahradní uzávěry PN 15 do 120° C G 3/4 - 1</t>
  </si>
  <si>
    <t>-1284617524</t>
  </si>
  <si>
    <t>722290215</t>
  </si>
  <si>
    <t>Zkoušky, proplach a desinfekce vodovodního potrubí zkoušky těsnosti vodovodního potrubí hrdlového nebo přírubového do DN 100</t>
  </si>
  <si>
    <t>1349228532</t>
  </si>
  <si>
    <t>722290234</t>
  </si>
  <si>
    <t>Zkoušky, proplach a desinfekce vodovodního potrubí proplach a desinfekce vodovodního potrubí do DN 80</t>
  </si>
  <si>
    <t>452762632</t>
  </si>
  <si>
    <t>899231112.R</t>
  </si>
  <si>
    <t xml:space="preserve">Napojení na stávající přípojku v objektu
</t>
  </si>
  <si>
    <t>1045420513</t>
  </si>
  <si>
    <t>998722101</t>
  </si>
  <si>
    <t>Přesun hmot pro vnitřní vodovod stanovený z hmotnosti přesunovaného materiálu vodorovná dopravní vzdálenost do 50 m v objektech výšky do 6 m</t>
  </si>
  <si>
    <t>-596654259</t>
  </si>
  <si>
    <t>725</t>
  </si>
  <si>
    <t>Zdravotechnika - zařizovací předměty</t>
  </si>
  <si>
    <t>725111132</t>
  </si>
  <si>
    <t>Zařízení záchodů splachovače nádržkové plastové nízkopoložené nebo vysokopoložené</t>
  </si>
  <si>
    <t>-1899463782</t>
  </si>
  <si>
    <t>Poznámka k položce:
pro výlevku</t>
  </si>
  <si>
    <t>725111361</t>
  </si>
  <si>
    <t>Zařízení záchodů splachovače automatické pro splachovací nádržku</t>
  </si>
  <si>
    <t>1023490111</t>
  </si>
  <si>
    <t>725111936.R</t>
  </si>
  <si>
    <t>Dvířka krycí pro čistící kus vč.montáže</t>
  </si>
  <si>
    <t>1271892705</t>
  </si>
  <si>
    <t>725119122</t>
  </si>
  <si>
    <t>Zařízení záchodů montáž klozetových mís kombi</t>
  </si>
  <si>
    <t>1777098050</t>
  </si>
  <si>
    <t>642320510</t>
  </si>
  <si>
    <t>klozet keramický kombinovaný hluboké splachování odpad vodorovný bílý 630x360x770mm</t>
  </si>
  <si>
    <t>-1405156195</t>
  </si>
  <si>
    <t>725119125</t>
  </si>
  <si>
    <t>Zařízení záchodů montáž klozetových mís závěsných na nosné stěny</t>
  </si>
  <si>
    <t>-584164767</t>
  </si>
  <si>
    <t>551673810</t>
  </si>
  <si>
    <t>sedátko klozetové duroplastové bílé s poklopem</t>
  </si>
  <si>
    <t>388814899</t>
  </si>
  <si>
    <t>642360510</t>
  </si>
  <si>
    <t>klozet keramický bílý závěsný hluboké splachování pro handicapované</t>
  </si>
  <si>
    <t>-805806430</t>
  </si>
  <si>
    <t>552817080</t>
  </si>
  <si>
    <t>montážní prvek pro závěsné WC do lehkých stěn s kovovou konstrukcí pro tělesně postižené stavební výšky 1120mm</t>
  </si>
  <si>
    <t>-448740496</t>
  </si>
  <si>
    <t>725211602</t>
  </si>
  <si>
    <t>Umyvadla keramická bez výtokových armatur se zápachovou uzávěrkou připevněná na stěnu šrouby bílá bez sloupu nebo krytu na sifon 550 mm</t>
  </si>
  <si>
    <t>1365218582</t>
  </si>
  <si>
    <t>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</si>
  <si>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</si>
  <si>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Umyvadla keramická bez výtokových armatur zdravotní se zápachovou uzávěrkou připevněná na stěnu šrouby bílá 640 mm</t>
  </si>
  <si>
    <t>285053944</t>
  </si>
  <si>
    <t>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</si>
  <si>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</si>
  <si>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</si>
  <si>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79355973</t>
  </si>
  <si>
    <t>552817390</t>
  </si>
  <si>
    <t>montážní prvek umyvadla pro tělesně postižené v 820-980mm</t>
  </si>
  <si>
    <t>422479712</t>
  </si>
  <si>
    <t>725291641</t>
  </si>
  <si>
    <t>Doplňky zařízení koupelen a záchodů nerezové madlo sprchové 750 x 450 mm</t>
  </si>
  <si>
    <t>649280539</t>
  </si>
  <si>
    <t>Poznámka k položce:
sklopné</t>
  </si>
  <si>
    <t>725291642</t>
  </si>
  <si>
    <t>Doplňky zařízení koupelen a záchodů nerezové sedačky do sprchy</t>
  </si>
  <si>
    <t>150628360</t>
  </si>
  <si>
    <t>725291701</t>
  </si>
  <si>
    <t>Doplňky zařízení koupelen a záchodů smaltované madla rovná, délky 300 mm</t>
  </si>
  <si>
    <t>288761042</t>
  </si>
  <si>
    <t>725291706.R</t>
  </si>
  <si>
    <t>Doplňky zařízení koupelen a záchodů smaltované madla rovná, délky 600 mm</t>
  </si>
  <si>
    <t>1363615892</t>
  </si>
  <si>
    <t>Poznámka k položce:
nerez</t>
  </si>
  <si>
    <t>725291708.R</t>
  </si>
  <si>
    <t>Doplňky zařízení koupelen a záchodů smaltované madla rovná, délky 900 mm</t>
  </si>
  <si>
    <t>-856866456</t>
  </si>
  <si>
    <t>725291722</t>
  </si>
  <si>
    <t>Doplňky zařízení koupelen a záchodů smaltované madla krakorcová sklopná, délky 834 mm</t>
  </si>
  <si>
    <t>2078847451</t>
  </si>
  <si>
    <t>722221135.R</t>
  </si>
  <si>
    <t>Výtokový ventil umyvadlový se zátkou Klik-Klak</t>
  </si>
  <si>
    <t>-1491360681</t>
  </si>
  <si>
    <t>725339111</t>
  </si>
  <si>
    <t>Výlevky montáž výlevky</t>
  </si>
  <si>
    <t>-1757393173</t>
  </si>
  <si>
    <t>-220765343</t>
  </si>
  <si>
    <t>642711010</t>
  </si>
  <si>
    <t>výlevka keramická bílá</t>
  </si>
  <si>
    <t>44570662</t>
  </si>
  <si>
    <t>725813111</t>
  </si>
  <si>
    <t>Ventily rohové bez připojovací trubičky nebo flexi hadičky G 1/2</t>
  </si>
  <si>
    <t>-314831348</t>
  </si>
  <si>
    <t>725821322</t>
  </si>
  <si>
    <t>Baterie dřezové nástěnné klasické s otáčivým kulatým ústím a délkou ramínka 300 mm</t>
  </si>
  <si>
    <t>-297379133</t>
  </si>
  <si>
    <t>725829131</t>
  </si>
  <si>
    <t>Baterie umyvadlové montáž ostatních typů stojánkových G 1/2</t>
  </si>
  <si>
    <t>-1270507880</t>
  </si>
  <si>
    <t>551456920</t>
  </si>
  <si>
    <t>baterie umyvadlová stojánková páková s prodlouženou pákou (lékařská)</t>
  </si>
  <si>
    <t>9846592</t>
  </si>
  <si>
    <t>551456860</t>
  </si>
  <si>
    <t>baterie umyvadlová stojánková páková</t>
  </si>
  <si>
    <t>1271889573</t>
  </si>
  <si>
    <t>725859101</t>
  </si>
  <si>
    <t>Ventily odpadní pro zařizovací předměty montáž ventilů do DN 32</t>
  </si>
  <si>
    <t>-1804893982</t>
  </si>
  <si>
    <t>422107060</t>
  </si>
  <si>
    <t>ventil uzavírací přímý s ručním kolem V30 111 616.49 DN 25x160mm</t>
  </si>
  <si>
    <t>849482236</t>
  </si>
  <si>
    <t>422107000.R</t>
  </si>
  <si>
    <t>Uzavírací rohový ventil DN 20</t>
  </si>
  <si>
    <t>87517200</t>
  </si>
  <si>
    <t>725859102</t>
  </si>
  <si>
    <t>Ventily odpadní pro zařizovací předměty montáž ventilů přes 32 do DN 50</t>
  </si>
  <si>
    <t>1482971355</t>
  </si>
  <si>
    <t>422107120</t>
  </si>
  <si>
    <t>ventil uzavírací přímý s ručním kolem V30 111 616.49 DN 40x200mm</t>
  </si>
  <si>
    <t>-561126822</t>
  </si>
  <si>
    <t>725861102</t>
  </si>
  <si>
    <t>Zápachové uzávěrky zařizovacích předmětů pro umyvadla DN 40</t>
  </si>
  <si>
    <t>-1888109714</t>
  </si>
  <si>
    <t>725849413</t>
  </si>
  <si>
    <t>Baterie sprchové montáž nástěnných baterií termostatických</t>
  </si>
  <si>
    <t>-1933282759</t>
  </si>
  <si>
    <t>551455480</t>
  </si>
  <si>
    <t>baterie pro hygienické a zdravotnické zařízení baterie sprchové podomítkové sprchový set s mýdelníkem chrom s talířovou sprchou (výkyvná) 392 s mýdelníkem d=238mm a ruční sprchou, 4 x s přednastavitelnou teplotou</t>
  </si>
  <si>
    <t>-1766604958</t>
  </si>
  <si>
    <t>725865312.R</t>
  </si>
  <si>
    <t>Připojovací souprava chromovaná ocel či mosaz (propojení umyvadla a podomítkového sifonu)</t>
  </si>
  <si>
    <t>1483608917</t>
  </si>
  <si>
    <t>725869101</t>
  </si>
  <si>
    <t>Zápachové uzávěrky zařizovacích předmětů montáž zápachových uzávěrek umyvadlových do DN 40</t>
  </si>
  <si>
    <t>-1071560283</t>
  </si>
  <si>
    <t>551613140.R</t>
  </si>
  <si>
    <t xml:space="preserve">Zápachová uzávěrka pro umyvadlo pochromovaná mosaz, pohledová </t>
  </si>
  <si>
    <t>-250651977</t>
  </si>
  <si>
    <t>998725101</t>
  </si>
  <si>
    <t>Přesun hmot pro zařizovací předměty stanovený z hmotnosti přesunovaného materiálu vodorovná dopravní vzdálenost do 50 m v objektech výšky do 6 m</t>
  </si>
  <si>
    <t>1353281392</t>
  </si>
  <si>
    <t>732</t>
  </si>
  <si>
    <t>Ústřední vytápění - strojovny</t>
  </si>
  <si>
    <t>732421201</t>
  </si>
  <si>
    <t>Čerpadla teplovodní závitová mokroběžná cirkulační pro TUV (elektronicky řízená) PN 10, do 80°C DN přípojky/dopravní výška H (m) - čerpací výkon Q (m3/h) DN 15 / do 0,9 m / 0,35 m3/h</t>
  </si>
  <si>
    <t>604287981</t>
  </si>
  <si>
    <t>734</t>
  </si>
  <si>
    <t>Ústřední vytápění - armatury</t>
  </si>
  <si>
    <t>-118518719</t>
  </si>
  <si>
    <t>-1584876062</t>
  </si>
  <si>
    <t>VRN</t>
  </si>
  <si>
    <t>Vedlejší rozpočtové náklady</t>
  </si>
  <si>
    <t>091002000</t>
  </si>
  <si>
    <t>Ostatní náklady související s objektem - Protokol o shodě, předávací dokumentace, projekt skutečného provedení, popř. dodavatelská dokumentace</t>
  </si>
  <si>
    <t>CS ÚRS 2013 01</t>
  </si>
  <si>
    <t>102455590</t>
  </si>
  <si>
    <t>091002000.R</t>
  </si>
  <si>
    <t>Ostatní náklady související s objektem - pomocný, spojovací a kotevní materiál dle potřeby a skutečnosti, těsnění</t>
  </si>
  <si>
    <t>-200703670</t>
  </si>
  <si>
    <t>091002001.R</t>
  </si>
  <si>
    <t>Ostatní náklady související s objektem - stavební přípomoce</t>
  </si>
  <si>
    <t>-1985782003</t>
  </si>
  <si>
    <t>SO 01_D.1.4.1a - Zdravotechnika - vnitřní plynovod</t>
  </si>
  <si>
    <t xml:space="preserve">    723 - Zdravotechnika - vnitřní plynovod</t>
  </si>
  <si>
    <t xml:space="preserve">    783 - Dokončovací práce - nátěry</t>
  </si>
  <si>
    <t xml:space="preserve">    VRN1 - Průzkumné, geodetické a projektové práce</t>
  </si>
  <si>
    <t>723</t>
  </si>
  <si>
    <t>723150312</t>
  </si>
  <si>
    <t>Potrubí z ocelových trubek hladkých černých spojovaných svařováním tvářených za tepla Ø 57/3,2</t>
  </si>
  <si>
    <t>1272225876</t>
  </si>
  <si>
    <t>723150365</t>
  </si>
  <si>
    <t>Potrubí z ocelových trubek hladkých chráničky Ø 38/2,6</t>
  </si>
  <si>
    <t>-288681859</t>
  </si>
  <si>
    <t>723231174</t>
  </si>
  <si>
    <t>Armatury se dvěma závity kohouty kulové PN 42 do 185°C rohové plnoprůtokové vnitřní závit G 1</t>
  </si>
  <si>
    <t>-1162384458</t>
  </si>
  <si>
    <t>7235 003</t>
  </si>
  <si>
    <t>Trubka ocelová s tovární izolací d 25 mm vč. MT</t>
  </si>
  <si>
    <t>-1865243679</t>
  </si>
  <si>
    <t>7235 004</t>
  </si>
  <si>
    <t>Utěsnění chrániček tmele vč. MT</t>
  </si>
  <si>
    <t>1635257660</t>
  </si>
  <si>
    <t>7235 005</t>
  </si>
  <si>
    <t>Pomocný spojovací a upevňovací materiál</t>
  </si>
  <si>
    <t>-1661970485</t>
  </si>
  <si>
    <t>7235 006</t>
  </si>
  <si>
    <t>Čištění potrubí profukem</t>
  </si>
  <si>
    <t>2145351437</t>
  </si>
  <si>
    <t>7235 007</t>
  </si>
  <si>
    <t>Tlaková zkouška vzduchem</t>
  </si>
  <si>
    <t>511521319</t>
  </si>
  <si>
    <t>7235 008</t>
  </si>
  <si>
    <t>Revize plynového zařízení</t>
  </si>
  <si>
    <t>495319707</t>
  </si>
  <si>
    <t>7235 009</t>
  </si>
  <si>
    <t>Stavební přípomoce</t>
  </si>
  <si>
    <t>-1130421359</t>
  </si>
  <si>
    <t>998723202</t>
  </si>
  <si>
    <t>Přesun hmot pro vnitřní plynovod stanovený procentní sazbou (%) z ceny vodorovná dopravní vzdálenost do 50 m v objektech výšky přes 6 do 12 m</t>
  </si>
  <si>
    <t>%</t>
  </si>
  <si>
    <t>-329850344</t>
  </si>
  <si>
    <t>783</t>
  </si>
  <si>
    <t>Dokončovací práce - nátěry</t>
  </si>
  <si>
    <t>783314101</t>
  </si>
  <si>
    <t>Základní nátěr zámečnických konstrukcí jednonásobný syntetický</t>
  </si>
  <si>
    <t>-1192818688</t>
  </si>
  <si>
    <t>783317101</t>
  </si>
  <si>
    <t>Krycí nátěr (email) zámečnických konstrukcí jednonásobný syntetický standardní</t>
  </si>
  <si>
    <t>130791000</t>
  </si>
  <si>
    <t>783617601</t>
  </si>
  <si>
    <t>Krycí nátěr (email) armatur a kovových potrubí potrubí do DN 50 mm jednonásobný syntetický standardní</t>
  </si>
  <si>
    <t>-708204490</t>
  </si>
  <si>
    <t>VRN1</t>
  </si>
  <si>
    <t>Průzkumné, geodetické a projektové práce</t>
  </si>
  <si>
    <t>013254000</t>
  </si>
  <si>
    <t>Dokumentace skutečného provedení stavby vč. protokolů</t>
  </si>
  <si>
    <t>CS ÚRS 2015 01</t>
  </si>
  <si>
    <t>-648547078</t>
  </si>
  <si>
    <t>SO 01_D.1.4.2a - Vytápění</t>
  </si>
  <si>
    <t xml:space="preserve">    731 - Ústřední vytápění - kotelny</t>
  </si>
  <si>
    <t xml:space="preserve">    733 - Ústřední vytápění - rozvodné potrubí</t>
  </si>
  <si>
    <t xml:space="preserve">    735 - Ústřední vytápění - otopná tělesa</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</si>
  <si>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</si>
  <si>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</si>
  <si>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343621879</t>
  </si>
  <si>
    <t>631545100</t>
  </si>
  <si>
    <t>pouzdro izolační potrubní s jednostrannou Al fólií max. 250/100 °C 22/25 mm</t>
  </si>
  <si>
    <t>2133283681</t>
  </si>
  <si>
    <t>713471211</t>
  </si>
  <si>
    <t>Montáž izolace tepelné potrubí, ohybů, přírub, armatur nebo tvarovek snímatelnými pouzdry s vrstvenou izolací s upevněním na suchý zip (izolační materiál ve specifikaci) potrubí</t>
  </si>
  <si>
    <t>488562271</t>
  </si>
  <si>
    <t>283770950</t>
  </si>
  <si>
    <t>izolace tepelná potrubí z pěnového polyetylenu 15 x 13 mm</t>
  </si>
  <si>
    <t>-1394038773</t>
  </si>
  <si>
    <t>283771050</t>
  </si>
  <si>
    <t>izolace tepelná potrubí z pěnového polyetylenu 18 x 13 mm</t>
  </si>
  <si>
    <t>-1446085383</t>
  </si>
  <si>
    <t>283771040</t>
  </si>
  <si>
    <t>izolace tepelná potrubí z pěnového polyetylenu 22 x 13 mm</t>
  </si>
  <si>
    <t>1073214541</t>
  </si>
  <si>
    <t>283771120</t>
  </si>
  <si>
    <t>izolace tepelná potrubí z pěnového polyetylenu 28 x 13 mm</t>
  </si>
  <si>
    <t>1741718233</t>
  </si>
  <si>
    <t>283771160</t>
  </si>
  <si>
    <t>izolace tepelná potrubí z pěnového polyetylenu 35 x 13 mm</t>
  </si>
  <si>
    <t>552998863</t>
  </si>
  <si>
    <t>283771190</t>
  </si>
  <si>
    <t>izolace tepelná potrubí z pěnového polyetylenu 45 x 13 mm</t>
  </si>
  <si>
    <t>1336044067</t>
  </si>
  <si>
    <t>7135 001</t>
  </si>
  <si>
    <t>Izolace rozdělovače, sběrače a HDVT</t>
  </si>
  <si>
    <t>-921020947</t>
  </si>
  <si>
    <t>998713202</t>
  </si>
  <si>
    <t>Přesun hmot pro izolace tepelné stanovený procentní sazbou (%) z ceny vodorovná dopravní vzdálenost do 50 m v objektech výšky přes 6 do 12 m</t>
  </si>
  <si>
    <t>-604289680</t>
  </si>
  <si>
    <t>725980121</t>
  </si>
  <si>
    <t>Dvířka 15/15</t>
  </si>
  <si>
    <t>-397115349</t>
  </si>
  <si>
    <t>731</t>
  </si>
  <si>
    <t>Ústřední vytápění - kotelny</t>
  </si>
  <si>
    <t>731244494</t>
  </si>
  <si>
    <t>Kotle ocelové teplovodní plynové závěsné kondenzační montáž kotlů kondenzačních ostatních typů o výkonu přes 28 do 50 kW</t>
  </si>
  <si>
    <t>-1474087153</t>
  </si>
  <si>
    <t>484176930</t>
  </si>
  <si>
    <t>kotel ocelový plynový kondenzační závěsný pro vytápění 9,7-48,7kW</t>
  </si>
  <si>
    <t>1496900707</t>
  </si>
  <si>
    <t>484177050</t>
  </si>
  <si>
    <t>zásobník TUV nepřímotopný nerezový objem 300 litrů 62 kW</t>
  </si>
  <si>
    <t>-1246714092</t>
  </si>
  <si>
    <t>731341130</t>
  </si>
  <si>
    <t>Hadice napouštěcí pryžové Ø 16/23</t>
  </si>
  <si>
    <t>-1934807397</t>
  </si>
  <si>
    <t>7315 002</t>
  </si>
  <si>
    <t>Revize komínu</t>
  </si>
  <si>
    <t>670735835</t>
  </si>
  <si>
    <t>7315 004</t>
  </si>
  <si>
    <t>Neutralizační box pro úpravu kondenzátu vč. MT</t>
  </si>
  <si>
    <t>234550297</t>
  </si>
  <si>
    <t>7315 005</t>
  </si>
  <si>
    <t>Odvod spalin vč. MT</t>
  </si>
  <si>
    <t>441782352</t>
  </si>
  <si>
    <t>7316 001</t>
  </si>
  <si>
    <t>Regulace dle výrobce kotle a PD</t>
  </si>
  <si>
    <t>-223065500</t>
  </si>
  <si>
    <t>998731202</t>
  </si>
  <si>
    <t>Přesun hmot pro kotelny stanovený procentní sazbou (%) z ceny vodorovná dopravní vzdálenost do 50 m v objektech výšky přes 6 do 12 m</t>
  </si>
  <si>
    <t>56135426</t>
  </si>
  <si>
    <t>732111314</t>
  </si>
  <si>
    <t>Rozdělovače a sběrače trubková hrdla rozdělovačů a sběračů bez přírub DN 25</t>
  </si>
  <si>
    <t>2134819033</t>
  </si>
  <si>
    <t>732111316</t>
  </si>
  <si>
    <t>Rozdělovače a sběrače trubková hrdla rozdělovačů a sběračů bez přírub DN 40</t>
  </si>
  <si>
    <t>2114848294</t>
  </si>
  <si>
    <t>732112225</t>
  </si>
  <si>
    <t>Rozdělovače a sběrače sdružené hydraulické závitové (průtok Q m3/h - výkon kW) DN 50 (6 m3/h - 120 kW)</t>
  </si>
  <si>
    <t>906279948</t>
  </si>
  <si>
    <t>732113105</t>
  </si>
  <si>
    <t>Rozdělovače a sběrače hydraulické vyrovnávače dynamických tlaků přírubové PN 6 (průtok Q m3/h) DN 100 (20 m3/h)</t>
  </si>
  <si>
    <t>-416053420</t>
  </si>
  <si>
    <t>732219315</t>
  </si>
  <si>
    <t>Montáž ohříváků vody zásobníkových stojatých PN 0,6/0,6, PN 1,6/0,6 o obsahu 1 000 l</t>
  </si>
  <si>
    <t>-792249691</t>
  </si>
  <si>
    <t>732331615</t>
  </si>
  <si>
    <t>Nádoby expanzní tlakové s membránou bez pojistného ventilu se závitovým připojením PN 0,6 o objemu 35 l</t>
  </si>
  <si>
    <t>504664202</t>
  </si>
  <si>
    <t>732331777</t>
  </si>
  <si>
    <t>Nádoby expanzní tlakové příslušenství k expanzním nádobám bezpečnostní uzávěr k měření tlaku G 3/4</t>
  </si>
  <si>
    <t>1290037338</t>
  </si>
  <si>
    <t>732421212</t>
  </si>
  <si>
    <t>Čerpadla teplovodní závitová mokroběžná cirkulační pro TUV (elektronicky řízená) PN 10, do 80°C DN přípojky/dopravní výška H (m) - čerpací výkon Q (m3/h) DN 25 / do 4,0 m / 2,2 m3/h</t>
  </si>
  <si>
    <t>-387905882</t>
  </si>
  <si>
    <t>732422211</t>
  </si>
  <si>
    <t>Čerpadla teplovodní přírubová mokroběžná oběhová pro teplovodní vytápění PN 6/10, do 110°C jednodílná DN příruby/dopravní výška H (m) - čerpací výkon Q (m3/h) DN 40/ do 4,0 m / 11,0 m3/h</t>
  </si>
  <si>
    <t>-1991364383</t>
  </si>
  <si>
    <t>998732102</t>
  </si>
  <si>
    <t>Přesun hmot pro strojovny stanovený z hmotnosti přesunovaného materiálu vodorovná dopravní vzdálenost do 50 m v objektech výšky přes 6 do 12 m</t>
  </si>
  <si>
    <t>556254826</t>
  </si>
  <si>
    <t>733</t>
  </si>
  <si>
    <t>Ústřední vytápění - rozvodné potrubí</t>
  </si>
  <si>
    <t>733222102</t>
  </si>
  <si>
    <t>Potrubí z trubek měděných polotvrdých spojovaných měkkým pájením Ø 15/1</t>
  </si>
  <si>
    <t>-514952272</t>
  </si>
  <si>
    <t>733222103</t>
  </si>
  <si>
    <t>Potrubí z trubek měděných polotvrdých spojovaných měkkým pájením Ø 18/1</t>
  </si>
  <si>
    <t>979878869</t>
  </si>
  <si>
    <t>733222104</t>
  </si>
  <si>
    <t>Potrubí z trubek měděných polotvrdých spojovaných měkkým pájením Ø 22/1,0</t>
  </si>
  <si>
    <t>-561252720</t>
  </si>
  <si>
    <t>733222105</t>
  </si>
  <si>
    <t>Potrubí z trubek měděných polotvrdých spojovaných měkkým pájením Ø 28/1,5</t>
  </si>
  <si>
    <t>1828146531</t>
  </si>
  <si>
    <t>733222106</t>
  </si>
  <si>
    <t>Potrubí z trubek měděných polotvrdých spojovaných měkkým pájením Ø 35/1,5</t>
  </si>
  <si>
    <t>-472835301</t>
  </si>
  <si>
    <t>733223107</t>
  </si>
  <si>
    <t>Potrubí z trubek měděných tvrdých spojovaných měkkým pájením Ø 42/1,5</t>
  </si>
  <si>
    <t>270929430</t>
  </si>
  <si>
    <t>733224222</t>
  </si>
  <si>
    <t>Příplatek k potrubí měděnému za zhotovení přípojky z trubek měděných D 15x1</t>
  </si>
  <si>
    <t>2005427777</t>
  </si>
  <si>
    <t>733224223</t>
  </si>
  <si>
    <t>Příplatek k potrubí měděnému za zhotovení přípojky z trubek měděných D 18x1</t>
  </si>
  <si>
    <t>-1353823581</t>
  </si>
  <si>
    <t>733224225</t>
  </si>
  <si>
    <t>Příplatek k potrubí měděnému za zhotovení přípojky z trubek měděných D 28x1,5</t>
  </si>
  <si>
    <t>321609331</t>
  </si>
  <si>
    <t>733291101</t>
  </si>
  <si>
    <t>Zkoušky těsnosti potrubí z trubek měděných Ø do 35/1,5</t>
  </si>
  <si>
    <t>-968473277</t>
  </si>
  <si>
    <t>733291102</t>
  </si>
  <si>
    <t>Zkoušky těsnosti potrubí z trubek měděných Ø přes 35/1,5 do 64/2,0</t>
  </si>
  <si>
    <t>-2080196314</t>
  </si>
  <si>
    <t>733391101</t>
  </si>
  <si>
    <t>Zkoušky těsnosti potrubí z trubek plastových Ø do 32/3,0</t>
  </si>
  <si>
    <t>-191246435</t>
  </si>
  <si>
    <t>7335 001</t>
  </si>
  <si>
    <t>Pomocný kotevní a spojovací materiál</t>
  </si>
  <si>
    <t>-1085549307</t>
  </si>
  <si>
    <t>7335 002</t>
  </si>
  <si>
    <t>516993942</t>
  </si>
  <si>
    <t>998733102</t>
  </si>
  <si>
    <t>Přesun hmot pro rozvody potrubí stanovený z hmotnosti přesunovaného materiálu vodorovná dopravní vzdálenost do 50 m v objektech výšky přes 6 do 12 m</t>
  </si>
  <si>
    <t>655267632</t>
  </si>
  <si>
    <t>734211119</t>
  </si>
  <si>
    <t>Ventily odvzdušňovací závitové automatické PN 14 do 120°C G 3/8</t>
  </si>
  <si>
    <t>-1087200738</t>
  </si>
  <si>
    <t>734220102</t>
  </si>
  <si>
    <t>Ventily regulační závitové vyvažovací přímé PN 20 do 100°C G 1</t>
  </si>
  <si>
    <t>1234564796</t>
  </si>
  <si>
    <t>734220103</t>
  </si>
  <si>
    <t>Ventily regulační závitové vyvažovací přímé PN 20 do 100°C G 5/4</t>
  </si>
  <si>
    <t>-270143139</t>
  </si>
  <si>
    <t>734221552</t>
  </si>
  <si>
    <t>Ventily regulační závitové termostatické, bez hlavice ovládání PN 16 do 110°C přímé dvouregulační G 1/2</t>
  </si>
  <si>
    <t>1914263118</t>
  </si>
  <si>
    <t>734221683</t>
  </si>
  <si>
    <t>Ventily regulační závitové hlavice termostatické, pro ovládání ventilů PN 10 do 110 st.C kapalinové s vestavěným čidlem</t>
  </si>
  <si>
    <t>-1719308148</t>
  </si>
  <si>
    <t>734242411</t>
  </si>
  <si>
    <t>Ventily zpětné závitové PN 16 do 110°C přímé G 3/8</t>
  </si>
  <si>
    <t>-1750062566</t>
  </si>
  <si>
    <t>734242414</t>
  </si>
  <si>
    <t>Ventily zpětné závitové PN 16 do 110°C přímé G 1</t>
  </si>
  <si>
    <t>-614542340</t>
  </si>
  <si>
    <t>734242415</t>
  </si>
  <si>
    <t>Ventily zpětné závitové PN 16 do 110°C přímé G 5/4</t>
  </si>
  <si>
    <t>786066376</t>
  </si>
  <si>
    <t>734251212</t>
  </si>
  <si>
    <t>Ventily pojistné závitové a čepové rohové provozní tlak od 2,5 do 6 bar G 3/4</t>
  </si>
  <si>
    <t>1334334793</t>
  </si>
  <si>
    <t>734261235</t>
  </si>
  <si>
    <t>Šroubení topenářské PN 16 do 120°C přímé G 1</t>
  </si>
  <si>
    <t>887785708</t>
  </si>
  <si>
    <t>734291123</t>
  </si>
  <si>
    <t>Ostatní armatury kohouty plnicí a vypouštěcí PN 10 do 90°C G 1/2</t>
  </si>
  <si>
    <t>-776006895</t>
  </si>
  <si>
    <t>734291244</t>
  </si>
  <si>
    <t>Ostatní armatury filtry závitové PN 16 do 130°C přímé s vnitřními závity G 1</t>
  </si>
  <si>
    <t>-1520929278</t>
  </si>
  <si>
    <t>734291245</t>
  </si>
  <si>
    <t>Ostatní armatury filtry závitové PN 16 do 130°C přímé s vnitřními závity G 1 1/4</t>
  </si>
  <si>
    <t>-2032538267</t>
  </si>
  <si>
    <t>734292715</t>
  </si>
  <si>
    <t>Ostatní armatury kulové kohouty PN 42 do 185°C přímé vnitřní závit G 1</t>
  </si>
  <si>
    <t>1923335392</t>
  </si>
  <si>
    <t>734292716</t>
  </si>
  <si>
    <t>Ostatní armatury kulové kohouty PN 42 do 185°C přímé vnitřní závit G 1 1/4</t>
  </si>
  <si>
    <t>361401961</t>
  </si>
  <si>
    <t>734292717</t>
  </si>
  <si>
    <t>Ostatní armatury kulové kohouty PN 42 do 185°C přímé vnitřní závit G 1 1/2</t>
  </si>
  <si>
    <t>2044213467</t>
  </si>
  <si>
    <t>734411117</t>
  </si>
  <si>
    <t>Teploměry technické s pevným stonkem a jímkou zadní připojení (axiální) průměr 80 mm délka stonku 100 mm</t>
  </si>
  <si>
    <t>1746022035</t>
  </si>
  <si>
    <t>734411132</t>
  </si>
  <si>
    <t>Teploměry technické s pevným stonkem a jímkou spodní připojení (radiální) průměr 80 mm délka stonku 100 mm</t>
  </si>
  <si>
    <t>1169399742</t>
  </si>
  <si>
    <t>734421112</t>
  </si>
  <si>
    <t>Tlakoměry s pevným stonkem a zpětnou klapkou zadní připojení (axiální) tlaku 0–16 bar průměru 63 mm</t>
  </si>
  <si>
    <t>-222128426</t>
  </si>
  <si>
    <t>7345 001</t>
  </si>
  <si>
    <t>Příložný termostat na potrubí vč. MT</t>
  </si>
  <si>
    <t>-841206241</t>
  </si>
  <si>
    <t>7345 001.1</t>
  </si>
  <si>
    <t>Kalich a odvodnění přepadu PV DN 32 vč. MT</t>
  </si>
  <si>
    <t>-1540120506</t>
  </si>
  <si>
    <t>998734102</t>
  </si>
  <si>
    <t>Přesun hmot pro armatury stanovený z hmotnosti přesunovaného materiálu vodorovná dopravní vzdálenost do 50 m v objektech výšky přes 6 do 12 m</t>
  </si>
  <si>
    <t>-846579816</t>
  </si>
  <si>
    <t>735</t>
  </si>
  <si>
    <t>Ústřední vytápění - otopná tělesa</t>
  </si>
  <si>
    <t>735164511</t>
  </si>
  <si>
    <t>Otopná tělesa trubková montáž těles na stěnu výšky tělesa do 1500 mm</t>
  </si>
  <si>
    <t>1417969618</t>
  </si>
  <si>
    <t>7356 001</t>
  </si>
  <si>
    <t>Trubkové topné těleso vč. sady pro kombinované vytápění</t>
  </si>
  <si>
    <t>1949070317</t>
  </si>
  <si>
    <t>7355 001</t>
  </si>
  <si>
    <t>Topná zkouška</t>
  </si>
  <si>
    <t>843749025</t>
  </si>
  <si>
    <t>7355 002</t>
  </si>
  <si>
    <t>Vyregulování systému</t>
  </si>
  <si>
    <t>-313537298</t>
  </si>
  <si>
    <t>7355 003</t>
  </si>
  <si>
    <t>1018414198</t>
  </si>
  <si>
    <t>735511016</t>
  </si>
  <si>
    <t>Trubkové teplovodní podlahové vytápění polyethylen PE-Xa pro systémovou desku rozvodné potrubí 14x1,5 mm, rozteč 100 mm</t>
  </si>
  <si>
    <t>357292979</t>
  </si>
  <si>
    <t>735511026</t>
  </si>
  <si>
    <t>Trubkové teplovodní podlahové vytápění polyethylen PE-Xa pro systémovou desku systémová deska výšky 31 mm</t>
  </si>
  <si>
    <t>-794452760</t>
  </si>
  <si>
    <t>735511061</t>
  </si>
  <si>
    <t>Trubkové teplovodní podlahové vytápění polyethylen PE-Xa pro vodící lištu ostatní prvky krycí PE fólie</t>
  </si>
  <si>
    <t>-449432677</t>
  </si>
  <si>
    <t>735511062</t>
  </si>
  <si>
    <t>Trubkové teplovodní podlahové vytápění polyethylen PE-Xa pro vodící lištu ostatní prvky okrajový izolační pruh</t>
  </si>
  <si>
    <t>1925722410</t>
  </si>
  <si>
    <t>735511063</t>
  </si>
  <si>
    <t>Trubkové teplovodní podlahové vytápění polyethylen PE-Xa pro vodící lištu ostatní prvky průchod dilatační spárou</t>
  </si>
  <si>
    <t>-1551988659</t>
  </si>
  <si>
    <t>735511090</t>
  </si>
  <si>
    <t>Trubkové teplovodní podlahové vytápění polyethylen PE-Xa pro vodící lištu ostatní prvky rozdělovače jedenáctiokruhové</t>
  </si>
  <si>
    <t>269802691</t>
  </si>
  <si>
    <t>735511091</t>
  </si>
  <si>
    <t>Trubkové teplovodní podlahové vytápění polyethylen PE-Xa pro vodící lištu ostatní prvky rozdělovače dvanáctiokruhové</t>
  </si>
  <si>
    <t>1290881778</t>
  </si>
  <si>
    <t>735511125</t>
  </si>
  <si>
    <t>Trubkové teplovodní podlahové vytápění polyethylen PE-Xa pro vodící lištu ostatní prvky skříně rozdělovače na omítku, počet vývodů rozdělovače 9-12</t>
  </si>
  <si>
    <t>-1897452714</t>
  </si>
  <si>
    <t>735511105</t>
  </si>
  <si>
    <t>Trubkové teplovodní podlahové vytápění polyethylen PE-Xa pro vodící lištu ostatní prvky skříně rozdělovače pod omítku, počet vývodů rozdělovače 9-12</t>
  </si>
  <si>
    <t>-1495945861</t>
  </si>
  <si>
    <t>735511135</t>
  </si>
  <si>
    <t>Trubkové teplovodní podlahové vytápění polyethylen PE-Xa pro vodící lištu ostatní prvky připojovací šroubení rozdělovače</t>
  </si>
  <si>
    <t>-1099828896</t>
  </si>
  <si>
    <t>735511142</t>
  </si>
  <si>
    <t>Trubkové teplovodní podlahové vytápění polyethylen PE-Xa pro vodící lištu ostatní prvky regulační zařízení prostorový termostat programovatelný</t>
  </si>
  <si>
    <t>448751293</t>
  </si>
  <si>
    <t>735511143</t>
  </si>
  <si>
    <t>Trubkové teplovodní podlahové vytápění polyethylen PE-Xa pro vodící lištu ostatní prvky regulační zařízení pohon</t>
  </si>
  <si>
    <t>1308658485</t>
  </si>
  <si>
    <t>998735102</t>
  </si>
  <si>
    <t>Přesun hmot pro otopná tělesa stanovený z hmotnosti přesunovaného materiálu vodorovná dopravní vzdálenost do 50 m v objektech výšky přes 6 do 12 m</t>
  </si>
  <si>
    <t>-2104438372</t>
  </si>
  <si>
    <t>-228947040</t>
  </si>
  <si>
    <t>-837851433</t>
  </si>
  <si>
    <t>783614561</t>
  </si>
  <si>
    <t>Základní nátěr armatur a kovových potrubí jednonásobný potrubí přes DN 50 do DN 100 mm syntetický</t>
  </si>
  <si>
    <t>869715395</t>
  </si>
  <si>
    <t>924642810</t>
  </si>
  <si>
    <t>191699709</t>
  </si>
  <si>
    <t>SO 01_D.1.4.3 - Silnoproudá elektroinstalace</t>
  </si>
  <si>
    <t xml:space="preserve">    997 - Přesun sutě</t>
  </si>
  <si>
    <t xml:space="preserve">    741 - Elektroinstalace - silnoproud</t>
  </si>
  <si>
    <t xml:space="preserve">    747 - Elektromontáže - kompletace rozvodů</t>
  </si>
  <si>
    <t>586274885</t>
  </si>
  <si>
    <t>0,35*0,8*45</t>
  </si>
  <si>
    <t>-1581027616</t>
  </si>
  <si>
    <t>174101101</t>
  </si>
  <si>
    <t>Zásyp sypaninou z jakékoliv horniny s uložením výkopku ve vrstvách se zhutněním jam, šachet, rýh nebo kolem objektů v těchto vykopávkách</t>
  </si>
  <si>
    <t>1545096061</t>
  </si>
  <si>
    <t>1780858835</t>
  </si>
  <si>
    <t>45*0,1*0,35</t>
  </si>
  <si>
    <t>899722112</t>
  </si>
  <si>
    <t>Krytí potrubí z plastů výstražnou fólií z PVC šířky 25 cm</t>
  </si>
  <si>
    <t>2090146159</t>
  </si>
  <si>
    <t>973031324</t>
  </si>
  <si>
    <t>Vysekání výklenků nebo kapes ve zdivu z cihel na maltu vápennou nebo vápenocementovou kapes, plochy do 0,10 m2, hl. do 150 mm</t>
  </si>
  <si>
    <t>1771340353</t>
  </si>
  <si>
    <t>974031121</t>
  </si>
  <si>
    <t>Vysekání rýh ve zdivu cihelném na maltu vápennou nebo vápenocementovou do hl. 30 mm a šířky do 30 mm</t>
  </si>
  <si>
    <t>1205421566</t>
  </si>
  <si>
    <t>997</t>
  </si>
  <si>
    <t>Přesun sutě</t>
  </si>
  <si>
    <t>997002511</t>
  </si>
  <si>
    <t>Vodorovné přemístění suti a vybouraných hmot bez naložení, se složením a hrubým urovnáním na vzdálenost do 1 km</t>
  </si>
  <si>
    <t>9180975</t>
  </si>
  <si>
    <t>997002519</t>
  </si>
  <si>
    <t>Vodorovné přemístění suti a vybouraných hmot bez naložení, se složením a hrubým urovnáním Příplatek k ceně za každý další i započatý 1 km přes 1 km</t>
  </si>
  <si>
    <t>-1119499019</t>
  </si>
  <si>
    <t>2,018*9 "Přepočtené koeficientem množství</t>
  </si>
  <si>
    <t>997002611</t>
  </si>
  <si>
    <t>Nakládání suti a vybouraných hmot na dopravní prostředek pro vodorovné přemístění</t>
  </si>
  <si>
    <t>1407426922</t>
  </si>
  <si>
    <t>997013111</t>
  </si>
  <si>
    <t>Vnitrostaveništní doprava suti a vybouraných hmot vodorovně do 50 m svisle s použitím mechanizace pro budovy a haly výšky do 6 m</t>
  </si>
  <si>
    <t>-679563571</t>
  </si>
  <si>
    <t>997013831</t>
  </si>
  <si>
    <t>Poplatek za uložení stavebního odpadu na skládce (skládkovné) směsného stavebního a demoličního zatříděného do Katalogu odpadů pod kódem 170 904</t>
  </si>
  <si>
    <t>-1216409656</t>
  </si>
  <si>
    <t>741</t>
  </si>
  <si>
    <t>Elektroinstalace - silnoproud</t>
  </si>
  <si>
    <t>741110053</t>
  </si>
  <si>
    <t>Montáž trubek elektroinstalačních s nasunutím nebo našroubováním do krabic plastových ohebných, uložených volně, vnější Ø přes 35 mm</t>
  </si>
  <si>
    <t>-925749863</t>
  </si>
  <si>
    <t>345713500</t>
  </si>
  <si>
    <t>trubka elektroinstalační ohebná dvouplášťová korugovaná D 32/40 mm, HDPE+LDPE</t>
  </si>
  <si>
    <t>170858469</t>
  </si>
  <si>
    <t>74111036.R</t>
  </si>
  <si>
    <t>Montáž stmívače</t>
  </si>
  <si>
    <t>-1297146704</t>
  </si>
  <si>
    <t>10.026.866</t>
  </si>
  <si>
    <t xml:space="preserve">Domovní spínače a zásuvky Domovní spínače a zásuvky Stmívače Stmívač </t>
  </si>
  <si>
    <t>-233220598</t>
  </si>
  <si>
    <t>741112101</t>
  </si>
  <si>
    <t>Montáž krabic elektroinstalačních bez napojení na trubky a lišty, demontáže a montáže víčka a přístroje rozvodek se zapojením vodičů na svorkovnici zapuštěných plastových kruhových</t>
  </si>
  <si>
    <t>-1769093340</t>
  </si>
  <si>
    <t>345715210</t>
  </si>
  <si>
    <t>krabice univerzální rozvodná z PH s víčkem a svorkovnicí krabicovou šroubovací s vodiči 12x4mm2 D 73,5mm x 43mm</t>
  </si>
  <si>
    <t>-271759258</t>
  </si>
  <si>
    <t>Poznámka k položce:
krabice univerzální z PH KU 68/2-1903</t>
  </si>
  <si>
    <t>741112103</t>
  </si>
  <si>
    <t>Montáž krabic elektroinstalačních bez napojení na trubky a lišty, demontáže a montáže víčka a přístroje rozvodek se zapojením vodičů na svorkovnici zapuštěných plastových čtyřhranných</t>
  </si>
  <si>
    <t>-1359827777</t>
  </si>
  <si>
    <t>1330987.R</t>
  </si>
  <si>
    <t xml:space="preserve">hlavní uzemňovací přípojnice   </t>
  </si>
  <si>
    <t>-291621701</t>
  </si>
  <si>
    <t>741122221</t>
  </si>
  <si>
    <t>Montáž kabelů měděných bez ukončení uložených volně nebo v liště plných kulatých (CYKY) počtu a průřezu žil 4x4 až 6 mm2</t>
  </si>
  <si>
    <t>1971651278</t>
  </si>
  <si>
    <t>341110720</t>
  </si>
  <si>
    <t>kabel silový s Cu jádrem 1 kV 4x6mm2</t>
  </si>
  <si>
    <t>492592904</t>
  </si>
  <si>
    <t>741410001</t>
  </si>
  <si>
    <t>Montáž uzemňovacího vedení s upevněním, propojením a připojením pomocí svorek na povrchu pásku průřezu do 120 mm2</t>
  </si>
  <si>
    <t>464187038</t>
  </si>
  <si>
    <t>341421560</t>
  </si>
  <si>
    <t>vodič silový s Cu jádrem CYA H07 V-K 4 mm2</t>
  </si>
  <si>
    <t>-1934993578</t>
  </si>
  <si>
    <t>741122015</t>
  </si>
  <si>
    <t>Montáž kabelů měděných bez ukončení uložených pod omítku plných kulatých (CYKY), počtu a průřezu žil 3x1,5 mm2</t>
  </si>
  <si>
    <t>933945070</t>
  </si>
  <si>
    <t>557+112</t>
  </si>
  <si>
    <t>341110300</t>
  </si>
  <si>
    <t>kabel silový s Cu jádrem 1 kV 3x1,5mm2</t>
  </si>
  <si>
    <t>1790916346</t>
  </si>
  <si>
    <t>Poznámka k položce:
kabel silový s Cu jádrem CYKY -J 3x1,5 mm2: 557 m
kabel silový s Cu jádrem CYKY -O 3x1,5 mm2: 112 m</t>
  </si>
  <si>
    <t>741122016</t>
  </si>
  <si>
    <t>Montáž kabelů měděných bez ukončení uložených pod omítku plných kulatých (CYKY), počtu a průřezu žil 3x2,5 až 6 mm2</t>
  </si>
  <si>
    <t>814317807</t>
  </si>
  <si>
    <t>341110360</t>
  </si>
  <si>
    <t>kabel silový s Cu jádrem 1 kV 3x2,5mm2</t>
  </si>
  <si>
    <t>-1623811012</t>
  </si>
  <si>
    <t>741122031</t>
  </si>
  <si>
    <t>Montáž kabelů měděných bez ukončení uložených pod omítku plných kulatých (CYKY), počtu a průřezu žil 5x1,5 až 2,5 mm2</t>
  </si>
  <si>
    <t>-1181130114</t>
  </si>
  <si>
    <t>341110940</t>
  </si>
  <si>
    <t>kabel silový s Cu jádrem 1 kV 5x2,5mm2</t>
  </si>
  <si>
    <t>1456190693</t>
  </si>
  <si>
    <t>741122032</t>
  </si>
  <si>
    <t>Montáž kabelů měděných bez ukončení uložených pod omítku plných kulatých (CYKY), počtu a průřezu žil 5x4 až 6 mm2</t>
  </si>
  <si>
    <t>-7837244</t>
  </si>
  <si>
    <t>341110980</t>
  </si>
  <si>
    <t>kabel silový s Cu jádrem 1 kV 5x4mm2</t>
  </si>
  <si>
    <t>-2030057462</t>
  </si>
  <si>
    <t>741130001</t>
  </si>
  <si>
    <t>Ukončení vodičů izolovaných s označením a zapojením v rozváděči nebo na přístroji, průřezu žíly do 2,5 mm2</t>
  </si>
  <si>
    <t>-1126099392</t>
  </si>
  <si>
    <t>741130006</t>
  </si>
  <si>
    <t>Ukončení vodičů izolovaných s označením a zapojením v rozváděči nebo na přístroji, průřezu žíly do 16 mm2</t>
  </si>
  <si>
    <t>1573713480</t>
  </si>
  <si>
    <t>741210001</t>
  </si>
  <si>
    <t>Montáž rozvodnic oceloplechových nebo plastových bez zapojení vodičů běžných, hmotnosti do 20 kg</t>
  </si>
  <si>
    <t>-726729971</t>
  </si>
  <si>
    <t>1181844</t>
  </si>
  <si>
    <t>Rozvaděče a rozvodnice Rozvodnice modulové do 125A Velkoobsahové rozv. ROZVODNICE BF-U-3/72-G-C</t>
  </si>
  <si>
    <t>KS</t>
  </si>
  <si>
    <t>1301134310</t>
  </si>
  <si>
    <t>1240125.R</t>
  </si>
  <si>
    <t xml:space="preserve">ROZVODNICE MODULOVÁ, U-3/9 </t>
  </si>
  <si>
    <t>277959217</t>
  </si>
  <si>
    <t>741310121</t>
  </si>
  <si>
    <t>Montáž spínačů jedno nebo dvoupólových polozapuštěných nebo zapuštěných se zapojením vodičů bezšroubové připojení přepínačů, řazení 5-sériových</t>
  </si>
  <si>
    <t>749556074</t>
  </si>
  <si>
    <t>345355130</t>
  </si>
  <si>
    <t>spínač jednopólový 10A bílý lustrový</t>
  </si>
  <si>
    <t>-1806328281</t>
  </si>
  <si>
    <t>741310126</t>
  </si>
  <si>
    <t>Montáž spínačů jedno nebo dvoupólových polozapuštěných nebo zapuštěných se zapojením vodičů bezšroubové připojení přepínačů, řazení 7-křížových</t>
  </si>
  <si>
    <t>16799655</t>
  </si>
  <si>
    <t>345357110</t>
  </si>
  <si>
    <t>přepínač křížový řazení 7 10A bílý</t>
  </si>
  <si>
    <t>-692944120</t>
  </si>
  <si>
    <t>741311021</t>
  </si>
  <si>
    <t>Montáž spínačů speciálních se zapojením vodičů sporákových přípojek s doutnavkou</t>
  </si>
  <si>
    <t>37747411</t>
  </si>
  <si>
    <t>345363980</t>
  </si>
  <si>
    <t>spínač páčkový 25A zapuštěnámontáž se signální doutnavkou 39563-23C</t>
  </si>
  <si>
    <t>-2094636592</t>
  </si>
  <si>
    <t>741313231</t>
  </si>
  <si>
    <t>Montáž zásuvek průmyslových se zapojením vodičů nástěnných, provedení IP 44 2P+PE 16 A</t>
  </si>
  <si>
    <t>1488317059</t>
  </si>
  <si>
    <t>41+1+20</t>
  </si>
  <si>
    <t>345551210</t>
  </si>
  <si>
    <t>zásuvka 2násobná 16A bílá</t>
  </si>
  <si>
    <t>-585189393</t>
  </si>
  <si>
    <t>345551010</t>
  </si>
  <si>
    <t>zásuvka 1násobná 16A bílý</t>
  </si>
  <si>
    <t>-286776080</t>
  </si>
  <si>
    <t>345514850</t>
  </si>
  <si>
    <t>zásuvka krytá pro vlhké prostředí 5518-3929 S šedá 1x DIN.IP44</t>
  </si>
  <si>
    <t>-8030339</t>
  </si>
  <si>
    <t>741313421</t>
  </si>
  <si>
    <t>Montáž zásuvek vícepólových se zapojením vodičů 4 pólových</t>
  </si>
  <si>
    <t>-1003323071</t>
  </si>
  <si>
    <t>741313431</t>
  </si>
  <si>
    <t>Montáž zásuvek vícepólových se zapojením vodičů Příplatek k cenám za 1 pól</t>
  </si>
  <si>
    <t>2049478275</t>
  </si>
  <si>
    <t>358110710.R</t>
  </si>
  <si>
    <t>zásuvka nepropustná nástěnná 16A 400 V 5pólová</t>
  </si>
  <si>
    <t>680766698</t>
  </si>
  <si>
    <t>741370034</t>
  </si>
  <si>
    <t>Montáž svítidel žárovkových se zapojením vodičů bytových nebo společenských místností nástěnných přisazených 2 zdroje nouzové</t>
  </si>
  <si>
    <t>677817563</t>
  </si>
  <si>
    <t>348381190.R</t>
  </si>
  <si>
    <t xml:space="preserve">svítidlo nouzové  s piktogramem,SE,autotest   </t>
  </si>
  <si>
    <t>1411617748</t>
  </si>
  <si>
    <t>741371032</t>
  </si>
  <si>
    <t>Montáž svítidel zářivkových se zapojením vodičů bytových nebo společenských místností nástěnných přisazených 1 zdroj kompaktní</t>
  </si>
  <si>
    <t>1194793321</t>
  </si>
  <si>
    <t>348144350.R</t>
  </si>
  <si>
    <t>SVÍTIDLO stropní ZÁŘIVKOVÉ , 1x26W, děrovaný plech, pískové sklo, EP</t>
  </si>
  <si>
    <t>-758287329</t>
  </si>
  <si>
    <t>741371034</t>
  </si>
  <si>
    <t>Montáž svítidel zářivkových se zapojením vodičů bytových nebo společenských místností nástěnných přisazených 2 zdroje kompaktní</t>
  </si>
  <si>
    <t>2075696773</t>
  </si>
  <si>
    <t>348144530.R</t>
  </si>
  <si>
    <t>SVÍTIDLO stropní ZÁŘIVKOVÉ , 2x26W, děrovaný plech, pískové sklo, EP</t>
  </si>
  <si>
    <t>1293210894</t>
  </si>
  <si>
    <t>741372002</t>
  </si>
  <si>
    <t>Montáž svítidel LED se zapojením vodičů bytových nebo společenských místností přisazených nástěnných páskových lištových</t>
  </si>
  <si>
    <t>75648721</t>
  </si>
  <si>
    <t>10.804.958.R</t>
  </si>
  <si>
    <t xml:space="preserve">RGB 150 LED set (pásek 150LED, napaječ 12V/3A, IR ovladač, Al lišta rohová-mléčný difuzor)   </t>
  </si>
  <si>
    <t>1718152846</t>
  </si>
  <si>
    <t>741420021</t>
  </si>
  <si>
    <t>Montáž hromosvodného vedení svorek se 2 šrouby</t>
  </si>
  <si>
    <t>1016889236</t>
  </si>
  <si>
    <t>354418950</t>
  </si>
  <si>
    <t>svorka připojovací k připojení kovových částí</t>
  </si>
  <si>
    <t>-2004986810</t>
  </si>
  <si>
    <t>741810002</t>
  </si>
  <si>
    <t>Zkoušky a prohlídky elektrických rozvodů a zařízení celková prohlídka a vyhotovení revizní zprávy pro objem montážních prací přes 100 do 500 tis. Kč</t>
  </si>
  <si>
    <t>541974312</t>
  </si>
  <si>
    <t>741820101</t>
  </si>
  <si>
    <t>Měření osvětlovacího zařízení izolačního stavu svítidel na pracovišti do. 200 ks svítidel</t>
  </si>
  <si>
    <t>-982017950</t>
  </si>
  <si>
    <t>998741102</t>
  </si>
  <si>
    <t>Přesun hmot pro silnoproud stanovený z hmotnosti přesunovaného materiálu vodorovná dopravní vzdálenost do 50 m v objektech výšky přes 6 do 12 m</t>
  </si>
  <si>
    <t>1549617122</t>
  </si>
  <si>
    <t>747</t>
  </si>
  <si>
    <t>Elektromontáže - kompletace rozvodů</t>
  </si>
  <si>
    <t>747112011</t>
  </si>
  <si>
    <t>Montáž spínačů jedno nebo dvoupólových polozapuštěných nebo zapuštěných se zapojením vodičů bezšroubové připojení vypínačů, řazení 1-jednopólových</t>
  </si>
  <si>
    <t>-1646314082</t>
  </si>
  <si>
    <t>345354000</t>
  </si>
  <si>
    <t>přístroj spínače jednopólového 10A 3558-A01340</t>
  </si>
  <si>
    <t>1361412077</t>
  </si>
  <si>
    <t>747112026</t>
  </si>
  <si>
    <t>Montáž spínačů jedno nebo dvoupólových polozapuštěných nebo zapuštěných se zapojením vodičů bezšroubové připojení ovladačů, řazení 6/0-tlačítkových přepínacích</t>
  </si>
  <si>
    <t>1406183817</t>
  </si>
  <si>
    <t>345354060</t>
  </si>
  <si>
    <t>přístroj přepínače střídavého 10A 3558-A06340</t>
  </si>
  <si>
    <t>380962269</t>
  </si>
  <si>
    <t>SO 01_D.1.4.4 - Ochrana před bleskem - hromosvod</t>
  </si>
  <si>
    <t xml:space="preserve">    799 -  Hromosvod</t>
  </si>
  <si>
    <t>741231012</t>
  </si>
  <si>
    <t>Montáž svorkovnic do rozváděčů s popisnými štítky se zapojením vodičů na jedné straně ochranných</t>
  </si>
  <si>
    <t>712399802</t>
  </si>
  <si>
    <t>354421030</t>
  </si>
  <si>
    <t>stříška ochranná horní Cu</t>
  </si>
  <si>
    <t>-2113877216</t>
  </si>
  <si>
    <t>741410021</t>
  </si>
  <si>
    <t>Montáž uzemňovacího vedení s upevněním, propojením a připojením pomocí svorek v zemi s izolací spojů pásku průřezu do 120 mm2 v městské zástavbě</t>
  </si>
  <si>
    <t>-2087499544</t>
  </si>
  <si>
    <t>354410930.R</t>
  </si>
  <si>
    <t xml:space="preserve">pásek uzemňovací 195001 30x4 mm   </t>
  </si>
  <si>
    <t>643584909</t>
  </si>
  <si>
    <t>741420001</t>
  </si>
  <si>
    <t>Montáž hromosvodného vedení svodových drátů nebo lan s podpěrami, Ø do 10 mm</t>
  </si>
  <si>
    <t>104637452</t>
  </si>
  <si>
    <t>156151850.R</t>
  </si>
  <si>
    <t xml:space="preserve">drát kruhový pozinkovaný měkký 11343 D10,00 mm   </t>
  </si>
  <si>
    <t>-1753000072</t>
  </si>
  <si>
    <t>354410720</t>
  </si>
  <si>
    <t>drát pro hromosvod FeZn D 8mm</t>
  </si>
  <si>
    <t>-1783637108</t>
  </si>
  <si>
    <t>Poznámka k položce:
0,4 kg/m</t>
  </si>
  <si>
    <t>104*0,4</t>
  </si>
  <si>
    <t>741420083</t>
  </si>
  <si>
    <t>Montáž hromosvodného vedení doplňků štítků k označení svodů</t>
  </si>
  <si>
    <t>-2056312606</t>
  </si>
  <si>
    <t>354421100</t>
  </si>
  <si>
    <t>štítek plastový -  čísla svodů</t>
  </si>
  <si>
    <t>1377744661</t>
  </si>
  <si>
    <t>-2088102295</t>
  </si>
  <si>
    <t>799</t>
  </si>
  <si>
    <t xml:space="preserve"> Hromosvod</t>
  </si>
  <si>
    <t>743622200</t>
  </si>
  <si>
    <t>Montáž hromosvodného vedení svorek se 3 a více šrouby</t>
  </si>
  <si>
    <t>1379425103</t>
  </si>
  <si>
    <t>354419050</t>
  </si>
  <si>
    <t>svorka připojovací k připojení okapových žlabů</t>
  </si>
  <si>
    <t>-1574598525</t>
  </si>
  <si>
    <t>354419250</t>
  </si>
  <si>
    <t>svorka zkušební pro lano D 6-12 mm, FeZn</t>
  </si>
  <si>
    <t>-1825235820</t>
  </si>
  <si>
    <t>354419860</t>
  </si>
  <si>
    <t>svorka odbočovací a spojovací pro pásek 30x4 mm, FeZn</t>
  </si>
  <si>
    <t>-483653608</t>
  </si>
  <si>
    <t>354419960</t>
  </si>
  <si>
    <t>svorka odbočovací a spojovací pro spojování kruhových a páskových vodičů, FeZn</t>
  </si>
  <si>
    <t>-489529387</t>
  </si>
  <si>
    <t>354420100</t>
  </si>
  <si>
    <t>svorka uzemnění Cu univerzální</t>
  </si>
  <si>
    <t>-476119857</t>
  </si>
  <si>
    <t>743631400</t>
  </si>
  <si>
    <t>Montáž jímacích tyčí délky do 3 m, na střešní hřeben</t>
  </si>
  <si>
    <t>-918568165</t>
  </si>
  <si>
    <t>1286190</t>
  </si>
  <si>
    <t>Hromosvody JIMACI TYC JT 20 AL  O16/10  421045</t>
  </si>
  <si>
    <t>-1216769425</t>
  </si>
  <si>
    <t>Poznámka k položce:
2000 mm</t>
  </si>
  <si>
    <t>765125251</t>
  </si>
  <si>
    <t>Montáž střešních doplňků krytiny betonové držáku hromosvodu na hřeben</t>
  </si>
  <si>
    <t>-58988261</t>
  </si>
  <si>
    <t>354416750</t>
  </si>
  <si>
    <t>podpěry vedení hromosvodu do zdiva - 300 mm, Cu</t>
  </si>
  <si>
    <t>606659243</t>
  </si>
  <si>
    <t>354416850</t>
  </si>
  <si>
    <t>podpěry vedení hromosvodu pod střešní krytinu - 190 mm, Cu</t>
  </si>
  <si>
    <t>-1319658760</t>
  </si>
  <si>
    <t xml:space="preserve">SO 01_D.1.4.5 - Hlavní domovní vedení </t>
  </si>
  <si>
    <t xml:space="preserve">    742 - Elektroinstalace - slaboproud</t>
  </si>
  <si>
    <t>-1667377252</t>
  </si>
  <si>
    <t>888919202</t>
  </si>
  <si>
    <t>-496437625</t>
  </si>
  <si>
    <t>45*0,35*0,8</t>
  </si>
  <si>
    <t>-329720648</t>
  </si>
  <si>
    <t>983169444</t>
  </si>
  <si>
    <t>971042361</t>
  </si>
  <si>
    <t>Vybourání otvorů v betonových příčkách a zdech základových nebo nadzákladových plochy do 0,09 m2, tl. do 600 mm</t>
  </si>
  <si>
    <t>730238064</t>
  </si>
  <si>
    <t>1946168935</t>
  </si>
  <si>
    <t>-1187549174</t>
  </si>
  <si>
    <t>0,119*9 "Přepočtené koeficientem množství</t>
  </si>
  <si>
    <t>-1208782488</t>
  </si>
  <si>
    <t>-1356737367</t>
  </si>
  <si>
    <t>-1920223991</t>
  </si>
  <si>
    <t>970963569</t>
  </si>
  <si>
    <t>1473017596</t>
  </si>
  <si>
    <t>741122222</t>
  </si>
  <si>
    <t>Montáž kabelů měděných bez ukončení uložených volně nebo v liště plných kulatých (CYKY) počtu a průřezu žil 4x10 mm2</t>
  </si>
  <si>
    <t>-672967157</t>
  </si>
  <si>
    <t>341110760</t>
  </si>
  <si>
    <t>kabel silový s Cu jádrem 1 kV 4x10mm2</t>
  </si>
  <si>
    <t>-784541281</t>
  </si>
  <si>
    <t>741130005</t>
  </si>
  <si>
    <t>Ukončení vodičů izolovaných s označením a zapojením v rozváděči nebo na přístroji, průřezu žíly do 10 mm2</t>
  </si>
  <si>
    <t>1426149107</t>
  </si>
  <si>
    <t>-286346364</t>
  </si>
  <si>
    <t>357116510.R</t>
  </si>
  <si>
    <t xml:space="preserve">rozvaděč elektroměrový plastový /jednosazbový/ 40A  </t>
  </si>
  <si>
    <t>1548956544</t>
  </si>
  <si>
    <t>741320171</t>
  </si>
  <si>
    <t>Montáž jističů se zapojením vodičů třípólových nn do 63 A bez krytu</t>
  </si>
  <si>
    <t>-641112686</t>
  </si>
  <si>
    <t>358226030</t>
  </si>
  <si>
    <t>jistič 3-pól. D - distribuční, Ir = 25-32 A, třmen. svorky pro 2,5-95 mm²</t>
  </si>
  <si>
    <t>-663091063</t>
  </si>
  <si>
    <t>Poznámka k položce:
jistič  3-pól., vyp. char.L - vedení, In =32 A</t>
  </si>
  <si>
    <t>741812011</t>
  </si>
  <si>
    <t>Zkoušky vodičů a kabelů izolační kabelu silového do 1 kV, počtu a průřezu žil do 4x 25 mm2</t>
  </si>
  <si>
    <t>874645671</t>
  </si>
  <si>
    <t>741820001</t>
  </si>
  <si>
    <t>Měření zemních odporů zemniče</t>
  </si>
  <si>
    <t>-1221548401</t>
  </si>
  <si>
    <t>742</t>
  </si>
  <si>
    <t>Elektroinstalace - slaboproud</t>
  </si>
  <si>
    <t>998742102</t>
  </si>
  <si>
    <t>Přesun hmot pro slaboproud stanovený z hmotnosti přesunovaného materiálu vodorovná dopravní vzdálenost do 50 m v objektech výšky přes 6 do 12 m</t>
  </si>
  <si>
    <t>1277380169</t>
  </si>
  <si>
    <t>012002000</t>
  </si>
  <si>
    <t xml:space="preserve">Hlavní tituly průvodních činností a nákladů průzkumné, geodetické a projektové práce geodetické práce - Vytyčení trati kabelového vedení podzemního v zástavbě </t>
  </si>
  <si>
    <t>1024</t>
  </si>
  <si>
    <t>1248016590</t>
  </si>
  <si>
    <t>Poznámka k položce:
cca 35 m</t>
  </si>
  <si>
    <t>SO 01_D.1.4.6 - Slaboproudá elektroinstalace</t>
  </si>
  <si>
    <t>314162904</t>
  </si>
  <si>
    <t>67948752</t>
  </si>
  <si>
    <t>-121120169</t>
  </si>
  <si>
    <t>0,12*9 "Přepočtené koeficientem množství</t>
  </si>
  <si>
    <t>-729166926</t>
  </si>
  <si>
    <t>2013497990</t>
  </si>
  <si>
    <t>545994788</t>
  </si>
  <si>
    <t>741110051</t>
  </si>
  <si>
    <t>Montáž trubek elektroinstalačních s nasunutím nebo našroubováním do krabic plastových ohebných, uložených volně, vnější Ø přes 11 do 23 mm</t>
  </si>
  <si>
    <t>-507649108</t>
  </si>
  <si>
    <t>345710610</t>
  </si>
  <si>
    <t>trubka elektroinstalační ohebná z PVC (ČSN) 2313</t>
  </si>
  <si>
    <t>-695859272</t>
  </si>
  <si>
    <t>74111005.R</t>
  </si>
  <si>
    <t>Montáž RACK, datový rozvaděč</t>
  </si>
  <si>
    <t>-1690132761</t>
  </si>
  <si>
    <t>10.890.06.R</t>
  </si>
  <si>
    <t>Rack  (Datový rozvaděč)</t>
  </si>
  <si>
    <t>1778409650</t>
  </si>
  <si>
    <t>Poznámka k položce:
specifikace dle PD</t>
  </si>
  <si>
    <t>-1118797243</t>
  </si>
  <si>
    <t>-1865780454</t>
  </si>
  <si>
    <t>741376011</t>
  </si>
  <si>
    <t>Montáž speciálních svítidel se zapojením vodičů výstražného majáčku s barevnými diodami s podstavcem blikače</t>
  </si>
  <si>
    <t>627097757</t>
  </si>
  <si>
    <t>404830100</t>
  </si>
  <si>
    <t>detektor kouře a teploty kombinovaný bezdrátový</t>
  </si>
  <si>
    <t>-154668985</t>
  </si>
  <si>
    <t>-890839775</t>
  </si>
  <si>
    <t>R1.2</t>
  </si>
  <si>
    <t>D+M UTP cat.5e</t>
  </si>
  <si>
    <t>-1007508841</t>
  </si>
  <si>
    <t>R2.2</t>
  </si>
  <si>
    <t>D+M Coaxiální kabel</t>
  </si>
  <si>
    <t>-1426518130</t>
  </si>
  <si>
    <t>R3.1</t>
  </si>
  <si>
    <t>D+M Domovní videotelefon pro dva uživatele s videokamerou</t>
  </si>
  <si>
    <t>993962836</t>
  </si>
  <si>
    <t>R4.1</t>
  </si>
  <si>
    <t>D+M TV anténa</t>
  </si>
  <si>
    <t>1642482360</t>
  </si>
  <si>
    <t>R5.1</t>
  </si>
  <si>
    <t>D+M zásuvka TV</t>
  </si>
  <si>
    <t>171382070</t>
  </si>
  <si>
    <t>R6.1</t>
  </si>
  <si>
    <t>D+M zásuvka datová</t>
  </si>
  <si>
    <t>-568471191</t>
  </si>
  <si>
    <t>R7.2</t>
  </si>
  <si>
    <t>D+M krabice instalační KU68</t>
  </si>
  <si>
    <t>453015528</t>
  </si>
  <si>
    <t>R8.1</t>
  </si>
  <si>
    <t>Vysekání otvoru na krabici KU 68, vč. přesunu hmot a úklidu</t>
  </si>
  <si>
    <t>1710795720</t>
  </si>
  <si>
    <t>SO 02 - Vodovodní přípojka</t>
  </si>
  <si>
    <t>1 - Zemní práce</t>
  </si>
  <si>
    <t xml:space="preserve">    724 - Zdravotechnika - strojní vybavení</t>
  </si>
  <si>
    <t xml:space="preserve">    744 - Elektromontáže - rozvody vodičů měděných</t>
  </si>
  <si>
    <t>1503158283</t>
  </si>
  <si>
    <t>-2012192741</t>
  </si>
  <si>
    <t>120001101</t>
  </si>
  <si>
    <t>Příplatek k cenám vykopávek za ztížení vykopávky v blízkosti inženýrských sítí nebo výbušnin v horninách jakékoliv třídy</t>
  </si>
  <si>
    <t>1688357175</t>
  </si>
  <si>
    <t>-936195361</t>
  </si>
  <si>
    <t>-1410064068</t>
  </si>
  <si>
    <t>151101102</t>
  </si>
  <si>
    <t>Zřízení pažení a rozepření stěn rýh pro podzemní vedení pro všechny šířky rýhy příložné pro jakoukoliv mezerovitost, hloubky do 4 m</t>
  </si>
  <si>
    <t>472929177</t>
  </si>
  <si>
    <t>Poznámka k položce:
2/3 délky přípojek je mimo odhalenou zemní pláň (výkop je hlubší) * průměrná hloubka 1,9 * 2 strany výkopu</t>
  </si>
  <si>
    <t>151101112</t>
  </si>
  <si>
    <t>Odstranění pažení a rozepření stěn rýh pro podzemní vedení s uložením materiálu na vzdálenost do 3 m od kraje výkopu příložné, hloubky přes 2 do 4 m</t>
  </si>
  <si>
    <t>541041106</t>
  </si>
  <si>
    <t>161101102</t>
  </si>
  <si>
    <t>Svislé přemístění výkopku bez naložení do dopravní nádoby avšak s vyprázdněním dopravní nádoby na hromadu nebo do dopravního prostředku z horniny tř. 1 až 4, při hloubce výkopu přes 2,5 do 4 m</t>
  </si>
  <si>
    <t>1560215168</t>
  </si>
  <si>
    <t>-902309464</t>
  </si>
  <si>
    <t>-163790334</t>
  </si>
  <si>
    <t>1236113131</t>
  </si>
  <si>
    <t>-1048701348</t>
  </si>
  <si>
    <t>3*1,7 "Přepočtené koeficientem množství</t>
  </si>
  <si>
    <t>-706598846</t>
  </si>
  <si>
    <t>Poznámka k položce:
Dle bilance zemních prací, hutnění na 100% PS</t>
  </si>
  <si>
    <t>174101105.1</t>
  </si>
  <si>
    <t>Dodávka a montáž výstražné fólie plastové šířky 330 mm</t>
  </si>
  <si>
    <t>-1430937493</t>
  </si>
  <si>
    <t>Poznámka k položce:
nad vodovod</t>
  </si>
  <si>
    <t>175101101</t>
  </si>
  <si>
    <t>Obsypání potrubí sypaninou z vhodných hornin tř. 1 až 4 nebo materiálem připraveným podél výkopu ve vzdálenosti do 3 m od jeho kraje, pro jakoukoliv hloubku výkopu a míru zhutnění bez prohození sypaniny</t>
  </si>
  <si>
    <t>-103611444</t>
  </si>
  <si>
    <t>Poznámka k položce:
zeminá hutněná na 95 %, kubatura dle bilancí zemních prací</t>
  </si>
  <si>
    <t>2105364814</t>
  </si>
  <si>
    <t>1146004768</t>
  </si>
  <si>
    <t>564751112.1</t>
  </si>
  <si>
    <t>Podklad nebo kryt z kameniva hrubého drceného vel. 32-63 mm s rozprostřením a zhutněním, po zhutnění tl. 200 mm</t>
  </si>
  <si>
    <t>-1696006880</t>
  </si>
  <si>
    <t>564760111</t>
  </si>
  <si>
    <t>Podklad nebo kryt z kameniva hrubého drceného vel. 16-32 mm s rozprostřením a zhutněním, po zhutnění tl. 200 mm</t>
  </si>
  <si>
    <t>CS ÚRS 2018 02</t>
  </si>
  <si>
    <t>-764880677</t>
  </si>
  <si>
    <t>573111112</t>
  </si>
  <si>
    <t>Postřik infiltrační PI z asfaltu silničního s posypem kamenivem, v množství 1,00 kg/m2</t>
  </si>
  <si>
    <t>307421068</t>
  </si>
  <si>
    <t>573211112</t>
  </si>
  <si>
    <t>Postřik spojovací PS bez posypu kamenivem z asfaltu silničního, v množství 0,70 kg/m2</t>
  </si>
  <si>
    <t>-1613560669</t>
  </si>
  <si>
    <t>577124111</t>
  </si>
  <si>
    <t>Asfaltový beton vrstva obrusná ACO 11 (ABS) s rozprostřením a se zhutněním z nemodifikovaného asfaltu v pruhu šířky do 3 m tř. I, po zhutnění tl. 35 mm</t>
  </si>
  <si>
    <t>2028644830</t>
  </si>
  <si>
    <t>577155112</t>
  </si>
  <si>
    <t>Asfaltový beton vrstva ložní ACL 16 (ABH) s rozprostřením a zhutněním z nemodifikovaného asfaltu v pruhu šířky do 3 m, po zhutnění tl. 60 mm</t>
  </si>
  <si>
    <t>186125138</t>
  </si>
  <si>
    <t>831263195.1</t>
  </si>
  <si>
    <t xml:space="preserve">Příplatek k cenám za zřízení vodovodní přípojky 
</t>
  </si>
  <si>
    <t>-1882352783</t>
  </si>
  <si>
    <t>891181112</t>
  </si>
  <si>
    <t>Montáž vodovodních armatur na potrubí šoupátek nebo klapek uzavíracích v otevřeném výkopu nebo v šachtách s osazením zemní soupravy (bez poklopů) DN 40</t>
  </si>
  <si>
    <t>1009647110</t>
  </si>
  <si>
    <t>422213000</t>
  </si>
  <si>
    <t>šoupátko pitná voda, litina GGG 50, krátká stavební délka, PN10/16 DN 40 x 140 mm</t>
  </si>
  <si>
    <t>903734810</t>
  </si>
  <si>
    <t>891269111</t>
  </si>
  <si>
    <t>Montáž vodovodních armatur na potrubí navrtávacích pasů s ventilem Jt 1 MPa, na potrubí z trub litinových, ocelových nebo plastických hmot DN 100</t>
  </si>
  <si>
    <t>411815824</t>
  </si>
  <si>
    <t>422714140</t>
  </si>
  <si>
    <t>pas navrtávací z tvárné litiny DN 100, rozsah (114-119), odbočky 1",5/4",6/4",2"</t>
  </si>
  <si>
    <t>231811297</t>
  </si>
  <si>
    <t>893811163</t>
  </si>
  <si>
    <t>Osazení vodoměrné šachty z polypropylenu PP samonosné pro běžné zatížení kruhové, průměru D do 1,2 m, světlé hloubky od 1,4 m do 1,6 m</t>
  </si>
  <si>
    <t>-2063555235</t>
  </si>
  <si>
    <t>562305740</t>
  </si>
  <si>
    <t>šachta vodoměrná kruhová k obetonování 1,2/1,5 m</t>
  </si>
  <si>
    <t>55929793</t>
  </si>
  <si>
    <t>894812062</t>
  </si>
  <si>
    <t>Revizní a čistící šachta z polypropylenu PP pro hladké trouby DN 400 poklop litinový (pro zatížení) s betonovým rámem (12,5 t)</t>
  </si>
  <si>
    <t>1808265916</t>
  </si>
  <si>
    <t>899401112</t>
  </si>
  <si>
    <t>Osazení poklopů litinových šoupátkových</t>
  </si>
  <si>
    <t>-1551966800</t>
  </si>
  <si>
    <t>422913520</t>
  </si>
  <si>
    <t>poklop litinový šoupátkový pro zemní soupravy osazení do terénu a do vozovky</t>
  </si>
  <si>
    <t>-899813769</t>
  </si>
  <si>
    <t>1044977581</t>
  </si>
  <si>
    <t>1257322686</t>
  </si>
  <si>
    <t>722213111</t>
  </si>
  <si>
    <t>Armatury přírubové zpětné klapky samočinné PN 16 do 200°C (L 10 117 616) DN 40</t>
  </si>
  <si>
    <t>1126673970</t>
  </si>
  <si>
    <t>722219191</t>
  </si>
  <si>
    <t>Armatury přírubové montáž zemních souprav ostatních typů</t>
  </si>
  <si>
    <t>-809704311</t>
  </si>
  <si>
    <t>422910530</t>
  </si>
  <si>
    <t>souprava zemní pro navrtávací pas se šoupátkem Rd 1,5 m</t>
  </si>
  <si>
    <t>-1378995094</t>
  </si>
  <si>
    <t>722220242</t>
  </si>
  <si>
    <t>Armatury s jedním závitem přechodové tvarovky PPR, PN 20 (SDR 6) s kovovým závitem vnitřním přechodky s převlečnou maticí D 25 x G 1</t>
  </si>
  <si>
    <t>-1893196681</t>
  </si>
  <si>
    <t>722232124</t>
  </si>
  <si>
    <t>Armatury se dvěma závity kulové kohouty PN 42 do 185 °C plnoprůtokové vnitřní závit G 1</t>
  </si>
  <si>
    <t>-1809215960</t>
  </si>
  <si>
    <t>722240123</t>
  </si>
  <si>
    <t>Armatury z plastických hmot kohouty (PPR) kulové DN 25</t>
  </si>
  <si>
    <t>-260438726</t>
  </si>
  <si>
    <t>722262301</t>
  </si>
  <si>
    <t>Vodoměry pro vodu do 40°C závitové vertikální vícevtokové mokroběžné G 1 x 105 mm Qn 2,5</t>
  </si>
  <si>
    <t>442061</t>
  </si>
  <si>
    <t>722270102</t>
  </si>
  <si>
    <t>Vodoměrové sestavy závitové G 1</t>
  </si>
  <si>
    <t>127277814</t>
  </si>
  <si>
    <t>534056645</t>
  </si>
  <si>
    <t>1642814074</t>
  </si>
  <si>
    <t>971818777</t>
  </si>
  <si>
    <t>-253766422</t>
  </si>
  <si>
    <t>724</t>
  </si>
  <si>
    <t>Zdravotechnika - strojní vybavení</t>
  </si>
  <si>
    <t>724242212</t>
  </si>
  <si>
    <t>Zařízení pro úpravu vody filtry domácí na studenou vodu se zpětným proplachem G 1"</t>
  </si>
  <si>
    <t>1516337867</t>
  </si>
  <si>
    <t>744</t>
  </si>
  <si>
    <t>Elektromontáže - rozvody vodičů měděných</t>
  </si>
  <si>
    <t>744232311</t>
  </si>
  <si>
    <t>Montáž izolovaných vodičů měděných bez ukončení, uložených volně do 6 resp. 7,2 kV sk. 4 - CGAU 3,6/6 kV, průřezu žíly 2,5 až 10 mm2</t>
  </si>
  <si>
    <t>1532233670</t>
  </si>
  <si>
    <t>341405830</t>
  </si>
  <si>
    <t>vodič izolovaný s Cu jádrem U 4x1mm</t>
  </si>
  <si>
    <t>972938136</t>
  </si>
  <si>
    <t>Průzkumné, geodetické a projektové práce projektové práce dokumentace stavby (výkresová a textová) skutečného provedení stavby</t>
  </si>
  <si>
    <t>-1577732241</t>
  </si>
  <si>
    <t>045203000.1</t>
  </si>
  <si>
    <t>Inženýrská činnost zkoušky a ostatní měření monitoring kompletační a koordinační činnost kompletační činnost - předávací dokumentace</t>
  </si>
  <si>
    <t>2063755617</t>
  </si>
  <si>
    <t>Hlavní tituly průvodních činností a nákladů ostatní náklady související s objektem - stavební přípomoce</t>
  </si>
  <si>
    <t>1124391052</t>
  </si>
  <si>
    <t>Pomocný spojovací a kotevní materiál</t>
  </si>
  <si>
    <t>393415852</t>
  </si>
  <si>
    <t>SO 03 - Splašková kanalizační přípojka</t>
  </si>
  <si>
    <t xml:space="preserve">    99 - Přesun hmot a manipulace se sutí</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</si>
  <si>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</si>
  <si>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</si>
  <si>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698713883</t>
  </si>
  <si>
    <t>113107044</t>
  </si>
  <si>
    <t>Odstranění podkladů nebo krytů při překopech inženýrských sítí s přemístěním hmot na skládku ve vzdálenosti do 3 m nebo s naložením na dopravní prostředek ručně živičných, o tl. vrstvy přes 150 do 200 mm</t>
  </si>
  <si>
    <t>1659333823</t>
  </si>
  <si>
    <t>271155858</t>
  </si>
  <si>
    <t>1886083595</t>
  </si>
  <si>
    <t>49092054</t>
  </si>
  <si>
    <t>83681924</t>
  </si>
  <si>
    <t>76262223</t>
  </si>
  <si>
    <t>143254593</t>
  </si>
  <si>
    <t>-1112938173</t>
  </si>
  <si>
    <t>1554492085</t>
  </si>
  <si>
    <t>-1697935427</t>
  </si>
  <si>
    <t>1142368594</t>
  </si>
  <si>
    <t>895324180</t>
  </si>
  <si>
    <t>980555375</t>
  </si>
  <si>
    <t>4,4*1,7 "Přepočtené koeficientem množství</t>
  </si>
  <si>
    <t>932764479</t>
  </si>
  <si>
    <t>174101101.1</t>
  </si>
  <si>
    <t>Zásyp jam,rýh a šachet štěrkopískem 0-63, dovoz štěrkopísku ze vzdálenosti 5 km</t>
  </si>
  <si>
    <t>1721383526</t>
  </si>
  <si>
    <t>175101101.1</t>
  </si>
  <si>
    <t>Obsyp štěrkopískem vč. dodání, fr. 0-22</t>
  </si>
  <si>
    <t>-1893907806</t>
  </si>
  <si>
    <t>902709635</t>
  </si>
  <si>
    <t>-764566606</t>
  </si>
  <si>
    <t>Poznámka k položce:
40% materiálu bude použito ze stávající konstrukce, materiál musí splňovat požadavky TPA a cena za vyčištění materiálu, nakládání a odvoz z dočasné skládky bude nahrazen cenou za naceněnou ŠD</t>
  </si>
  <si>
    <t>564861111.1</t>
  </si>
  <si>
    <t>Podklad ze štěrkodrti ŠD s rozprostřením a zhutněním, po zhutnění tl. 200 mm, třídy B, frakce 13-32</t>
  </si>
  <si>
    <t>-422748925</t>
  </si>
  <si>
    <t>565155121</t>
  </si>
  <si>
    <t>Asfaltový beton vrstva podkladní ACP 16 (obalované kamenivo střednězrnné - OKS) s rozprostřením a zhutněním v pruhu šířky přes 3 m, po zhutnění tl. 70 mm</t>
  </si>
  <si>
    <t>-686155323</t>
  </si>
  <si>
    <t>325704790</t>
  </si>
  <si>
    <t>573211111</t>
  </si>
  <si>
    <t>Postřik spojovací PS bez posypu kamenivem z asfaltu silničního, v množství 0,60 kg/m2</t>
  </si>
  <si>
    <t>-1681793157</t>
  </si>
  <si>
    <t>577134111</t>
  </si>
  <si>
    <t>Asfaltový beton vrstva obrusná ACO 11 (ABS) s rozprostřením a se zhutněním z nemodifikovaného asfaltu v pruhu šířky do 3 m tř. I, po zhutnění tl. 40 mm</t>
  </si>
  <si>
    <t>1037050961</t>
  </si>
  <si>
    <t>599141111</t>
  </si>
  <si>
    <t>Vyplnění spár mezi silničními dílci jakékoliv tloušťky živičnou zálivkou</t>
  </si>
  <si>
    <t>-968524591</t>
  </si>
  <si>
    <t>871310320</t>
  </si>
  <si>
    <t>Montáž kanalizačního potrubí z plastů z polypropylenu PP hladkého plnostěnného SN 12 DN 150</t>
  </si>
  <si>
    <t>-546918297</t>
  </si>
  <si>
    <t>286152410</t>
  </si>
  <si>
    <t>trubka kanalizační  např. SN16 UR-2 DN 150 mm/ 3 m</t>
  </si>
  <si>
    <t>2010033463</t>
  </si>
  <si>
    <t>894812612</t>
  </si>
  <si>
    <t>Revizní a čistící šachta z polypropylenu PP vyříznutí a utěsnění otvoru ve stěně šachty DN 150</t>
  </si>
  <si>
    <t>338743841</t>
  </si>
  <si>
    <t>919735114</t>
  </si>
  <si>
    <t>Řezání stávajícího živičného krytu nebo podkladu hloubky přes 150 do 200 mm</t>
  </si>
  <si>
    <t>1797675806</t>
  </si>
  <si>
    <t>Přesun hmot a manipulace se sutí</t>
  </si>
  <si>
    <t>997013501</t>
  </si>
  <si>
    <t>Odvoz suti a vybouraných hmot na skládku nebo meziskládku se složením, na vzdálenost do 1 km</t>
  </si>
  <si>
    <t>287947269</t>
  </si>
  <si>
    <t>1,1+1,125</t>
  </si>
  <si>
    <t>997013509</t>
  </si>
  <si>
    <t>Odvoz suti a vybouraných hmot na skládku nebo meziskládku se složením, na vzdálenost Příplatek k ceně za každý další i započatý 1 km přes 1 km</t>
  </si>
  <si>
    <t>199479432</t>
  </si>
  <si>
    <t>2,225*9 "Přepočtené koeficientem množství</t>
  </si>
  <si>
    <t>997221845</t>
  </si>
  <si>
    <t>Poplatek za uložení stavebního odpadu na skládce (skládkovné) asfaltového bez obsahu dehtu zatříděného do Katalogu odpadů pod kódem 170 302</t>
  </si>
  <si>
    <t>-135848203</t>
  </si>
  <si>
    <t>997221855</t>
  </si>
  <si>
    <t>-1479192076</t>
  </si>
  <si>
    <t>998276101</t>
  </si>
  <si>
    <t>Přesun hmot pro trubní vedení hloubené z trub z plastických hmot nebo sklolaminátových pro vodovody nebo kanalizace v otevřeném výkopu dopravní vzdálenost do 15 m</t>
  </si>
  <si>
    <t>1064825847</t>
  </si>
  <si>
    <t>721290123</t>
  </si>
  <si>
    <t>Zkouška těsnosti kanalizace v objektech kouřem do DN 300</t>
  </si>
  <si>
    <t>1096924629</t>
  </si>
  <si>
    <t>Protokol o shodě, předávací dokumentace, projekt skutečného provedení, popř. dodavatelská dokumentace</t>
  </si>
  <si>
    <t>-700132706</t>
  </si>
  <si>
    <t>SO 03a - Vnější části domovní dešťové kanalizace</t>
  </si>
  <si>
    <t xml:space="preserve">    Vnější kanalizace - Vnější kanalizace</t>
  </si>
  <si>
    <t>-108938182</t>
  </si>
  <si>
    <t>-1959274101</t>
  </si>
  <si>
    <t>131201101</t>
  </si>
  <si>
    <t>Hloubení nezapažených jam a zářezů s urovnáním dna do předepsaného profilu a spádu v hornině tř. 3 do 100 m3</t>
  </si>
  <si>
    <t>-82327260</t>
  </si>
  <si>
    <t>131201109</t>
  </si>
  <si>
    <t>Hloubení nezapažených jam a zářezů s urovnáním dna do předepsaného profilu a spádu Příplatek k cenám za lepivost horniny tř. 3</t>
  </si>
  <si>
    <t>965106414</t>
  </si>
  <si>
    <t>132201201</t>
  </si>
  <si>
    <t>Hloubení zapažených i nezapažených rýh šířky přes 600 do 2 000 mm s urovnáním dna do předepsaného profilu a spádu v hornině tř. 3 do 100 m3</t>
  </si>
  <si>
    <t>1596830559</t>
  </si>
  <si>
    <t>132201209</t>
  </si>
  <si>
    <t>Hloubení zapažených i nezapažených rýh šířky přes 600 do 2 000 mm s urovnáním dna do předepsaného profilu a spádu v hornině tř. 3 Příplatek k cenám za lepivost horniny tř. 3</t>
  </si>
  <si>
    <t>-2034102934</t>
  </si>
  <si>
    <t>804989041</t>
  </si>
  <si>
    <t>-1132716056</t>
  </si>
  <si>
    <t>-583619884</t>
  </si>
  <si>
    <t>-1315910092</t>
  </si>
  <si>
    <t>-1459319862</t>
  </si>
  <si>
    <t>21*1,7 "Přepočtené koeficientem množství</t>
  </si>
  <si>
    <t>-1314663333</t>
  </si>
  <si>
    <t>1738298458</t>
  </si>
  <si>
    <t>350444768</t>
  </si>
  <si>
    <t>39,3+9,1</t>
  </si>
  <si>
    <t>212752213</t>
  </si>
  <si>
    <t>Trativody z drenážních trubek se zřízením štěrkopískového lože pod trubky a s jejich obsypem v průměrném celkovém množství do 0,15 m3/m v otevřeném výkopu z trubek plastových flexibilních D přes 100 do 160 mm</t>
  </si>
  <si>
    <t>-1461487286</t>
  </si>
  <si>
    <t>213141132</t>
  </si>
  <si>
    <t>Zřízení vrstvy z geotextilie filtrační, separační, odvodňovací, ochranné, výztužné nebo protierozní ve sklonu přes 1:2 do 1:1, šířky přes 3 do 6 m</t>
  </si>
  <si>
    <t>98414684</t>
  </si>
  <si>
    <t>693110240</t>
  </si>
  <si>
    <t>geotextilie netkaná PP 300g/m2</t>
  </si>
  <si>
    <t>-1218160347</t>
  </si>
  <si>
    <t>44,62*1,15 "Přepočtené koeficientem množství</t>
  </si>
  <si>
    <t>213311113</t>
  </si>
  <si>
    <t>Polštáře zhutněné pod základy z kameniva hrubého drceného, frakce 16 - 63 mm</t>
  </si>
  <si>
    <t>1022462510</t>
  </si>
  <si>
    <t>382413111</t>
  </si>
  <si>
    <t>Osazení plastové jímky z polypropylenu PP na obetonování objemu 1000 l</t>
  </si>
  <si>
    <t>245804979</t>
  </si>
  <si>
    <t>562300120</t>
  </si>
  <si>
    <t>jímka plastová na obetonování 2x1x1,5m objem 3m3</t>
  </si>
  <si>
    <t>-971428387</t>
  </si>
  <si>
    <t>562301020</t>
  </si>
  <si>
    <t>vlez do plastové nádrže k obetonování hranatý 600 x 600 mm</t>
  </si>
  <si>
    <t>576002487</t>
  </si>
  <si>
    <t>562301060</t>
  </si>
  <si>
    <t>vstupní otvory do nádrže pro potrubí od Du 32 do 110mm</t>
  </si>
  <si>
    <t>1927191726</t>
  </si>
  <si>
    <t>451573111</t>
  </si>
  <si>
    <t>Lože pod potrubí, stoky a drobné objekty v otevřeném výkopu z písku a štěrkopísku do 63 mm</t>
  </si>
  <si>
    <t>1441303450</t>
  </si>
  <si>
    <t>452311151</t>
  </si>
  <si>
    <t>Podkladní a zajišťovací konstrukce z betonu prostého v otevřeném výkopu desky pod potrubí, stoky a drobné objekty z betonu tř. C 20/25</t>
  </si>
  <si>
    <t>860157858</t>
  </si>
  <si>
    <t>894812051</t>
  </si>
  <si>
    <t>Revizní a čistící šachta z polypropylenu PP pro hladké trouby DN 400 poklop plastový (pro zatížení) pochůzí (1,5 t)</t>
  </si>
  <si>
    <t>1701149625</t>
  </si>
  <si>
    <t>895971113</t>
  </si>
  <si>
    <t>Zasakovací boxy z polypropylenu PP bez možnosti revize a čištění pro vsakování deštových vod v jednořadové galerii o celkovém objemu přes 5 m3 do 20 m3</t>
  </si>
  <si>
    <t>-944636796</t>
  </si>
  <si>
    <t>Poznámka k položce:
Podzemní vsakovací plastový voštinový blok 1,2x2,4x0,52 m + montáž - 8 ks</t>
  </si>
  <si>
    <t>M006</t>
  </si>
  <si>
    <t>Zřízení vpusti lineární (žlabu) uliční z betonových dílců</t>
  </si>
  <si>
    <t>759315846</t>
  </si>
  <si>
    <t>M007</t>
  </si>
  <si>
    <t>Žlab odvodňovací, prefa, betonový, světlost 150 mm, délky 500 mm</t>
  </si>
  <si>
    <t>1863678546</t>
  </si>
  <si>
    <t>M008</t>
  </si>
  <si>
    <t>část žlabu – vpust s otvorem pro PP DN 150, délka 500 mm</t>
  </si>
  <si>
    <t>736823278</t>
  </si>
  <si>
    <t>M009</t>
  </si>
  <si>
    <t>Lože betonové s oboustrannou opěrou pro žlab, beton prostý Beton C25/30 XF1</t>
  </si>
  <si>
    <t>m³</t>
  </si>
  <si>
    <t>-355994136</t>
  </si>
  <si>
    <t>Vnější kanalizace</t>
  </si>
  <si>
    <t>M001</t>
  </si>
  <si>
    <t>Skruž 1000/500/120 s oceloplastovými stupadly</t>
  </si>
  <si>
    <t>-966076537</t>
  </si>
  <si>
    <t>M002</t>
  </si>
  <si>
    <t>Skruž kónická 600/1000x625/120, kapsové stupadlo</t>
  </si>
  <si>
    <t>-1680549626</t>
  </si>
  <si>
    <t>M003</t>
  </si>
  <si>
    <t>Rám s poklopem na vstupní šachtu litinový D600 tř. zatížení A15</t>
  </si>
  <si>
    <t>-1533785394</t>
  </si>
  <si>
    <t>M004</t>
  </si>
  <si>
    <t>Osazení poklopů litinových nebo ocelových včetně rámů hmotnosti do 100 kg</t>
  </si>
  <si>
    <t>1091729426</t>
  </si>
  <si>
    <t>M005</t>
  </si>
  <si>
    <t>Vyrovnávací prstenec TBW-Q 60/625/120</t>
  </si>
  <si>
    <t>-1427557141</t>
  </si>
  <si>
    <t>-1339703571</t>
  </si>
  <si>
    <t>1640993018</t>
  </si>
  <si>
    <t>-820636050</t>
  </si>
  <si>
    <t>-394673905</t>
  </si>
  <si>
    <t>-1940006961</t>
  </si>
  <si>
    <t>1793124868</t>
  </si>
  <si>
    <t>721173403</t>
  </si>
  <si>
    <t>Potrubí z plastových trub PVC SN4 svodné (ležaté) DN 160</t>
  </si>
  <si>
    <t>1135479839</t>
  </si>
  <si>
    <t>1513633622</t>
  </si>
  <si>
    <t>810733589</t>
  </si>
  <si>
    <t>7221319.R</t>
  </si>
  <si>
    <t>Navrtávka potrubí do DN 150 do šachet a šachtiček</t>
  </si>
  <si>
    <t>-1619558865</t>
  </si>
  <si>
    <t>767531111</t>
  </si>
  <si>
    <t>Montáž vstupních čistících zón z rohoží kovových nebo plastových</t>
  </si>
  <si>
    <t>-560651680</t>
  </si>
  <si>
    <t>697520650</t>
  </si>
  <si>
    <t>rohož vstupní provedení rýhované hliníkové profily</t>
  </si>
  <si>
    <t>-548927066</t>
  </si>
  <si>
    <t>767531121</t>
  </si>
  <si>
    <t>Montáž vstupních čistících zón z rohoží osazení rámu mosazného nebo hliníkového zapuštěného z L profilů</t>
  </si>
  <si>
    <t>-1745175337</t>
  </si>
  <si>
    <t>2*1+0,5*2</t>
  </si>
  <si>
    <t>697521610</t>
  </si>
  <si>
    <t>rám pro zapuštění profil L-30/30 20/30 -mosaz</t>
  </si>
  <si>
    <t>712313228</t>
  </si>
  <si>
    <t>571500328</t>
  </si>
  <si>
    <t>Hlavní tituly průvodních činností a nákladů ostatní náklady související s objektem - Protokol o shodě, předávací dokumentace, projekt skutečného provedení  popř dodavatelská dokumentace</t>
  </si>
  <si>
    <t>-2042696343</t>
  </si>
  <si>
    <t>SO 03b - Vnější části domovní splaškové kanalizace</t>
  </si>
  <si>
    <t>-1475664721</t>
  </si>
  <si>
    <t>1008911838</t>
  </si>
  <si>
    <t>-1522344323</t>
  </si>
  <si>
    <t>-939075212</t>
  </si>
  <si>
    <t>-347411554</t>
  </si>
  <si>
    <t>1544576621</t>
  </si>
  <si>
    <t>-302326063</t>
  </si>
  <si>
    <t>-486092614</t>
  </si>
  <si>
    <t>-990771007</t>
  </si>
  <si>
    <t>0,5*1,7 "Přepočtené koeficientem množství</t>
  </si>
  <si>
    <t>874242558</t>
  </si>
  <si>
    <t>-591712136</t>
  </si>
  <si>
    <t>25892295</t>
  </si>
  <si>
    <t>526801435</t>
  </si>
  <si>
    <t>-1621220652</t>
  </si>
  <si>
    <t>894811251</t>
  </si>
  <si>
    <t>Revizní šachta z tvrdého PVC v otevřeném výkopu typ pravý/přímý/levý (DN šachty/DN trubního vedení) DN 400/200, odolnost vnějšímu tlaku 12,5 t, hloubka od 910 do 1280 mm</t>
  </si>
  <si>
    <t>-121657639</t>
  </si>
  <si>
    <t>641672524</t>
  </si>
  <si>
    <t>2109915133</t>
  </si>
  <si>
    <t>515465068</t>
  </si>
  <si>
    <t>091002000.R1</t>
  </si>
  <si>
    <t>91858197</t>
  </si>
  <si>
    <t>SO 04 - Plynovodní přípojka</t>
  </si>
  <si>
    <t>-2085708973</t>
  </si>
  <si>
    <t>-1122140150</t>
  </si>
  <si>
    <t>1320434736</t>
  </si>
  <si>
    <t>162201101</t>
  </si>
  <si>
    <t>Vodorovné přemístění výkopku nebo sypaniny po suchu na obvyklém dopravním prostředku, bez naložení výkopku, avšak se složením bez rozhrnutí z horniny tř. 1 až 4 na vzdálenost do 20 m</t>
  </si>
  <si>
    <t>627252866</t>
  </si>
  <si>
    <t>862400014</t>
  </si>
  <si>
    <t>1593697275</t>
  </si>
  <si>
    <t>-1370502819</t>
  </si>
  <si>
    <t>-445962447</t>
  </si>
  <si>
    <t>72021613</t>
  </si>
  <si>
    <t>583373020</t>
  </si>
  <si>
    <t>štěrkopísek frakce 0/16</t>
  </si>
  <si>
    <t>-371082831</t>
  </si>
  <si>
    <t>2112236762</t>
  </si>
  <si>
    <t>-781461109</t>
  </si>
  <si>
    <t>-1607426680</t>
  </si>
  <si>
    <t>-1039786449</t>
  </si>
  <si>
    <t>1618380159</t>
  </si>
  <si>
    <t>1573048025</t>
  </si>
  <si>
    <t>722143691</t>
  </si>
  <si>
    <t>-270929645</t>
  </si>
  <si>
    <t>1548689296</t>
  </si>
  <si>
    <t>-1863217688</t>
  </si>
  <si>
    <t>865472709</t>
  </si>
  <si>
    <t>-748835105</t>
  </si>
  <si>
    <t>-704102729</t>
  </si>
  <si>
    <t>-1616917139</t>
  </si>
  <si>
    <t>723160204</t>
  </si>
  <si>
    <t>Přípojky k plynoměrům spojované na závit bez ochozu G 1</t>
  </si>
  <si>
    <t>-1272579794</t>
  </si>
  <si>
    <t>723160334</t>
  </si>
  <si>
    <t>Přípojky k plynoměrům rozpěrky přípojek G 1</t>
  </si>
  <si>
    <t>-1938661731</t>
  </si>
  <si>
    <t>723170114</t>
  </si>
  <si>
    <t>Potrubí z plastových trub Pe100 spojovaných elektrotvarovkami PN 0,4 MPa (SDR 11) D 32 x 3,0 mm</t>
  </si>
  <si>
    <t>-61408313</t>
  </si>
  <si>
    <t>723231164</t>
  </si>
  <si>
    <t>Armatury se dvěma závity kohouty kulové PN 42 do 185°C plnoprůtokové vnitřní závit těžká řada G 1</t>
  </si>
  <si>
    <t>-1797067822</t>
  </si>
  <si>
    <t>723231165</t>
  </si>
  <si>
    <t>Armatury se dvěma závity kohouty kulové PN 42 do 185°C plnoprůtokové vnitřní závit těžká řada G 1 1/4</t>
  </si>
  <si>
    <t>1866118217</t>
  </si>
  <si>
    <t>475416154</t>
  </si>
  <si>
    <t>723234311</t>
  </si>
  <si>
    <t>Armatury se dvěma závity středotlaké regulátory tlaku plynu jednostupňové pro zemní plyn, výkon do 6 m3/hod</t>
  </si>
  <si>
    <t>778409614</t>
  </si>
  <si>
    <t>7235 002</t>
  </si>
  <si>
    <t>Typová skříň pro HUP vč. označení a montáže</t>
  </si>
  <si>
    <t>883272493</t>
  </si>
  <si>
    <t>42463010</t>
  </si>
  <si>
    <t>693406878</t>
  </si>
  <si>
    <t>1737220702</t>
  </si>
  <si>
    <t>-414984078</t>
  </si>
  <si>
    <t>-284634766</t>
  </si>
  <si>
    <t>-80725855</t>
  </si>
  <si>
    <t>922336632</t>
  </si>
  <si>
    <t>7235 010</t>
  </si>
  <si>
    <t>Napojení na stávající STL plynovod</t>
  </si>
  <si>
    <t>-1621616982</t>
  </si>
  <si>
    <t>7235 011</t>
  </si>
  <si>
    <t>Identifikační vodič na potrubí</t>
  </si>
  <si>
    <t>-2000660984</t>
  </si>
  <si>
    <t>7235 012</t>
  </si>
  <si>
    <t>Výstražná fólie na potrubí</t>
  </si>
  <si>
    <t>1693514735</t>
  </si>
  <si>
    <t>7235 013</t>
  </si>
  <si>
    <t>Přechodka ocel / plast</t>
  </si>
  <si>
    <t>-1344398332</t>
  </si>
  <si>
    <t>-1114097916</t>
  </si>
  <si>
    <t>1172460719</t>
  </si>
  <si>
    <t>-183170495</t>
  </si>
  <si>
    <t>803541556</t>
  </si>
  <si>
    <t>-795414173</t>
  </si>
  <si>
    <t>SO 08 - Oplocení</t>
  </si>
  <si>
    <t>338171113</t>
  </si>
  <si>
    <t>Osazování sloupků a vzpěr plotových ocelových trubkových nebo profilovaných výšky do 2,00 m se zabetonováním (tř. C 25/30) do 0,08 m3 do připravených jamek</t>
  </si>
  <si>
    <t>-1523068703</t>
  </si>
  <si>
    <t>Betonová podezdívka pro plotové pole</t>
  </si>
  <si>
    <t>372903183</t>
  </si>
  <si>
    <t>Poznámka k položce:
Zídka založena do nezámrzné hloubky 800mm
Výška zídky 500mm
vč. zemních prací</t>
  </si>
  <si>
    <t>553422520</t>
  </si>
  <si>
    <t>sloupek plotový průběžný Pz a komaxitový 2000/38x1,5mm</t>
  </si>
  <si>
    <t>2115218991</t>
  </si>
  <si>
    <t>348401130</t>
  </si>
  <si>
    <t>Osazení oplocení ze strojového pletiva s napínacími dráty do 15° sklonu svahu, výšky přes 1,6 do 2,0 m</t>
  </si>
  <si>
    <t>-656807358</t>
  </si>
  <si>
    <t>313247680</t>
  </si>
  <si>
    <t>pletivo drátěné se čtvercovými oky zapletené Pz  50x2x2000mm</t>
  </si>
  <si>
    <t>1076024209</t>
  </si>
  <si>
    <t>Poznámka k položce:
Pro případné napnutí pletiva středovým napínacím drátem je tento nutné dokoupit</t>
  </si>
  <si>
    <t>348401130.R1</t>
  </si>
  <si>
    <t>Osazení oplocení nerezového potu</t>
  </si>
  <si>
    <t>-2100345530</t>
  </si>
  <si>
    <t>Poznámka k položce:
• Nerezový plot se svislými tyčemi kruhového průřezu – průměr 10mm
• Šířka jednoho pole – 2000mm 
• Vsazeno do nerezového rámu čtvercového průřezu – 40x40mm
• Sloupky plotu (60x60mm) ukotveny (zabetonovány) do železobetonové zídky výšky 500mm
• Zídka založena do nezámrzné hloubky 800mm
• Výška nerezového plotu 1300mm
• Celková výška plotu 1800mm</t>
  </si>
  <si>
    <t>313247680.R2</t>
  </si>
  <si>
    <t>Nerezový plot se svislými tyčemi kruhového průřezu – průměr 10mm</t>
  </si>
  <si>
    <t>-891736050</t>
  </si>
  <si>
    <t>Osazení vrat 4000/1800</t>
  </si>
  <si>
    <t>-2095420143</t>
  </si>
  <si>
    <t>MV1</t>
  </si>
  <si>
    <t>Vjezdov elektrická vrata 4000/1800</t>
  </si>
  <si>
    <t>-1817398090</t>
  </si>
  <si>
    <t>Poznámka k položce:
Vrata nerezová výšky 1800
Rozdělena na 2 části - část pro průchod osob a část pro průjezd vozidel
Část pro průjezd vozidel bude poháněn elektrickým pohonem 
dle PD</t>
  </si>
  <si>
    <t>Osazení branky</t>
  </si>
  <si>
    <t>1944679688</t>
  </si>
  <si>
    <t>MB1</t>
  </si>
  <si>
    <t>Branka 1000/1800</t>
  </si>
  <si>
    <t>105525117</t>
  </si>
  <si>
    <t>D+M Poštovní schránka</t>
  </si>
  <si>
    <t>-1953828828</t>
  </si>
  <si>
    <t>Přesun hmot, doprava</t>
  </si>
  <si>
    <t>1342314028</t>
  </si>
  <si>
    <t>Odstranění stávajícího plotu</t>
  </si>
  <si>
    <t>486092865</t>
  </si>
  <si>
    <t>SO 06 - Zpevněná plocha</t>
  </si>
  <si>
    <t>-2008878802</t>
  </si>
  <si>
    <t>121101101</t>
  </si>
  <si>
    <t>Sejmutí ornice nebo lesní půdy s vodorovným přemístěním na hromady v místě upotřebení nebo na dočasné či trvalé skládky se složením, na vzdálenost do 50 m</t>
  </si>
  <si>
    <t>-637233186</t>
  </si>
  <si>
    <t>122101101</t>
  </si>
  <si>
    <t>Odkopávky a prokopávky nezapažené s přehozením výkopku na vzdálenost do 3 m nebo s naložením na dopravní prostředek v horninách tř. 1 a 2 do 100 m3</t>
  </si>
  <si>
    <t>1530699307</t>
  </si>
  <si>
    <t>Stabilizace zemin směsným pojivem vápna a cementu</t>
  </si>
  <si>
    <t>-1569799687</t>
  </si>
  <si>
    <t>-674280120</t>
  </si>
  <si>
    <t>180+130+35+12</t>
  </si>
  <si>
    <t>-408282278</t>
  </si>
  <si>
    <t>-1642272179</t>
  </si>
  <si>
    <t>-499121972</t>
  </si>
  <si>
    <t>Poznámka k položce:
vč. reliefní betonové dlažby pro nevidomé.</t>
  </si>
  <si>
    <t>916231112</t>
  </si>
  <si>
    <t>Osazení chodníkového obrubníku betonového se zřízením lože, s vyplněním a zatřením spár cementovou maltou ležatého bez boční opěry, do lože z betonu prostého</t>
  </si>
  <si>
    <t>836447228</t>
  </si>
  <si>
    <t>59217017</t>
  </si>
  <si>
    <t>obrubník betonový chodníkový 100x10x25 cm</t>
  </si>
  <si>
    <t>-1692066738</t>
  </si>
  <si>
    <t>998223011</t>
  </si>
  <si>
    <t>Přesun hmot pro pozemní komunikace s krytem dlážděným dopravní vzdálenost do 200 m jakékoliv délky objektu</t>
  </si>
  <si>
    <t>314312159</t>
  </si>
  <si>
    <t>SO 07 - Sadové úpravy</t>
  </si>
  <si>
    <t>111201101</t>
  </si>
  <si>
    <t>Odstranění křovin a stromů s odstraněním kořenů průměru kmene do 100 mm do sklonu terénu 1 : 5, při celkové ploše do 1 000 m2</t>
  </si>
  <si>
    <t>239232704</t>
  </si>
  <si>
    <t>162201404</t>
  </si>
  <si>
    <t>Vodorovné přemístění větví, kmenů nebo pařezů s naložením, složením a dopravou do 1000 m větví stromů listnatých, průměru kmene přes 700 do 900 mm</t>
  </si>
  <si>
    <t>-2001665560</t>
  </si>
  <si>
    <t>162301101</t>
  </si>
  <si>
    <t>Vodorovné přemístění výkopku nebo sypaniny po suchu na obvyklém dopravním prostředku, bez naložení výkopku, avšak se složením bez rozhrnutí z horniny tř. 1 až 4 na vzdálenost přes 50 do 500 m</t>
  </si>
  <si>
    <t>1686405863</t>
  </si>
  <si>
    <t>181411131</t>
  </si>
  <si>
    <t>Založení trávníku na půdě předem připravené plochy do 1000 m2 výsevem včetně utažení parkového v rovině nebo na svahu do 1:5</t>
  </si>
  <si>
    <t>1887775142</t>
  </si>
  <si>
    <t>00572410</t>
  </si>
  <si>
    <t>osivo směs travní parková</t>
  </si>
  <si>
    <t>1635964845</t>
  </si>
  <si>
    <t>100*0,015 "Přepočtené koeficientem množství</t>
  </si>
  <si>
    <t>181951101</t>
  </si>
  <si>
    <t>Úprava pláně vyrovnáním výškových rozdílů v hornině tř. 1 až 4 bez zhutnění</t>
  </si>
  <si>
    <t>-1893739333</t>
  </si>
  <si>
    <t>Bourací práce - Bourací práce</t>
  </si>
  <si>
    <t>D1 - VILA</t>
  </si>
  <si>
    <t>11 - Zemní práce - přípravné a přidružené práce</t>
  </si>
  <si>
    <t>17 - Zemní práce - konstrukce ze zemin</t>
  </si>
  <si>
    <t>18 - Zemní práce - povrchové úpravy terénu</t>
  </si>
  <si>
    <t>98 - Demolice a sanace</t>
  </si>
  <si>
    <t>S - Přesuny sutí</t>
  </si>
  <si>
    <t>D1</t>
  </si>
  <si>
    <t>VILA</t>
  </si>
  <si>
    <t>Zemní práce - přípravné a přidružené práce</t>
  </si>
  <si>
    <t>119001401R00</t>
  </si>
  <si>
    <t>Zajištění ocelového potrubí do DN 200 mm - odpojení vodovodu</t>
  </si>
  <si>
    <t>316920965</t>
  </si>
  <si>
    <t>119001411R00</t>
  </si>
  <si>
    <t>Zajištění beton.a plast. potrubí do DN 200 - odpojení kanalizace</t>
  </si>
  <si>
    <t>-13712910</t>
  </si>
  <si>
    <t>119001421R00</t>
  </si>
  <si>
    <t>Zajištění kabelů - do počtu 3 kabelů, EI - přípojka, telefon. přípojka = odpojení</t>
  </si>
  <si>
    <t>-2023660674</t>
  </si>
  <si>
    <t>Zemní práce - konstrukce ze zemin</t>
  </si>
  <si>
    <t>174101101R00</t>
  </si>
  <si>
    <t>Zásyp jam, rýh, šachet se zhutněním - zásyp původních sklepů nakoupenou (zdravou) zeminou</t>
  </si>
  <si>
    <t>1594707981</t>
  </si>
  <si>
    <t>103-R-64100.</t>
  </si>
  <si>
    <t>- zemina  hlinitopísčitá  pro zásyp sklepů,  - dodávka,   m3= 1,8-2 t/m3</t>
  </si>
  <si>
    <t>-1119959259</t>
  </si>
  <si>
    <t>162601102R00</t>
  </si>
  <si>
    <t>Vodorovné přemístění výkopku z hor.1-4 do 5000 m= přivezení nové zeminy</t>
  </si>
  <si>
    <t>-1737721640</t>
  </si>
  <si>
    <t>Zemní práce - povrchové úpravy terénu</t>
  </si>
  <si>
    <t>182001121R00</t>
  </si>
  <si>
    <t>Plošná úprava terénu, nerovnosti do 15 cm v rovině v ploše bouraných objektů</t>
  </si>
  <si>
    <t>-13986482</t>
  </si>
  <si>
    <t>Demolice a sanace</t>
  </si>
  <si>
    <t>981011416R00</t>
  </si>
  <si>
    <t>Demolice budov, zdivo, podíl konstr. do 35 %, MVC</t>
  </si>
  <si>
    <t>-1948689130</t>
  </si>
  <si>
    <t>R-981010010RA0</t>
  </si>
  <si>
    <t>Demolice krovu a krytiny domu</t>
  </si>
  <si>
    <t>-526674551</t>
  </si>
  <si>
    <t>961055111</t>
  </si>
  <si>
    <t>Bourání základů z betonu železového</t>
  </si>
  <si>
    <t>1089536211</t>
  </si>
  <si>
    <t>S</t>
  </si>
  <si>
    <t>Přesuny sutí</t>
  </si>
  <si>
    <t>979088212R00</t>
  </si>
  <si>
    <t>Nakládání suti na dopravní prostředky</t>
  </si>
  <si>
    <t>162870284</t>
  </si>
  <si>
    <t>979084413R00</t>
  </si>
  <si>
    <t>Vodorovná doprava vybouraných hmot do 1 km</t>
  </si>
  <si>
    <t>1003848335</t>
  </si>
  <si>
    <t>979084419R00</t>
  </si>
  <si>
    <t>Příplatek za dopravu hmot za každý další 1 km x 2 (cca do 3 km) Světlá nad Sázavou - Rozinov Světlá n.S.</t>
  </si>
  <si>
    <t>-1323873570</t>
  </si>
  <si>
    <t>R-979990001R00</t>
  </si>
  <si>
    <t>Poplatek za skládku stavební suti : Středisko odpadového hospodářství Rozinov ve Světlé nad Sázavou.</t>
  </si>
  <si>
    <t>1758887903</t>
  </si>
  <si>
    <t>VON - VON</t>
  </si>
  <si>
    <t>OST - Ostatní</t>
  </si>
  <si>
    <t xml:space="preserve">    OST - Ostatní</t>
  </si>
  <si>
    <t xml:space="preserve">    O02 - Vedlejší náklady</t>
  </si>
  <si>
    <t>OST</t>
  </si>
  <si>
    <t>Ostatní</t>
  </si>
  <si>
    <t>R10001</t>
  </si>
  <si>
    <t>geodetické vytyčení</t>
  </si>
  <si>
    <t>-1103190235</t>
  </si>
  <si>
    <t>Poznámka k položce:
"Poznámka k položce:
vytyčení nově budovaných inženýrských sítí a stavebních objektů, vytyčení hranice pozemku,   
vytyčení stávajících inženýrských sítí, kontrolní měřění   
"</t>
  </si>
  <si>
    <t>vytyčení nově budovaných inženýrských sítí a stavebních objektů, vytyčení hranice pozemku,</t>
  </si>
  <si>
    <t>vytyčení stávajících inženýrských sítí, kontrolní měřění</t>
  </si>
  <si>
    <t>R10002</t>
  </si>
  <si>
    <t>projektová dokumentace skutečného provedení</t>
  </si>
  <si>
    <t>-1307058507</t>
  </si>
  <si>
    <t>Poznámka k položce:
"Poznámka k položce:
""náklady na vyhotovení dokumentace skutečného provedení stavby""   
""předání objednateli v 3 x v tištěné podobě, 1 x v digitální podobě na CD - formát xls, doc, pdf a zároveň dwg""   
"</t>
  </si>
  <si>
    <t>R10003</t>
  </si>
  <si>
    <t>geometrický plán</t>
  </si>
  <si>
    <t>537214422</t>
  </si>
  <si>
    <t>Poznámka k položce:
"Poznámka k položce:
geometrický plán objektů podléhající vkladu do katastru nemovitostí (budovy, inženýrské sítě, věcná břemena k částem pozemků   
v 6ti tištěných vyhotoveních + 1 x elektronicky CD   
"</t>
  </si>
  <si>
    <t>geometrický plán objektů podléhající vkladu do katastru nemovitostí (budovy, inženýrské sítě, věcná břemena k částem pozemků</t>
  </si>
  <si>
    <t>v 6ti tištěných vyhotoveních + 1 x elektronicky CD</t>
  </si>
  <si>
    <t>R10004</t>
  </si>
  <si>
    <t>geodetické zaměření řešených stavebních objektů po dokončení díla</t>
  </si>
  <si>
    <t>-444113272</t>
  </si>
  <si>
    <t>Poznámka k položce:
"Poznámka k položce:
geodetické zaměření řešených stavebních objektů (zpevněné plochy, parkoviště, chodníky...)   
ve 3 tištěných vyhotoveních + 1 x elektronicky CD   
"</t>
  </si>
  <si>
    <t>R100041</t>
  </si>
  <si>
    <t>geodetické zaměření řešených inženýrských objektů po dokončení díla</t>
  </si>
  <si>
    <t>-290389034</t>
  </si>
  <si>
    <t>Poznámka k položce:
"Poznámka k položce:
geodetické zaměření řešených inženýrských objektů   
ve 3 tištěných vyhotoveních + 1 x elektronicky CD   
"</t>
  </si>
  <si>
    <t>geodetické zaměření řešených inženýrských objektů</t>
  </si>
  <si>
    <t>ve 3 tištěných vyhotoveních + 1 x elektronicky CD</t>
  </si>
  <si>
    <t>R100071</t>
  </si>
  <si>
    <t>publicita projektu dle podmínek dotačního titulu</t>
  </si>
  <si>
    <t>1207948596</t>
  </si>
  <si>
    <t>Poznámka k položce:
"Poznámka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
"</t>
  </si>
  <si>
    <t>R1000711</t>
  </si>
  <si>
    <t>-2048553046</t>
  </si>
  <si>
    <t>Poznámka k položce:
"Poznámka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
"</t>
  </si>
  <si>
    <t>"ostatní náklady spojené s podmínkami pro publicitu projektu dle dotačního titulu"</t>
  </si>
  <si>
    <t>"náklady na zhotovení a osazení informačního panelu s údaji zejména o názvu stavby, zhotovitele, investora, projektanta akce, době realizace"</t>
  </si>
  <si>
    <t>"zajištění zhotovení grafického návrhu inf. panelu vč. návrhu materiálového pojetí"</t>
  </si>
  <si>
    <t>"provedení inf. panelu bude odpovídat požadavkům manuálu Kraje Vysočina"</t>
  </si>
  <si>
    <t>"o rozměrech min. 2,5 x 2 m včetně nákladů na jeho údržbu po dobu trvání stavby"</t>
  </si>
  <si>
    <t>"výpis výrobků PSV ozn. 02/INF"</t>
  </si>
  <si>
    <t>R100072</t>
  </si>
  <si>
    <t>kompletace dokladové části stavby k předání a převzetí a kolaudaci</t>
  </si>
  <si>
    <t>-890469268</t>
  </si>
  <si>
    <t>Poznámka k položce:
"Poznámka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   
"</t>
  </si>
  <si>
    <t>R100073</t>
  </si>
  <si>
    <t>zpracování a předložení harmonogramů před podpisem smlouvy</t>
  </si>
  <si>
    <t>-201346397</t>
  </si>
  <si>
    <t>Poznámka k položce:
"Poznámka k položce:
""náklady na předložení podrobného časového harmonogramu prací a plnění, termín před podpisem smlouvy""   
"</t>
  </si>
  <si>
    <t>"náklady na předložení podrobného časového harmonogramu prací a plnění, termín před podpisem smlouvy"</t>
  </si>
  <si>
    <t>R100074</t>
  </si>
  <si>
    <t>měření radonu v budovách</t>
  </si>
  <si>
    <t>1095768336</t>
  </si>
  <si>
    <t>Poznámka k položce:
"Poznámka k položce:
měření radonu v budovách po dokončení stavby, před kolaudací   
"</t>
  </si>
  <si>
    <t>R1000741</t>
  </si>
  <si>
    <t>měření intenzity umělého osvětlení</t>
  </si>
  <si>
    <t>481237505</t>
  </si>
  <si>
    <t>Poznámka k položce:
"Poznámka k položce:
náklady spojené s ověrením navržených parametrů intenzity umělého osvětlení  po dokončení stavby, před kolaudací   
v případě, že bude vyžadováno toto ověrení krajskou hygienickou stanicí u kolaudace   
"</t>
  </si>
  <si>
    <t>náklady spojené s ověrením navržených parametrů intenzity umělého osvětlení  po dokončení stavby, před kolaudací</t>
  </si>
  <si>
    <t>v případě, že bude vyžadováno toto ověrení krajskou hygienickou stanicí u kolaudace</t>
  </si>
  <si>
    <t>R100075</t>
  </si>
  <si>
    <t>zábory veřejných prostranství, vč. komunikací</t>
  </si>
  <si>
    <t>-1444243480</t>
  </si>
  <si>
    <t>Poznámka k položce:
"Poznámka k položce:
náklady spojené se zábory veřejných prostranství, vč. komunikací (poplatky za zřízení záboru a nájemné za užívání veřejných ploch)   
"</t>
  </si>
  <si>
    <t>R100076</t>
  </si>
  <si>
    <t>soubor zimních opatření</t>
  </si>
  <si>
    <t>-1068360947</t>
  </si>
  <si>
    <t>Poznámka k položce:
"Poznámka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   
"</t>
  </si>
  <si>
    <t>náklady spojené s prováděním prací v zimním období (přísady do malt a betonů, ochrana proti zamrznutí malt a betonů - dosažení zmrazovacích pevností</t>
  </si>
  <si>
    <t>zakrývání konstrukcí, zazimování stavby, temperování staveb, odklízení sněhu</t>
  </si>
  <si>
    <t>nedestruktivní a destruktivní zkoušky konstrukcí</t>
  </si>
  <si>
    <t>O02</t>
  </si>
  <si>
    <t>Vedlejší náklady</t>
  </si>
  <si>
    <t>R20001</t>
  </si>
  <si>
    <t>zařízení staveniště</t>
  </si>
  <si>
    <t>1857903833</t>
  </si>
  <si>
    <t>Poznámka k položce:
"Poznámka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   
"</t>
  </si>
  <si>
    <t>R20002</t>
  </si>
  <si>
    <t>poskytnutí zařízení staveniště (jeho části) pro umožnění činnosti TDS, AD, SÚ pro konání</t>
  </si>
  <si>
    <t>-1578682489</t>
  </si>
  <si>
    <t>Poznámka k položce:
"Poznámka k položce:
poskytnutí krytého, čistého prostoru včetně vybavení pracovním stolem a 4 židlemi    
(např. stavební buňka - kancelář stavby, místnost objektu ...)   
"</t>
  </si>
  <si>
    <t xml:space="preserve">poskytnutí krytého, čistého prostoru včetně vybavení pracovním stolem a 4 židlemi </t>
  </si>
  <si>
    <t>(např. stavební buňka - kancelář stavby, místnost objektu ...)</t>
  </si>
  <si>
    <t>R20005</t>
  </si>
  <si>
    <t>dočasná dopravní opatření</t>
  </si>
  <si>
    <t>-744064679</t>
  </si>
  <si>
    <t>Poznámka k položce:
"Poznámka k položce:
náklady na vyhotovení návrhu dočasného dopravního značení a zvláštního užívání komunikace, jeho projednání s dotčenými orgány a organizacemi   
zajištění správních rozhodnutí   
dodání dopravních značek a světelné signal., jejich rozmístění, přemisťování a údržba v průběhu stavby vč. následného odstranění po skončení stavby   
poplatky za správní řízení, splnění podmínek správních rozhodnutí a orgánů DOSS   
"</t>
  </si>
  <si>
    <t>R2007</t>
  </si>
  <si>
    <t>DIO</t>
  </si>
  <si>
    <t>-1589965186</t>
  </si>
  <si>
    <t>VZT - VZT</t>
  </si>
  <si>
    <t>751510041</t>
  </si>
  <si>
    <t>Vzduchotechnické potrubí z pozinkovaného plechu kruhové, trouba spirálně vinutá bez příruby, průměru do 100 mm</t>
  </si>
  <si>
    <t>-773325075</t>
  </si>
  <si>
    <t>429810100</t>
  </si>
  <si>
    <t>trouba VZT kruhová spirálně vinutá Pz tl 0,5mm D 100mm</t>
  </si>
  <si>
    <t>-1861984586</t>
  </si>
  <si>
    <t>Poznámka k položce:
Poznámka k položce: 2,0+1,9+0,9+2,0+2,6+3,9+1,7+1,4</t>
  </si>
  <si>
    <t>751510042</t>
  </si>
  <si>
    <t>Vzduchotechnické potrubí z pozinkovaného plechu kruhové, trouba spirálně vinutá bez příruby, průměru přes 100 do 200 mm</t>
  </si>
  <si>
    <t>-1441866005</t>
  </si>
  <si>
    <t>R429001</t>
  </si>
  <si>
    <t>Trouba kruhová spirálně vinutá pozinkované D 125 mm  tl. 0,50</t>
  </si>
  <si>
    <t>-375059367</t>
  </si>
  <si>
    <t>Poznámka k položce:
Poznámka k položce: 2,1+0,5</t>
  </si>
  <si>
    <t>751514177</t>
  </si>
  <si>
    <t>Mtž oblouku do plech potrubí kruh bez příruby D do 100 mm</t>
  </si>
  <si>
    <t>-412922846</t>
  </si>
  <si>
    <t>R429002</t>
  </si>
  <si>
    <t>Oblouk segmentový OS.90.d1 d1=100 mm</t>
  </si>
  <si>
    <t>1527772930</t>
  </si>
  <si>
    <t>751514178</t>
  </si>
  <si>
    <t>Mtž oblouku do plech potrubí kruh bez příruby D do 200 mm</t>
  </si>
  <si>
    <t>1470842452</t>
  </si>
  <si>
    <t>R429003</t>
  </si>
  <si>
    <t>Oblouk segmentový OS.90.d1 d1=125 mm</t>
  </si>
  <si>
    <t>-761830019</t>
  </si>
  <si>
    <t>751122051</t>
  </si>
  <si>
    <t>Mtž vent rad ntl podhledového základního D do 100 mm</t>
  </si>
  <si>
    <t>-101078456</t>
  </si>
  <si>
    <t>R429004</t>
  </si>
  <si>
    <t>Odtahový radiální ventilátor 80 m3/h, pod strop DN 100</t>
  </si>
  <si>
    <t>6393107</t>
  </si>
  <si>
    <t>Poznámka k položce:
Poznámka k položce: plastový ventilátor do podhledu se zpětnou klapkou a doběhem, 20 W / 230 V, specifikace dle technické zprávy C1.1</t>
  </si>
  <si>
    <t>R429005</t>
  </si>
  <si>
    <t>Odtahový radiální ventilátor 150 m3/h, pod strop DN 100</t>
  </si>
  <si>
    <t>1684594996</t>
  </si>
  <si>
    <t>Poznámka k položce:
Poznámka k položce: plastový ventilátor do podhledu se zpětnou klapkou a doběhem, 30 W / 230 V, specifikace dle technické zprávy C1.1</t>
  </si>
  <si>
    <t>751377011</t>
  </si>
  <si>
    <t>Mtž odsávacího zákrytu bytového vestavěného</t>
  </si>
  <si>
    <t>-1434184511</t>
  </si>
  <si>
    <t>R429006</t>
  </si>
  <si>
    <t>Odsavač par kuchyňský nástěnný s osvětlením, 290 m3/h</t>
  </si>
  <si>
    <t>1964076605</t>
  </si>
  <si>
    <t>Poznámka k položce:
Poznámka k položce: se zpětnou klapkou, rozměry 523 x 600 mm, 300 W / 230 V, specifikace dle technické zprávy C2.2</t>
  </si>
  <si>
    <t>751398021</t>
  </si>
  <si>
    <t>Mtž větrací mřížky stěnové do 0,040 m2</t>
  </si>
  <si>
    <t>1798707599</t>
  </si>
  <si>
    <t>R429007</t>
  </si>
  <si>
    <t>Plastová venkovní mřížka s okapničkou a síťkou na potrubí 100 – 155 x 155</t>
  </si>
  <si>
    <t>916158761</t>
  </si>
  <si>
    <t>Poznámka k položce:
Poznámka k položce:  specifikace dle technické zprávy C2.1</t>
  </si>
  <si>
    <t>R429008</t>
  </si>
  <si>
    <t>Plastová venkovní mřížka s okapničkou a síťkou na potrubí 125 – 155 x 155</t>
  </si>
  <si>
    <t>2125976458</t>
  </si>
  <si>
    <t>713411141</t>
  </si>
  <si>
    <t>Montáž izolace tepelné potrubí pásy nebo rohožemi s Al fólií staženými Al páskou 1x</t>
  </si>
  <si>
    <t>1626924654</t>
  </si>
  <si>
    <t>631535650</t>
  </si>
  <si>
    <t>Rohož izolační z minerální plsťi DP 65 tl.50 mm</t>
  </si>
  <si>
    <t>-234865330</t>
  </si>
  <si>
    <t>Poznámka k položce:
Poznámka k položce: tepelná izolace 50 mm a AL polepem</t>
  </si>
  <si>
    <t>961022311</t>
  </si>
  <si>
    <t>Bourání základů ze zdiva kamenného nebo smíšeného smíšeného</t>
  </si>
  <si>
    <t>-250106602</t>
  </si>
  <si>
    <t>Poznámka k položce:
Poznámka k položce: 6*0,02+2*0,005+0,025</t>
  </si>
  <si>
    <t>R961001</t>
  </si>
  <si>
    <t>Zhotovení otvoru plochy do 0,12 m2 v podhledu ze sádrokartonových desek včetně vyztužení profily a zapravení</t>
  </si>
  <si>
    <t>-182443698</t>
  </si>
  <si>
    <t>998751101</t>
  </si>
  <si>
    <t>Přesun hmot pro vzduchotechniku stanovený z hmotnosti přesunovaného materiálu vodorovná dopravní vzdálenost do 100 m v objektech výšky do 12 m</t>
  </si>
  <si>
    <t>-1507908684</t>
  </si>
  <si>
    <t>R751001</t>
  </si>
  <si>
    <t>Spojovací, těsnící, závěsový a montážní materiál</t>
  </si>
  <si>
    <t>-883179422</t>
  </si>
  <si>
    <t>Poznámka k položce:
Poznámka k položce: závěsy, konzole, objímky, pryžové podložky, šrouby, izolační Al. Páska</t>
  </si>
  <si>
    <t>R751002</t>
  </si>
  <si>
    <t>Uvedení do provozu, zaregulování systému</t>
  </si>
  <si>
    <t>-1218487495</t>
  </si>
  <si>
    <t>Poznámka k položce:
Poznámka k položce: Měření průtoků, uvedení do provozu, vyregulování VZT systému, návrh provozního řádu, zaškolení obsluhy, popisné štítky na zařízení včetně šipek proudění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</si>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</sst>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30</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34</v>
      </c>
      <c r="AO13" s="22"/>
      <c r="AP13" s="22"/>
      <c r="AQ13" s="22"/>
      <c r="AR13" s="20"/>
      <c r="BE13" s="31"/>
      <c r="BS13" s="17" t="s">
        <v>6</v>
      </c>
    </row>
    <row r="14" spans="2:71" ht="12">
      <c r="B14" s="21"/>
      <c r="C14" s="22"/>
      <c r="D14" s="22"/>
      <c r="E14" s="35" t="s">
        <v>34</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34</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30</v>
      </c>
      <c r="AO16" s="22"/>
      <c r="AP16" s="22"/>
      <c r="AQ16" s="22"/>
      <c r="AR16" s="20"/>
      <c r="BE16" s="31"/>
      <c r="BS16" s="17" t="s">
        <v>4</v>
      </c>
    </row>
    <row r="17" spans="2:7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30</v>
      </c>
      <c r="AO17" s="22"/>
      <c r="AP17" s="22"/>
      <c r="AQ17" s="22"/>
      <c r="AR17" s="20"/>
      <c r="BE17" s="31"/>
      <c r="BS17" s="17" t="s">
        <v>37</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39</v>
      </c>
      <c r="AO19" s="22"/>
      <c r="AP19" s="22"/>
      <c r="AQ19" s="22"/>
      <c r="AR19" s="20"/>
      <c r="BE19" s="31"/>
      <c r="BS19" s="17" t="s">
        <v>6</v>
      </c>
    </row>
    <row r="20" spans="2:7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30</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44</v>
      </c>
      <c r="M28" s="45"/>
      <c r="N28" s="45"/>
      <c r="O28" s="45"/>
      <c r="P28" s="45"/>
      <c r="Q28" s="40"/>
      <c r="R28" s="40"/>
      <c r="S28" s="40"/>
      <c r="T28" s="40"/>
      <c r="U28" s="40"/>
      <c r="V28" s="40"/>
      <c r="W28" s="45" t="s">
        <v>45</v>
      </c>
      <c r="X28" s="45"/>
      <c r="Y28" s="45"/>
      <c r="Z28" s="45"/>
      <c r="AA28" s="45"/>
      <c r="AB28" s="45"/>
      <c r="AC28" s="45"/>
      <c r="AD28" s="45"/>
      <c r="AE28" s="45"/>
      <c r="AF28" s="40"/>
      <c r="AG28" s="40"/>
      <c r="AH28" s="40"/>
      <c r="AI28" s="40"/>
      <c r="AJ28" s="40"/>
      <c r="AK28" s="45" t="s">
        <v>46</v>
      </c>
      <c r="AL28" s="45"/>
      <c r="AM28" s="45"/>
      <c r="AN28" s="45"/>
      <c r="AO28" s="45"/>
      <c r="AP28" s="40"/>
      <c r="AQ28" s="40"/>
      <c r="AR28" s="44"/>
      <c r="BE28" s="31"/>
    </row>
    <row r="29" spans="2:57" s="2" customFormat="1" ht="14.4" customHeight="1">
      <c r="B29" s="46"/>
      <c r="C29" s="47"/>
      <c r="D29" s="32" t="s">
        <v>47</v>
      </c>
      <c r="E29" s="47"/>
      <c r="F29" s="32" t="s">
        <v>48</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2" t="s">
        <v>49</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2" t="s">
        <v>50</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2" t="s">
        <v>51</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2" t="s">
        <v>52</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53</v>
      </c>
      <c r="E35" s="54"/>
      <c r="F35" s="54"/>
      <c r="G35" s="54"/>
      <c r="H35" s="54"/>
      <c r="I35" s="54"/>
      <c r="J35" s="54"/>
      <c r="K35" s="54"/>
      <c r="L35" s="54"/>
      <c r="M35" s="54"/>
      <c r="N35" s="54"/>
      <c r="O35" s="54"/>
      <c r="P35" s="54"/>
      <c r="Q35" s="54"/>
      <c r="R35" s="54"/>
      <c r="S35" s="54"/>
      <c r="T35" s="55" t="s">
        <v>54</v>
      </c>
      <c r="U35" s="54"/>
      <c r="V35" s="54"/>
      <c r="W35" s="54"/>
      <c r="X35" s="56" t="s">
        <v>55</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3" t="s">
        <v>56</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2" t="s">
        <v>13</v>
      </c>
      <c r="D44" s="64"/>
      <c r="E44" s="64"/>
      <c r="F44" s="64"/>
      <c r="G44" s="64"/>
      <c r="H44" s="64"/>
      <c r="I44" s="64"/>
      <c r="J44" s="64"/>
      <c r="K44" s="64"/>
      <c r="L44" s="64" t="str">
        <f>K5</f>
        <v>2017/II</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Transformace domov háj II. Výstavba Světlá nad Sázavou - DOZP II</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71" t="str">
        <f>IF(K8="","",K8)</f>
        <v>Světlá nad Sázavou</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IF(AN8="","",AN8)</f>
        <v>20. 5. 2017</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2" t="s">
        <v>28</v>
      </c>
      <c r="D49" s="40"/>
      <c r="E49" s="40"/>
      <c r="F49" s="40"/>
      <c r="G49" s="40"/>
      <c r="H49" s="40"/>
      <c r="I49" s="40"/>
      <c r="J49" s="40"/>
      <c r="K49" s="40"/>
      <c r="L49" s="64" t="str">
        <f>IF(E11="","",E11)</f>
        <v>Kraj Vysočina, Žižkova 57, 687 33 jihlava</v>
      </c>
      <c r="M49" s="40"/>
      <c r="N49" s="40"/>
      <c r="O49" s="40"/>
      <c r="P49" s="40"/>
      <c r="Q49" s="40"/>
      <c r="R49" s="40"/>
      <c r="S49" s="40"/>
      <c r="T49" s="40"/>
      <c r="U49" s="40"/>
      <c r="V49" s="40"/>
      <c r="W49" s="40"/>
      <c r="X49" s="40"/>
      <c r="Y49" s="40"/>
      <c r="Z49" s="40"/>
      <c r="AA49" s="40"/>
      <c r="AB49" s="40"/>
      <c r="AC49" s="40"/>
      <c r="AD49" s="40"/>
      <c r="AE49" s="40"/>
      <c r="AF49" s="40"/>
      <c r="AG49" s="40"/>
      <c r="AH49" s="40"/>
      <c r="AI49" s="32" t="s">
        <v>35</v>
      </c>
      <c r="AJ49" s="40"/>
      <c r="AK49" s="40"/>
      <c r="AL49" s="40"/>
      <c r="AM49" s="73" t="str">
        <f>IF(E17="","",E17)</f>
        <v>Ing. arch. Ladislav Zeman</v>
      </c>
      <c r="AN49" s="64"/>
      <c r="AO49" s="64"/>
      <c r="AP49" s="64"/>
      <c r="AQ49" s="40"/>
      <c r="AR49" s="44"/>
      <c r="AS49" s="74" t="s">
        <v>57</v>
      </c>
      <c r="AT49" s="75"/>
      <c r="AU49" s="76"/>
      <c r="AV49" s="76"/>
      <c r="AW49" s="76"/>
      <c r="AX49" s="76"/>
      <c r="AY49" s="76"/>
      <c r="AZ49" s="76"/>
      <c r="BA49" s="76"/>
      <c r="BB49" s="76"/>
      <c r="BC49" s="76"/>
      <c r="BD49" s="77"/>
    </row>
    <row r="50" spans="2:56" s="1" customFormat="1" ht="27.9" customHeight="1">
      <c r="B50" s="39"/>
      <c r="C50" s="32" t="s">
        <v>33</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38</v>
      </c>
      <c r="AJ50" s="40"/>
      <c r="AK50" s="40"/>
      <c r="AL50" s="40"/>
      <c r="AM50" s="73" t="str">
        <f>IF(E20="","",E20)</f>
        <v>Ing. arch. Maritn Jirovský, Ph.D., Převrátilská</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58</v>
      </c>
      <c r="D52" s="87"/>
      <c r="E52" s="87"/>
      <c r="F52" s="87"/>
      <c r="G52" s="87"/>
      <c r="H52" s="88"/>
      <c r="I52" s="89" t="s">
        <v>59</v>
      </c>
      <c r="J52" s="87"/>
      <c r="K52" s="87"/>
      <c r="L52" s="87"/>
      <c r="M52" s="87"/>
      <c r="N52" s="87"/>
      <c r="O52" s="87"/>
      <c r="P52" s="87"/>
      <c r="Q52" s="87"/>
      <c r="R52" s="87"/>
      <c r="S52" s="87"/>
      <c r="T52" s="87"/>
      <c r="U52" s="87"/>
      <c r="V52" s="87"/>
      <c r="W52" s="87"/>
      <c r="X52" s="87"/>
      <c r="Y52" s="87"/>
      <c r="Z52" s="87"/>
      <c r="AA52" s="87"/>
      <c r="AB52" s="87"/>
      <c r="AC52" s="87"/>
      <c r="AD52" s="87"/>
      <c r="AE52" s="87"/>
      <c r="AF52" s="87"/>
      <c r="AG52" s="90" t="s">
        <v>60</v>
      </c>
      <c r="AH52" s="87"/>
      <c r="AI52" s="87"/>
      <c r="AJ52" s="87"/>
      <c r="AK52" s="87"/>
      <c r="AL52" s="87"/>
      <c r="AM52" s="87"/>
      <c r="AN52" s="89" t="s">
        <v>61</v>
      </c>
      <c r="AO52" s="87"/>
      <c r="AP52" s="87"/>
      <c r="AQ52" s="91" t="s">
        <v>62</v>
      </c>
      <c r="AR52" s="44"/>
      <c r="AS52" s="92" t="s">
        <v>63</v>
      </c>
      <c r="AT52" s="93" t="s">
        <v>64</v>
      </c>
      <c r="AU52" s="93" t="s">
        <v>65</v>
      </c>
      <c r="AV52" s="93" t="s">
        <v>66</v>
      </c>
      <c r="AW52" s="93" t="s">
        <v>67</v>
      </c>
      <c r="AX52" s="93" t="s">
        <v>68</v>
      </c>
      <c r="AY52" s="93" t="s">
        <v>69</v>
      </c>
      <c r="AZ52" s="93" t="s">
        <v>70</v>
      </c>
      <c r="BA52" s="93" t="s">
        <v>71</v>
      </c>
      <c r="BB52" s="93" t="s">
        <v>72</v>
      </c>
      <c r="BC52" s="93" t="s">
        <v>73</v>
      </c>
      <c r="BD52" s="94" t="s">
        <v>74</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75</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ROUND(SUM(AG55:AG73),2)</f>
        <v>0</v>
      </c>
      <c r="AH54" s="101"/>
      <c r="AI54" s="101"/>
      <c r="AJ54" s="101"/>
      <c r="AK54" s="101"/>
      <c r="AL54" s="101"/>
      <c r="AM54" s="101"/>
      <c r="AN54" s="102">
        <f>SUM(AG54,AT54)</f>
        <v>0</v>
      </c>
      <c r="AO54" s="102"/>
      <c r="AP54" s="102"/>
      <c r="AQ54" s="103" t="s">
        <v>30</v>
      </c>
      <c r="AR54" s="104"/>
      <c r="AS54" s="105">
        <f>ROUND(SUM(AS55:AS73),2)</f>
        <v>0</v>
      </c>
      <c r="AT54" s="106">
        <f>ROUND(SUM(AV54:AW54),2)</f>
        <v>0</v>
      </c>
      <c r="AU54" s="107">
        <f>ROUND(SUM(AU55:AU73),5)</f>
        <v>0</v>
      </c>
      <c r="AV54" s="106">
        <f>ROUND(AZ54*L29,2)</f>
        <v>0</v>
      </c>
      <c r="AW54" s="106">
        <f>ROUND(BA54*L30,2)</f>
        <v>0</v>
      </c>
      <c r="AX54" s="106">
        <f>ROUND(BB54*L29,2)</f>
        <v>0</v>
      </c>
      <c r="AY54" s="106">
        <f>ROUND(BC54*L30,2)</f>
        <v>0</v>
      </c>
      <c r="AZ54" s="106">
        <f>ROUND(SUM(AZ55:AZ73),2)</f>
        <v>0</v>
      </c>
      <c r="BA54" s="106">
        <f>ROUND(SUM(BA55:BA73),2)</f>
        <v>0</v>
      </c>
      <c r="BB54" s="106">
        <f>ROUND(SUM(BB55:BB73),2)</f>
        <v>0</v>
      </c>
      <c r="BC54" s="106">
        <f>ROUND(SUM(BC55:BC73),2)</f>
        <v>0</v>
      </c>
      <c r="BD54" s="108">
        <f>ROUND(SUM(BD55:BD73),2)</f>
        <v>0</v>
      </c>
      <c r="BS54" s="109" t="s">
        <v>76</v>
      </c>
      <c r="BT54" s="109" t="s">
        <v>77</v>
      </c>
      <c r="BU54" s="110" t="s">
        <v>78</v>
      </c>
      <c r="BV54" s="109" t="s">
        <v>79</v>
      </c>
      <c r="BW54" s="109" t="s">
        <v>5</v>
      </c>
      <c r="BX54" s="109" t="s">
        <v>80</v>
      </c>
      <c r="CL54" s="109" t="s">
        <v>19</v>
      </c>
    </row>
    <row r="55" spans="1:91" s="6" customFormat="1" ht="27" customHeight="1">
      <c r="A55" s="111" t="s">
        <v>81</v>
      </c>
      <c r="B55" s="112"/>
      <c r="C55" s="113"/>
      <c r="D55" s="114" t="s">
        <v>82</v>
      </c>
      <c r="E55" s="114"/>
      <c r="F55" s="114"/>
      <c r="G55" s="114"/>
      <c r="H55" s="114"/>
      <c r="I55" s="115"/>
      <c r="J55" s="114" t="s">
        <v>83</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01 - D.1.1, D1.2 Archi...'!J30</f>
        <v>0</v>
      </c>
      <c r="AH55" s="115"/>
      <c r="AI55" s="115"/>
      <c r="AJ55" s="115"/>
      <c r="AK55" s="115"/>
      <c r="AL55" s="115"/>
      <c r="AM55" s="115"/>
      <c r="AN55" s="116">
        <f>SUM(AG55,AT55)</f>
        <v>0</v>
      </c>
      <c r="AO55" s="115"/>
      <c r="AP55" s="115"/>
      <c r="AQ55" s="117" t="s">
        <v>84</v>
      </c>
      <c r="AR55" s="118"/>
      <c r="AS55" s="119">
        <v>0</v>
      </c>
      <c r="AT55" s="120">
        <f>ROUND(SUM(AV55:AW55),2)</f>
        <v>0</v>
      </c>
      <c r="AU55" s="121">
        <f>'SO 01 - D.1.1, D1.2 Archi...'!P102</f>
        <v>0</v>
      </c>
      <c r="AV55" s="120">
        <f>'SO 01 - D.1.1, D1.2 Archi...'!J33</f>
        <v>0</v>
      </c>
      <c r="AW55" s="120">
        <f>'SO 01 - D.1.1, D1.2 Archi...'!J34</f>
        <v>0</v>
      </c>
      <c r="AX55" s="120">
        <f>'SO 01 - D.1.1, D1.2 Archi...'!J35</f>
        <v>0</v>
      </c>
      <c r="AY55" s="120">
        <f>'SO 01 - D.1.1, D1.2 Archi...'!J36</f>
        <v>0</v>
      </c>
      <c r="AZ55" s="120">
        <f>'SO 01 - D.1.1, D1.2 Archi...'!F33</f>
        <v>0</v>
      </c>
      <c r="BA55" s="120">
        <f>'SO 01 - D.1.1, D1.2 Archi...'!F34</f>
        <v>0</v>
      </c>
      <c r="BB55" s="120">
        <f>'SO 01 - D.1.1, D1.2 Archi...'!F35</f>
        <v>0</v>
      </c>
      <c r="BC55" s="120">
        <f>'SO 01 - D.1.1, D1.2 Archi...'!F36</f>
        <v>0</v>
      </c>
      <c r="BD55" s="122">
        <f>'SO 01 - D.1.1, D1.2 Archi...'!F37</f>
        <v>0</v>
      </c>
      <c r="BT55" s="123" t="s">
        <v>21</v>
      </c>
      <c r="BV55" s="123" t="s">
        <v>79</v>
      </c>
      <c r="BW55" s="123" t="s">
        <v>85</v>
      </c>
      <c r="BX55" s="123" t="s">
        <v>5</v>
      </c>
      <c r="CL55" s="123" t="s">
        <v>86</v>
      </c>
      <c r="CM55" s="123" t="s">
        <v>21</v>
      </c>
    </row>
    <row r="56" spans="1:91" s="6" customFormat="1" ht="40.5" customHeight="1">
      <c r="A56" s="111" t="s">
        <v>81</v>
      </c>
      <c r="B56" s="112"/>
      <c r="C56" s="113"/>
      <c r="D56" s="114" t="s">
        <v>87</v>
      </c>
      <c r="E56" s="114"/>
      <c r="F56" s="114"/>
      <c r="G56" s="114"/>
      <c r="H56" s="114"/>
      <c r="I56" s="115"/>
      <c r="J56" s="114" t="s">
        <v>88</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01_D.1.4.1 - Zdravotec...'!J30</f>
        <v>0</v>
      </c>
      <c r="AH56" s="115"/>
      <c r="AI56" s="115"/>
      <c r="AJ56" s="115"/>
      <c r="AK56" s="115"/>
      <c r="AL56" s="115"/>
      <c r="AM56" s="115"/>
      <c r="AN56" s="116">
        <f>SUM(AG56,AT56)</f>
        <v>0</v>
      </c>
      <c r="AO56" s="115"/>
      <c r="AP56" s="115"/>
      <c r="AQ56" s="117" t="s">
        <v>84</v>
      </c>
      <c r="AR56" s="118"/>
      <c r="AS56" s="119">
        <v>0</v>
      </c>
      <c r="AT56" s="120">
        <f>ROUND(SUM(AV56:AW56),2)</f>
        <v>0</v>
      </c>
      <c r="AU56" s="121">
        <f>'SO 01_D.1.4.1 - Zdravotec...'!P95</f>
        <v>0</v>
      </c>
      <c r="AV56" s="120">
        <f>'SO 01_D.1.4.1 - Zdravotec...'!J33</f>
        <v>0</v>
      </c>
      <c r="AW56" s="120">
        <f>'SO 01_D.1.4.1 - Zdravotec...'!J34</f>
        <v>0</v>
      </c>
      <c r="AX56" s="120">
        <f>'SO 01_D.1.4.1 - Zdravotec...'!J35</f>
        <v>0</v>
      </c>
      <c r="AY56" s="120">
        <f>'SO 01_D.1.4.1 - Zdravotec...'!J36</f>
        <v>0</v>
      </c>
      <c r="AZ56" s="120">
        <f>'SO 01_D.1.4.1 - Zdravotec...'!F33</f>
        <v>0</v>
      </c>
      <c r="BA56" s="120">
        <f>'SO 01_D.1.4.1 - Zdravotec...'!F34</f>
        <v>0</v>
      </c>
      <c r="BB56" s="120">
        <f>'SO 01_D.1.4.1 - Zdravotec...'!F35</f>
        <v>0</v>
      </c>
      <c r="BC56" s="120">
        <f>'SO 01_D.1.4.1 - Zdravotec...'!F36</f>
        <v>0</v>
      </c>
      <c r="BD56" s="122">
        <f>'SO 01_D.1.4.1 - Zdravotec...'!F37</f>
        <v>0</v>
      </c>
      <c r="BT56" s="123" t="s">
        <v>21</v>
      </c>
      <c r="BV56" s="123" t="s">
        <v>79</v>
      </c>
      <c r="BW56" s="123" t="s">
        <v>89</v>
      </c>
      <c r="BX56" s="123" t="s">
        <v>5</v>
      </c>
      <c r="CL56" s="123" t="s">
        <v>30</v>
      </c>
      <c r="CM56" s="123" t="s">
        <v>21</v>
      </c>
    </row>
    <row r="57" spans="1:91" s="6" customFormat="1" ht="40.5" customHeight="1">
      <c r="A57" s="111" t="s">
        <v>81</v>
      </c>
      <c r="B57" s="112"/>
      <c r="C57" s="113"/>
      <c r="D57" s="114" t="s">
        <v>90</v>
      </c>
      <c r="E57" s="114"/>
      <c r="F57" s="114"/>
      <c r="G57" s="114"/>
      <c r="H57" s="114"/>
      <c r="I57" s="115"/>
      <c r="J57" s="114" t="s">
        <v>91</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01_D.1.4.1a - Zdravote...'!J30</f>
        <v>0</v>
      </c>
      <c r="AH57" s="115"/>
      <c r="AI57" s="115"/>
      <c r="AJ57" s="115"/>
      <c r="AK57" s="115"/>
      <c r="AL57" s="115"/>
      <c r="AM57" s="115"/>
      <c r="AN57" s="116">
        <f>SUM(AG57,AT57)</f>
        <v>0</v>
      </c>
      <c r="AO57" s="115"/>
      <c r="AP57" s="115"/>
      <c r="AQ57" s="117" t="s">
        <v>84</v>
      </c>
      <c r="AR57" s="118"/>
      <c r="AS57" s="119">
        <v>0</v>
      </c>
      <c r="AT57" s="120">
        <f>ROUND(SUM(AV57:AW57),2)</f>
        <v>0</v>
      </c>
      <c r="AU57" s="121">
        <f>'SO 01_D.1.4.1a - Zdravote...'!P85</f>
        <v>0</v>
      </c>
      <c r="AV57" s="120">
        <f>'SO 01_D.1.4.1a - Zdravote...'!J33</f>
        <v>0</v>
      </c>
      <c r="AW57" s="120">
        <f>'SO 01_D.1.4.1a - Zdravote...'!J34</f>
        <v>0</v>
      </c>
      <c r="AX57" s="120">
        <f>'SO 01_D.1.4.1a - Zdravote...'!J35</f>
        <v>0</v>
      </c>
      <c r="AY57" s="120">
        <f>'SO 01_D.1.4.1a - Zdravote...'!J36</f>
        <v>0</v>
      </c>
      <c r="AZ57" s="120">
        <f>'SO 01_D.1.4.1a - Zdravote...'!F33</f>
        <v>0</v>
      </c>
      <c r="BA57" s="120">
        <f>'SO 01_D.1.4.1a - Zdravote...'!F34</f>
        <v>0</v>
      </c>
      <c r="BB57" s="120">
        <f>'SO 01_D.1.4.1a - Zdravote...'!F35</f>
        <v>0</v>
      </c>
      <c r="BC57" s="120">
        <f>'SO 01_D.1.4.1a - Zdravote...'!F36</f>
        <v>0</v>
      </c>
      <c r="BD57" s="122">
        <f>'SO 01_D.1.4.1a - Zdravote...'!F37</f>
        <v>0</v>
      </c>
      <c r="BT57" s="123" t="s">
        <v>21</v>
      </c>
      <c r="BV57" s="123" t="s">
        <v>79</v>
      </c>
      <c r="BW57" s="123" t="s">
        <v>92</v>
      </c>
      <c r="BX57" s="123" t="s">
        <v>5</v>
      </c>
      <c r="CL57" s="123" t="s">
        <v>30</v>
      </c>
      <c r="CM57" s="123" t="s">
        <v>21</v>
      </c>
    </row>
    <row r="58" spans="1:91" s="6" customFormat="1" ht="40.5" customHeight="1">
      <c r="A58" s="111" t="s">
        <v>81</v>
      </c>
      <c r="B58" s="112"/>
      <c r="C58" s="113"/>
      <c r="D58" s="114" t="s">
        <v>93</v>
      </c>
      <c r="E58" s="114"/>
      <c r="F58" s="114"/>
      <c r="G58" s="114"/>
      <c r="H58" s="114"/>
      <c r="I58" s="115"/>
      <c r="J58" s="114" t="s">
        <v>94</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01_D.1.4.2a - Vytápění'!J30</f>
        <v>0</v>
      </c>
      <c r="AH58" s="115"/>
      <c r="AI58" s="115"/>
      <c r="AJ58" s="115"/>
      <c r="AK58" s="115"/>
      <c r="AL58" s="115"/>
      <c r="AM58" s="115"/>
      <c r="AN58" s="116">
        <f>SUM(AG58,AT58)</f>
        <v>0</v>
      </c>
      <c r="AO58" s="115"/>
      <c r="AP58" s="115"/>
      <c r="AQ58" s="117" t="s">
        <v>84</v>
      </c>
      <c r="AR58" s="118"/>
      <c r="AS58" s="119">
        <v>0</v>
      </c>
      <c r="AT58" s="120">
        <f>ROUND(SUM(AV58:AW58),2)</f>
        <v>0</v>
      </c>
      <c r="AU58" s="121">
        <f>'SO 01_D.1.4.2a - Vytápění'!P91</f>
        <v>0</v>
      </c>
      <c r="AV58" s="120">
        <f>'SO 01_D.1.4.2a - Vytápění'!J33</f>
        <v>0</v>
      </c>
      <c r="AW58" s="120">
        <f>'SO 01_D.1.4.2a - Vytápění'!J34</f>
        <v>0</v>
      </c>
      <c r="AX58" s="120">
        <f>'SO 01_D.1.4.2a - Vytápění'!J35</f>
        <v>0</v>
      </c>
      <c r="AY58" s="120">
        <f>'SO 01_D.1.4.2a - Vytápění'!J36</f>
        <v>0</v>
      </c>
      <c r="AZ58" s="120">
        <f>'SO 01_D.1.4.2a - Vytápění'!F33</f>
        <v>0</v>
      </c>
      <c r="BA58" s="120">
        <f>'SO 01_D.1.4.2a - Vytápění'!F34</f>
        <v>0</v>
      </c>
      <c r="BB58" s="120">
        <f>'SO 01_D.1.4.2a - Vytápění'!F35</f>
        <v>0</v>
      </c>
      <c r="BC58" s="120">
        <f>'SO 01_D.1.4.2a - Vytápění'!F36</f>
        <v>0</v>
      </c>
      <c r="BD58" s="122">
        <f>'SO 01_D.1.4.2a - Vytápění'!F37</f>
        <v>0</v>
      </c>
      <c r="BT58" s="123" t="s">
        <v>21</v>
      </c>
      <c r="BV58" s="123" t="s">
        <v>79</v>
      </c>
      <c r="BW58" s="123" t="s">
        <v>95</v>
      </c>
      <c r="BX58" s="123" t="s">
        <v>5</v>
      </c>
      <c r="CL58" s="123" t="s">
        <v>30</v>
      </c>
      <c r="CM58" s="123" t="s">
        <v>21</v>
      </c>
    </row>
    <row r="59" spans="1:91" s="6" customFormat="1" ht="40.5" customHeight="1">
      <c r="A59" s="111" t="s">
        <v>81</v>
      </c>
      <c r="B59" s="112"/>
      <c r="C59" s="113"/>
      <c r="D59" s="114" t="s">
        <v>96</v>
      </c>
      <c r="E59" s="114"/>
      <c r="F59" s="114"/>
      <c r="G59" s="114"/>
      <c r="H59" s="114"/>
      <c r="I59" s="115"/>
      <c r="J59" s="114" t="s">
        <v>97</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01_D.1.4.3 - Silnoprou...'!J30</f>
        <v>0</v>
      </c>
      <c r="AH59" s="115"/>
      <c r="AI59" s="115"/>
      <c r="AJ59" s="115"/>
      <c r="AK59" s="115"/>
      <c r="AL59" s="115"/>
      <c r="AM59" s="115"/>
      <c r="AN59" s="116">
        <f>SUM(AG59,AT59)</f>
        <v>0</v>
      </c>
      <c r="AO59" s="115"/>
      <c r="AP59" s="115"/>
      <c r="AQ59" s="117" t="s">
        <v>84</v>
      </c>
      <c r="AR59" s="118"/>
      <c r="AS59" s="119">
        <v>0</v>
      </c>
      <c r="AT59" s="120">
        <f>ROUND(SUM(AV59:AW59),2)</f>
        <v>0</v>
      </c>
      <c r="AU59" s="121">
        <f>'SO 01_D.1.4.3 - Silnoprou...'!P88</f>
        <v>0</v>
      </c>
      <c r="AV59" s="120">
        <f>'SO 01_D.1.4.3 - Silnoprou...'!J33</f>
        <v>0</v>
      </c>
      <c r="AW59" s="120">
        <f>'SO 01_D.1.4.3 - Silnoprou...'!J34</f>
        <v>0</v>
      </c>
      <c r="AX59" s="120">
        <f>'SO 01_D.1.4.3 - Silnoprou...'!J35</f>
        <v>0</v>
      </c>
      <c r="AY59" s="120">
        <f>'SO 01_D.1.4.3 - Silnoprou...'!J36</f>
        <v>0</v>
      </c>
      <c r="AZ59" s="120">
        <f>'SO 01_D.1.4.3 - Silnoprou...'!F33</f>
        <v>0</v>
      </c>
      <c r="BA59" s="120">
        <f>'SO 01_D.1.4.3 - Silnoprou...'!F34</f>
        <v>0</v>
      </c>
      <c r="BB59" s="120">
        <f>'SO 01_D.1.4.3 - Silnoprou...'!F35</f>
        <v>0</v>
      </c>
      <c r="BC59" s="120">
        <f>'SO 01_D.1.4.3 - Silnoprou...'!F36</f>
        <v>0</v>
      </c>
      <c r="BD59" s="122">
        <f>'SO 01_D.1.4.3 - Silnoprou...'!F37</f>
        <v>0</v>
      </c>
      <c r="BT59" s="123" t="s">
        <v>21</v>
      </c>
      <c r="BV59" s="123" t="s">
        <v>79</v>
      </c>
      <c r="BW59" s="123" t="s">
        <v>98</v>
      </c>
      <c r="BX59" s="123" t="s">
        <v>5</v>
      </c>
      <c r="CL59" s="123" t="s">
        <v>99</v>
      </c>
      <c r="CM59" s="123" t="s">
        <v>21</v>
      </c>
    </row>
    <row r="60" spans="1:91" s="6" customFormat="1" ht="40.5" customHeight="1">
      <c r="A60" s="111" t="s">
        <v>81</v>
      </c>
      <c r="B60" s="112"/>
      <c r="C60" s="113"/>
      <c r="D60" s="114" t="s">
        <v>100</v>
      </c>
      <c r="E60" s="114"/>
      <c r="F60" s="114"/>
      <c r="G60" s="114"/>
      <c r="H60" s="114"/>
      <c r="I60" s="115"/>
      <c r="J60" s="114" t="s">
        <v>101</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01_D.1.4.4 - Ochrana p...'!J30</f>
        <v>0</v>
      </c>
      <c r="AH60" s="115"/>
      <c r="AI60" s="115"/>
      <c r="AJ60" s="115"/>
      <c r="AK60" s="115"/>
      <c r="AL60" s="115"/>
      <c r="AM60" s="115"/>
      <c r="AN60" s="116">
        <f>SUM(AG60,AT60)</f>
        <v>0</v>
      </c>
      <c r="AO60" s="115"/>
      <c r="AP60" s="115"/>
      <c r="AQ60" s="117" t="s">
        <v>84</v>
      </c>
      <c r="AR60" s="118"/>
      <c r="AS60" s="119">
        <v>0</v>
      </c>
      <c r="AT60" s="120">
        <f>ROUND(SUM(AV60:AW60),2)</f>
        <v>0</v>
      </c>
      <c r="AU60" s="121">
        <f>'SO 01_D.1.4.4 - Ochrana p...'!P82</f>
        <v>0</v>
      </c>
      <c r="AV60" s="120">
        <f>'SO 01_D.1.4.4 - Ochrana p...'!J33</f>
        <v>0</v>
      </c>
      <c r="AW60" s="120">
        <f>'SO 01_D.1.4.4 - Ochrana p...'!J34</f>
        <v>0</v>
      </c>
      <c r="AX60" s="120">
        <f>'SO 01_D.1.4.4 - Ochrana p...'!J35</f>
        <v>0</v>
      </c>
      <c r="AY60" s="120">
        <f>'SO 01_D.1.4.4 - Ochrana p...'!J36</f>
        <v>0</v>
      </c>
      <c r="AZ60" s="120">
        <f>'SO 01_D.1.4.4 - Ochrana p...'!F33</f>
        <v>0</v>
      </c>
      <c r="BA60" s="120">
        <f>'SO 01_D.1.4.4 - Ochrana p...'!F34</f>
        <v>0</v>
      </c>
      <c r="BB60" s="120">
        <f>'SO 01_D.1.4.4 - Ochrana p...'!F35</f>
        <v>0</v>
      </c>
      <c r="BC60" s="120">
        <f>'SO 01_D.1.4.4 - Ochrana p...'!F36</f>
        <v>0</v>
      </c>
      <c r="BD60" s="122">
        <f>'SO 01_D.1.4.4 - Ochrana p...'!F37</f>
        <v>0</v>
      </c>
      <c r="BT60" s="123" t="s">
        <v>21</v>
      </c>
      <c r="BV60" s="123" t="s">
        <v>79</v>
      </c>
      <c r="BW60" s="123" t="s">
        <v>102</v>
      </c>
      <c r="BX60" s="123" t="s">
        <v>5</v>
      </c>
      <c r="CL60" s="123" t="s">
        <v>99</v>
      </c>
      <c r="CM60" s="123" t="s">
        <v>21</v>
      </c>
    </row>
    <row r="61" spans="1:91" s="6" customFormat="1" ht="40.5" customHeight="1">
      <c r="A61" s="111" t="s">
        <v>81</v>
      </c>
      <c r="B61" s="112"/>
      <c r="C61" s="113"/>
      <c r="D61" s="114" t="s">
        <v>103</v>
      </c>
      <c r="E61" s="114"/>
      <c r="F61" s="114"/>
      <c r="G61" s="114"/>
      <c r="H61" s="114"/>
      <c r="I61" s="115"/>
      <c r="J61" s="114" t="s">
        <v>104</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'SO 01_D.1.4.5 - Hlavní do...'!J30</f>
        <v>0</v>
      </c>
      <c r="AH61" s="115"/>
      <c r="AI61" s="115"/>
      <c r="AJ61" s="115"/>
      <c r="AK61" s="115"/>
      <c r="AL61" s="115"/>
      <c r="AM61" s="115"/>
      <c r="AN61" s="116">
        <f>SUM(AG61,AT61)</f>
        <v>0</v>
      </c>
      <c r="AO61" s="115"/>
      <c r="AP61" s="115"/>
      <c r="AQ61" s="117" t="s">
        <v>84</v>
      </c>
      <c r="AR61" s="118"/>
      <c r="AS61" s="119">
        <v>0</v>
      </c>
      <c r="AT61" s="120">
        <f>ROUND(SUM(AV61:AW61),2)</f>
        <v>0</v>
      </c>
      <c r="AU61" s="121">
        <f>'SO 01_D.1.4.5 - Hlavní do...'!P90</f>
        <v>0</v>
      </c>
      <c r="AV61" s="120">
        <f>'SO 01_D.1.4.5 - Hlavní do...'!J33</f>
        <v>0</v>
      </c>
      <c r="AW61" s="120">
        <f>'SO 01_D.1.4.5 - Hlavní do...'!J34</f>
        <v>0</v>
      </c>
      <c r="AX61" s="120">
        <f>'SO 01_D.1.4.5 - Hlavní do...'!J35</f>
        <v>0</v>
      </c>
      <c r="AY61" s="120">
        <f>'SO 01_D.1.4.5 - Hlavní do...'!J36</f>
        <v>0</v>
      </c>
      <c r="AZ61" s="120">
        <f>'SO 01_D.1.4.5 - Hlavní do...'!F33</f>
        <v>0</v>
      </c>
      <c r="BA61" s="120">
        <f>'SO 01_D.1.4.5 - Hlavní do...'!F34</f>
        <v>0</v>
      </c>
      <c r="BB61" s="120">
        <f>'SO 01_D.1.4.5 - Hlavní do...'!F35</f>
        <v>0</v>
      </c>
      <c r="BC61" s="120">
        <f>'SO 01_D.1.4.5 - Hlavní do...'!F36</f>
        <v>0</v>
      </c>
      <c r="BD61" s="122">
        <f>'SO 01_D.1.4.5 - Hlavní do...'!F37</f>
        <v>0</v>
      </c>
      <c r="BT61" s="123" t="s">
        <v>21</v>
      </c>
      <c r="BV61" s="123" t="s">
        <v>79</v>
      </c>
      <c r="BW61" s="123" t="s">
        <v>105</v>
      </c>
      <c r="BX61" s="123" t="s">
        <v>5</v>
      </c>
      <c r="CL61" s="123" t="s">
        <v>99</v>
      </c>
      <c r="CM61" s="123" t="s">
        <v>21</v>
      </c>
    </row>
    <row r="62" spans="1:91" s="6" customFormat="1" ht="40.5" customHeight="1">
      <c r="A62" s="111" t="s">
        <v>81</v>
      </c>
      <c r="B62" s="112"/>
      <c r="C62" s="113"/>
      <c r="D62" s="114" t="s">
        <v>106</v>
      </c>
      <c r="E62" s="114"/>
      <c r="F62" s="114"/>
      <c r="G62" s="114"/>
      <c r="H62" s="114"/>
      <c r="I62" s="115"/>
      <c r="J62" s="114" t="s">
        <v>107</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'SO 01_D.1.4.6 - Slaboprou...'!J30</f>
        <v>0</v>
      </c>
      <c r="AH62" s="115"/>
      <c r="AI62" s="115"/>
      <c r="AJ62" s="115"/>
      <c r="AK62" s="115"/>
      <c r="AL62" s="115"/>
      <c r="AM62" s="115"/>
      <c r="AN62" s="116">
        <f>SUM(AG62,AT62)</f>
        <v>0</v>
      </c>
      <c r="AO62" s="115"/>
      <c r="AP62" s="115"/>
      <c r="AQ62" s="117" t="s">
        <v>84</v>
      </c>
      <c r="AR62" s="118"/>
      <c r="AS62" s="119">
        <v>0</v>
      </c>
      <c r="AT62" s="120">
        <f>ROUND(SUM(AV62:AW62),2)</f>
        <v>0</v>
      </c>
      <c r="AU62" s="121">
        <f>'SO 01_D.1.4.6 - Slaboprou...'!P85</f>
        <v>0</v>
      </c>
      <c r="AV62" s="120">
        <f>'SO 01_D.1.4.6 - Slaboprou...'!J33</f>
        <v>0</v>
      </c>
      <c r="AW62" s="120">
        <f>'SO 01_D.1.4.6 - Slaboprou...'!J34</f>
        <v>0</v>
      </c>
      <c r="AX62" s="120">
        <f>'SO 01_D.1.4.6 - Slaboprou...'!J35</f>
        <v>0</v>
      </c>
      <c r="AY62" s="120">
        <f>'SO 01_D.1.4.6 - Slaboprou...'!J36</f>
        <v>0</v>
      </c>
      <c r="AZ62" s="120">
        <f>'SO 01_D.1.4.6 - Slaboprou...'!F33</f>
        <v>0</v>
      </c>
      <c r="BA62" s="120">
        <f>'SO 01_D.1.4.6 - Slaboprou...'!F34</f>
        <v>0</v>
      </c>
      <c r="BB62" s="120">
        <f>'SO 01_D.1.4.6 - Slaboprou...'!F35</f>
        <v>0</v>
      </c>
      <c r="BC62" s="120">
        <f>'SO 01_D.1.4.6 - Slaboprou...'!F36</f>
        <v>0</v>
      </c>
      <c r="BD62" s="122">
        <f>'SO 01_D.1.4.6 - Slaboprou...'!F37</f>
        <v>0</v>
      </c>
      <c r="BT62" s="123" t="s">
        <v>21</v>
      </c>
      <c r="BV62" s="123" t="s">
        <v>79</v>
      </c>
      <c r="BW62" s="123" t="s">
        <v>108</v>
      </c>
      <c r="BX62" s="123" t="s">
        <v>5</v>
      </c>
      <c r="CL62" s="123" t="s">
        <v>99</v>
      </c>
      <c r="CM62" s="123" t="s">
        <v>21</v>
      </c>
    </row>
    <row r="63" spans="1:91" s="6" customFormat="1" ht="16.5" customHeight="1">
      <c r="A63" s="111" t="s">
        <v>81</v>
      </c>
      <c r="B63" s="112"/>
      <c r="C63" s="113"/>
      <c r="D63" s="114" t="s">
        <v>109</v>
      </c>
      <c r="E63" s="114"/>
      <c r="F63" s="114"/>
      <c r="G63" s="114"/>
      <c r="H63" s="114"/>
      <c r="I63" s="115"/>
      <c r="J63" s="114" t="s">
        <v>110</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'SO 02 - Vodovodní přípojka'!J30</f>
        <v>0</v>
      </c>
      <c r="AH63" s="115"/>
      <c r="AI63" s="115"/>
      <c r="AJ63" s="115"/>
      <c r="AK63" s="115"/>
      <c r="AL63" s="115"/>
      <c r="AM63" s="115"/>
      <c r="AN63" s="116">
        <f>SUM(AG63,AT63)</f>
        <v>0</v>
      </c>
      <c r="AO63" s="115"/>
      <c r="AP63" s="115"/>
      <c r="AQ63" s="117" t="s">
        <v>111</v>
      </c>
      <c r="AR63" s="118"/>
      <c r="AS63" s="119">
        <v>0</v>
      </c>
      <c r="AT63" s="120">
        <f>ROUND(SUM(AV63:AW63),2)</f>
        <v>0</v>
      </c>
      <c r="AU63" s="121">
        <f>'SO 02 - Vodovodní přípojka'!P90</f>
        <v>0</v>
      </c>
      <c r="AV63" s="120">
        <f>'SO 02 - Vodovodní přípojka'!J33</f>
        <v>0</v>
      </c>
      <c r="AW63" s="120">
        <f>'SO 02 - Vodovodní přípojka'!J34</f>
        <v>0</v>
      </c>
      <c r="AX63" s="120">
        <f>'SO 02 - Vodovodní přípojka'!J35</f>
        <v>0</v>
      </c>
      <c r="AY63" s="120">
        <f>'SO 02 - Vodovodní přípojka'!J36</f>
        <v>0</v>
      </c>
      <c r="AZ63" s="120">
        <f>'SO 02 - Vodovodní přípojka'!F33</f>
        <v>0</v>
      </c>
      <c r="BA63" s="120">
        <f>'SO 02 - Vodovodní přípojka'!F34</f>
        <v>0</v>
      </c>
      <c r="BB63" s="120">
        <f>'SO 02 - Vodovodní přípojka'!F35</f>
        <v>0</v>
      </c>
      <c r="BC63" s="120">
        <f>'SO 02 - Vodovodní přípojka'!F36</f>
        <v>0</v>
      </c>
      <c r="BD63" s="122">
        <f>'SO 02 - Vodovodní přípojka'!F37</f>
        <v>0</v>
      </c>
      <c r="BT63" s="123" t="s">
        <v>21</v>
      </c>
      <c r="BV63" s="123" t="s">
        <v>79</v>
      </c>
      <c r="BW63" s="123" t="s">
        <v>112</v>
      </c>
      <c r="BX63" s="123" t="s">
        <v>5</v>
      </c>
      <c r="CL63" s="123" t="s">
        <v>30</v>
      </c>
      <c r="CM63" s="123" t="s">
        <v>21</v>
      </c>
    </row>
    <row r="64" spans="1:91" s="6" customFormat="1" ht="16.5" customHeight="1">
      <c r="A64" s="111" t="s">
        <v>81</v>
      </c>
      <c r="B64" s="112"/>
      <c r="C64" s="113"/>
      <c r="D64" s="114" t="s">
        <v>113</v>
      </c>
      <c r="E64" s="114"/>
      <c r="F64" s="114"/>
      <c r="G64" s="114"/>
      <c r="H64" s="114"/>
      <c r="I64" s="115"/>
      <c r="J64" s="114" t="s">
        <v>114</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'SO 03 - Splašková kanaliz...'!J30</f>
        <v>0</v>
      </c>
      <c r="AH64" s="115"/>
      <c r="AI64" s="115"/>
      <c r="AJ64" s="115"/>
      <c r="AK64" s="115"/>
      <c r="AL64" s="115"/>
      <c r="AM64" s="115"/>
      <c r="AN64" s="116">
        <f>SUM(AG64,AT64)</f>
        <v>0</v>
      </c>
      <c r="AO64" s="115"/>
      <c r="AP64" s="115"/>
      <c r="AQ64" s="117" t="s">
        <v>84</v>
      </c>
      <c r="AR64" s="118"/>
      <c r="AS64" s="119">
        <v>0</v>
      </c>
      <c r="AT64" s="120">
        <f>ROUND(SUM(AV64:AW64),2)</f>
        <v>0</v>
      </c>
      <c r="AU64" s="121">
        <f>'SO 03 - Splašková kanaliz...'!P90</f>
        <v>0</v>
      </c>
      <c r="AV64" s="120">
        <f>'SO 03 - Splašková kanaliz...'!J33</f>
        <v>0</v>
      </c>
      <c r="AW64" s="120">
        <f>'SO 03 - Splašková kanaliz...'!J34</f>
        <v>0</v>
      </c>
      <c r="AX64" s="120">
        <f>'SO 03 - Splašková kanaliz...'!J35</f>
        <v>0</v>
      </c>
      <c r="AY64" s="120">
        <f>'SO 03 - Splašková kanaliz...'!J36</f>
        <v>0</v>
      </c>
      <c r="AZ64" s="120">
        <f>'SO 03 - Splašková kanaliz...'!F33</f>
        <v>0</v>
      </c>
      <c r="BA64" s="120">
        <f>'SO 03 - Splašková kanaliz...'!F34</f>
        <v>0</v>
      </c>
      <c r="BB64" s="120">
        <f>'SO 03 - Splašková kanaliz...'!F35</f>
        <v>0</v>
      </c>
      <c r="BC64" s="120">
        <f>'SO 03 - Splašková kanaliz...'!F36</f>
        <v>0</v>
      </c>
      <c r="BD64" s="122">
        <f>'SO 03 - Splašková kanaliz...'!F37</f>
        <v>0</v>
      </c>
      <c r="BT64" s="123" t="s">
        <v>21</v>
      </c>
      <c r="BV64" s="123" t="s">
        <v>79</v>
      </c>
      <c r="BW64" s="123" t="s">
        <v>115</v>
      </c>
      <c r="BX64" s="123" t="s">
        <v>5</v>
      </c>
      <c r="CL64" s="123" t="s">
        <v>116</v>
      </c>
      <c r="CM64" s="123" t="s">
        <v>21</v>
      </c>
    </row>
    <row r="65" spans="1:91" s="6" customFormat="1" ht="16.5" customHeight="1">
      <c r="A65" s="111" t="s">
        <v>81</v>
      </c>
      <c r="B65" s="112"/>
      <c r="C65" s="113"/>
      <c r="D65" s="114" t="s">
        <v>117</v>
      </c>
      <c r="E65" s="114"/>
      <c r="F65" s="114"/>
      <c r="G65" s="114"/>
      <c r="H65" s="114"/>
      <c r="I65" s="115"/>
      <c r="J65" s="114" t="s">
        <v>118</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'SO 03a - Vnější části dom...'!J30</f>
        <v>0</v>
      </c>
      <c r="AH65" s="115"/>
      <c r="AI65" s="115"/>
      <c r="AJ65" s="115"/>
      <c r="AK65" s="115"/>
      <c r="AL65" s="115"/>
      <c r="AM65" s="115"/>
      <c r="AN65" s="116">
        <f>SUM(AG65,AT65)</f>
        <v>0</v>
      </c>
      <c r="AO65" s="115"/>
      <c r="AP65" s="115"/>
      <c r="AQ65" s="117" t="s">
        <v>84</v>
      </c>
      <c r="AR65" s="118"/>
      <c r="AS65" s="119">
        <v>0</v>
      </c>
      <c r="AT65" s="120">
        <f>ROUND(SUM(AV65:AW65),2)</f>
        <v>0</v>
      </c>
      <c r="AU65" s="121">
        <f>'SO 03a - Vnější části dom...'!P91</f>
        <v>0</v>
      </c>
      <c r="AV65" s="120">
        <f>'SO 03a - Vnější části dom...'!J33</f>
        <v>0</v>
      </c>
      <c r="AW65" s="120">
        <f>'SO 03a - Vnější části dom...'!J34</f>
        <v>0</v>
      </c>
      <c r="AX65" s="120">
        <f>'SO 03a - Vnější části dom...'!J35</f>
        <v>0</v>
      </c>
      <c r="AY65" s="120">
        <f>'SO 03a - Vnější části dom...'!J36</f>
        <v>0</v>
      </c>
      <c r="AZ65" s="120">
        <f>'SO 03a - Vnější části dom...'!F33</f>
        <v>0</v>
      </c>
      <c r="BA65" s="120">
        <f>'SO 03a - Vnější části dom...'!F34</f>
        <v>0</v>
      </c>
      <c r="BB65" s="120">
        <f>'SO 03a - Vnější části dom...'!F35</f>
        <v>0</v>
      </c>
      <c r="BC65" s="120">
        <f>'SO 03a - Vnější části dom...'!F36</f>
        <v>0</v>
      </c>
      <c r="BD65" s="122">
        <f>'SO 03a - Vnější části dom...'!F37</f>
        <v>0</v>
      </c>
      <c r="BT65" s="123" t="s">
        <v>21</v>
      </c>
      <c r="BV65" s="123" t="s">
        <v>79</v>
      </c>
      <c r="BW65" s="123" t="s">
        <v>119</v>
      </c>
      <c r="BX65" s="123" t="s">
        <v>5</v>
      </c>
      <c r="CL65" s="123" t="s">
        <v>116</v>
      </c>
      <c r="CM65" s="123" t="s">
        <v>21</v>
      </c>
    </row>
    <row r="66" spans="1:91" s="6" customFormat="1" ht="27" customHeight="1">
      <c r="A66" s="111" t="s">
        <v>81</v>
      </c>
      <c r="B66" s="112"/>
      <c r="C66" s="113"/>
      <c r="D66" s="114" t="s">
        <v>120</v>
      </c>
      <c r="E66" s="114"/>
      <c r="F66" s="114"/>
      <c r="G66" s="114"/>
      <c r="H66" s="114"/>
      <c r="I66" s="115"/>
      <c r="J66" s="114" t="s">
        <v>121</v>
      </c>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6">
        <f>'SO 03b - Vnější části dom...'!J30</f>
        <v>0</v>
      </c>
      <c r="AH66" s="115"/>
      <c r="AI66" s="115"/>
      <c r="AJ66" s="115"/>
      <c r="AK66" s="115"/>
      <c r="AL66" s="115"/>
      <c r="AM66" s="115"/>
      <c r="AN66" s="116">
        <f>SUM(AG66,AT66)</f>
        <v>0</v>
      </c>
      <c r="AO66" s="115"/>
      <c r="AP66" s="115"/>
      <c r="AQ66" s="117" t="s">
        <v>111</v>
      </c>
      <c r="AR66" s="118"/>
      <c r="AS66" s="119">
        <v>0</v>
      </c>
      <c r="AT66" s="120">
        <f>ROUND(SUM(AV66:AW66),2)</f>
        <v>0</v>
      </c>
      <c r="AU66" s="121">
        <f>'SO 03b - Vnější části dom...'!P86</f>
        <v>0</v>
      </c>
      <c r="AV66" s="120">
        <f>'SO 03b - Vnější části dom...'!J33</f>
        <v>0</v>
      </c>
      <c r="AW66" s="120">
        <f>'SO 03b - Vnější části dom...'!J34</f>
        <v>0</v>
      </c>
      <c r="AX66" s="120">
        <f>'SO 03b - Vnější části dom...'!J35</f>
        <v>0</v>
      </c>
      <c r="AY66" s="120">
        <f>'SO 03b - Vnější části dom...'!J36</f>
        <v>0</v>
      </c>
      <c r="AZ66" s="120">
        <f>'SO 03b - Vnější části dom...'!F33</f>
        <v>0</v>
      </c>
      <c r="BA66" s="120">
        <f>'SO 03b - Vnější části dom...'!F34</f>
        <v>0</v>
      </c>
      <c r="BB66" s="120">
        <f>'SO 03b - Vnější části dom...'!F35</f>
        <v>0</v>
      </c>
      <c r="BC66" s="120">
        <f>'SO 03b - Vnější části dom...'!F36</f>
        <v>0</v>
      </c>
      <c r="BD66" s="122">
        <f>'SO 03b - Vnější části dom...'!F37</f>
        <v>0</v>
      </c>
      <c r="BT66" s="123" t="s">
        <v>21</v>
      </c>
      <c r="BV66" s="123" t="s">
        <v>79</v>
      </c>
      <c r="BW66" s="123" t="s">
        <v>122</v>
      </c>
      <c r="BX66" s="123" t="s">
        <v>5</v>
      </c>
      <c r="CL66" s="123" t="s">
        <v>30</v>
      </c>
      <c r="CM66" s="123" t="s">
        <v>21</v>
      </c>
    </row>
    <row r="67" spans="1:91" s="6" customFormat="1" ht="16.5" customHeight="1">
      <c r="A67" s="111" t="s">
        <v>81</v>
      </c>
      <c r="B67" s="112"/>
      <c r="C67" s="113"/>
      <c r="D67" s="114" t="s">
        <v>123</v>
      </c>
      <c r="E67" s="114"/>
      <c r="F67" s="114"/>
      <c r="G67" s="114"/>
      <c r="H67" s="114"/>
      <c r="I67" s="115"/>
      <c r="J67" s="114" t="s">
        <v>124</v>
      </c>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6">
        <f>'SO 04 - Plynovodní přípojka'!J30</f>
        <v>0</v>
      </c>
      <c r="AH67" s="115"/>
      <c r="AI67" s="115"/>
      <c r="AJ67" s="115"/>
      <c r="AK67" s="115"/>
      <c r="AL67" s="115"/>
      <c r="AM67" s="115"/>
      <c r="AN67" s="116">
        <f>SUM(AG67,AT67)</f>
        <v>0</v>
      </c>
      <c r="AO67" s="115"/>
      <c r="AP67" s="115"/>
      <c r="AQ67" s="117" t="s">
        <v>84</v>
      </c>
      <c r="AR67" s="118"/>
      <c r="AS67" s="119">
        <v>0</v>
      </c>
      <c r="AT67" s="120">
        <f>ROUND(SUM(AV67:AW67),2)</f>
        <v>0</v>
      </c>
      <c r="AU67" s="121">
        <f>'SO 04 - Plynovodní přípojka'!P88</f>
        <v>0</v>
      </c>
      <c r="AV67" s="120">
        <f>'SO 04 - Plynovodní přípojka'!J33</f>
        <v>0</v>
      </c>
      <c r="AW67" s="120">
        <f>'SO 04 - Plynovodní přípojka'!J34</f>
        <v>0</v>
      </c>
      <c r="AX67" s="120">
        <f>'SO 04 - Plynovodní přípojka'!J35</f>
        <v>0</v>
      </c>
      <c r="AY67" s="120">
        <f>'SO 04 - Plynovodní přípojka'!J36</f>
        <v>0</v>
      </c>
      <c r="AZ67" s="120">
        <f>'SO 04 - Plynovodní přípojka'!F33</f>
        <v>0</v>
      </c>
      <c r="BA67" s="120">
        <f>'SO 04 - Plynovodní přípojka'!F34</f>
        <v>0</v>
      </c>
      <c r="BB67" s="120">
        <f>'SO 04 - Plynovodní přípojka'!F35</f>
        <v>0</v>
      </c>
      <c r="BC67" s="120">
        <f>'SO 04 - Plynovodní přípojka'!F36</f>
        <v>0</v>
      </c>
      <c r="BD67" s="122">
        <f>'SO 04 - Plynovodní přípojka'!F37</f>
        <v>0</v>
      </c>
      <c r="BT67" s="123" t="s">
        <v>21</v>
      </c>
      <c r="BV67" s="123" t="s">
        <v>79</v>
      </c>
      <c r="BW67" s="123" t="s">
        <v>125</v>
      </c>
      <c r="BX67" s="123" t="s">
        <v>5</v>
      </c>
      <c r="CL67" s="123" t="s">
        <v>30</v>
      </c>
      <c r="CM67" s="123" t="s">
        <v>21</v>
      </c>
    </row>
    <row r="68" spans="1:91" s="6" customFormat="1" ht="16.5" customHeight="1">
      <c r="A68" s="111" t="s">
        <v>81</v>
      </c>
      <c r="B68" s="112"/>
      <c r="C68" s="113"/>
      <c r="D68" s="114" t="s">
        <v>126</v>
      </c>
      <c r="E68" s="114"/>
      <c r="F68" s="114"/>
      <c r="G68" s="114"/>
      <c r="H68" s="114"/>
      <c r="I68" s="115"/>
      <c r="J68" s="114" t="s">
        <v>127</v>
      </c>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6">
        <f>'SO 08 - Oplocení'!J30</f>
        <v>0</v>
      </c>
      <c r="AH68" s="115"/>
      <c r="AI68" s="115"/>
      <c r="AJ68" s="115"/>
      <c r="AK68" s="115"/>
      <c r="AL68" s="115"/>
      <c r="AM68" s="115"/>
      <c r="AN68" s="116">
        <f>SUM(AG68,AT68)</f>
        <v>0</v>
      </c>
      <c r="AO68" s="115"/>
      <c r="AP68" s="115"/>
      <c r="AQ68" s="117" t="s">
        <v>84</v>
      </c>
      <c r="AR68" s="118"/>
      <c r="AS68" s="119">
        <v>0</v>
      </c>
      <c r="AT68" s="120">
        <f>ROUND(SUM(AV68:AW68),2)</f>
        <v>0</v>
      </c>
      <c r="AU68" s="121">
        <f>'SO 08 - Oplocení'!P81</f>
        <v>0</v>
      </c>
      <c r="AV68" s="120">
        <f>'SO 08 - Oplocení'!J33</f>
        <v>0</v>
      </c>
      <c r="AW68" s="120">
        <f>'SO 08 - Oplocení'!J34</f>
        <v>0</v>
      </c>
      <c r="AX68" s="120">
        <f>'SO 08 - Oplocení'!J35</f>
        <v>0</v>
      </c>
      <c r="AY68" s="120">
        <f>'SO 08 - Oplocení'!J36</f>
        <v>0</v>
      </c>
      <c r="AZ68" s="120">
        <f>'SO 08 - Oplocení'!F33</f>
        <v>0</v>
      </c>
      <c r="BA68" s="120">
        <f>'SO 08 - Oplocení'!F34</f>
        <v>0</v>
      </c>
      <c r="BB68" s="120">
        <f>'SO 08 - Oplocení'!F35</f>
        <v>0</v>
      </c>
      <c r="BC68" s="120">
        <f>'SO 08 - Oplocení'!F36</f>
        <v>0</v>
      </c>
      <c r="BD68" s="122">
        <f>'SO 08 - Oplocení'!F37</f>
        <v>0</v>
      </c>
      <c r="BT68" s="123" t="s">
        <v>21</v>
      </c>
      <c r="BV68" s="123" t="s">
        <v>79</v>
      </c>
      <c r="BW68" s="123" t="s">
        <v>128</v>
      </c>
      <c r="BX68" s="123" t="s">
        <v>5</v>
      </c>
      <c r="CL68" s="123" t="s">
        <v>19</v>
      </c>
      <c r="CM68" s="123" t="s">
        <v>21</v>
      </c>
    </row>
    <row r="69" spans="1:91" s="6" customFormat="1" ht="16.5" customHeight="1">
      <c r="A69" s="111" t="s">
        <v>81</v>
      </c>
      <c r="B69" s="112"/>
      <c r="C69" s="113"/>
      <c r="D69" s="114" t="s">
        <v>129</v>
      </c>
      <c r="E69" s="114"/>
      <c r="F69" s="114"/>
      <c r="G69" s="114"/>
      <c r="H69" s="114"/>
      <c r="I69" s="115"/>
      <c r="J69" s="114" t="s">
        <v>130</v>
      </c>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6">
        <f>'SO 06 - Zpevněná plocha'!J30</f>
        <v>0</v>
      </c>
      <c r="AH69" s="115"/>
      <c r="AI69" s="115"/>
      <c r="AJ69" s="115"/>
      <c r="AK69" s="115"/>
      <c r="AL69" s="115"/>
      <c r="AM69" s="115"/>
      <c r="AN69" s="116">
        <f>SUM(AG69,AT69)</f>
        <v>0</v>
      </c>
      <c r="AO69" s="115"/>
      <c r="AP69" s="115"/>
      <c r="AQ69" s="117" t="s">
        <v>84</v>
      </c>
      <c r="AR69" s="118"/>
      <c r="AS69" s="119">
        <v>0</v>
      </c>
      <c r="AT69" s="120">
        <f>ROUND(SUM(AV69:AW69),2)</f>
        <v>0</v>
      </c>
      <c r="AU69" s="121">
        <f>'SO 06 - Zpevněná plocha'!P84</f>
        <v>0</v>
      </c>
      <c r="AV69" s="120">
        <f>'SO 06 - Zpevněná plocha'!J33</f>
        <v>0</v>
      </c>
      <c r="AW69" s="120">
        <f>'SO 06 - Zpevněná plocha'!J34</f>
        <v>0</v>
      </c>
      <c r="AX69" s="120">
        <f>'SO 06 - Zpevněná plocha'!J35</f>
        <v>0</v>
      </c>
      <c r="AY69" s="120">
        <f>'SO 06 - Zpevněná plocha'!J36</f>
        <v>0</v>
      </c>
      <c r="AZ69" s="120">
        <f>'SO 06 - Zpevněná plocha'!F33</f>
        <v>0</v>
      </c>
      <c r="BA69" s="120">
        <f>'SO 06 - Zpevněná plocha'!F34</f>
        <v>0</v>
      </c>
      <c r="BB69" s="120">
        <f>'SO 06 - Zpevněná plocha'!F35</f>
        <v>0</v>
      </c>
      <c r="BC69" s="120">
        <f>'SO 06 - Zpevněná plocha'!F36</f>
        <v>0</v>
      </c>
      <c r="BD69" s="122">
        <f>'SO 06 - Zpevněná plocha'!F37</f>
        <v>0</v>
      </c>
      <c r="BT69" s="123" t="s">
        <v>21</v>
      </c>
      <c r="BV69" s="123" t="s">
        <v>79</v>
      </c>
      <c r="BW69" s="123" t="s">
        <v>131</v>
      </c>
      <c r="BX69" s="123" t="s">
        <v>5</v>
      </c>
      <c r="CL69" s="123" t="s">
        <v>19</v>
      </c>
      <c r="CM69" s="123" t="s">
        <v>21</v>
      </c>
    </row>
    <row r="70" spans="1:91" s="6" customFormat="1" ht="16.5" customHeight="1">
      <c r="A70" s="111" t="s">
        <v>81</v>
      </c>
      <c r="B70" s="112"/>
      <c r="C70" s="113"/>
      <c r="D70" s="114" t="s">
        <v>132</v>
      </c>
      <c r="E70" s="114"/>
      <c r="F70" s="114"/>
      <c r="G70" s="114"/>
      <c r="H70" s="114"/>
      <c r="I70" s="115"/>
      <c r="J70" s="114" t="s">
        <v>133</v>
      </c>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6">
        <f>'SO 07 - Sadové úpravy'!J30</f>
        <v>0</v>
      </c>
      <c r="AH70" s="115"/>
      <c r="AI70" s="115"/>
      <c r="AJ70" s="115"/>
      <c r="AK70" s="115"/>
      <c r="AL70" s="115"/>
      <c r="AM70" s="115"/>
      <c r="AN70" s="116">
        <f>SUM(AG70,AT70)</f>
        <v>0</v>
      </c>
      <c r="AO70" s="115"/>
      <c r="AP70" s="115"/>
      <c r="AQ70" s="117" t="s">
        <v>84</v>
      </c>
      <c r="AR70" s="118"/>
      <c r="AS70" s="119">
        <v>0</v>
      </c>
      <c r="AT70" s="120">
        <f>ROUND(SUM(AV70:AW70),2)</f>
        <v>0</v>
      </c>
      <c r="AU70" s="121">
        <f>'SO 07 - Sadové úpravy'!P81</f>
        <v>0</v>
      </c>
      <c r="AV70" s="120">
        <f>'SO 07 - Sadové úpravy'!J33</f>
        <v>0</v>
      </c>
      <c r="AW70" s="120">
        <f>'SO 07 - Sadové úpravy'!J34</f>
        <v>0</v>
      </c>
      <c r="AX70" s="120">
        <f>'SO 07 - Sadové úpravy'!J35</f>
        <v>0</v>
      </c>
      <c r="AY70" s="120">
        <f>'SO 07 - Sadové úpravy'!J36</f>
        <v>0</v>
      </c>
      <c r="AZ70" s="120">
        <f>'SO 07 - Sadové úpravy'!F33</f>
        <v>0</v>
      </c>
      <c r="BA70" s="120">
        <f>'SO 07 - Sadové úpravy'!F34</f>
        <v>0</v>
      </c>
      <c r="BB70" s="120">
        <f>'SO 07 - Sadové úpravy'!F35</f>
        <v>0</v>
      </c>
      <c r="BC70" s="120">
        <f>'SO 07 - Sadové úpravy'!F36</f>
        <v>0</v>
      </c>
      <c r="BD70" s="122">
        <f>'SO 07 - Sadové úpravy'!F37</f>
        <v>0</v>
      </c>
      <c r="BT70" s="123" t="s">
        <v>21</v>
      </c>
      <c r="BV70" s="123" t="s">
        <v>79</v>
      </c>
      <c r="BW70" s="123" t="s">
        <v>134</v>
      </c>
      <c r="BX70" s="123" t="s">
        <v>5</v>
      </c>
      <c r="CL70" s="123" t="s">
        <v>19</v>
      </c>
      <c r="CM70" s="123" t="s">
        <v>135</v>
      </c>
    </row>
    <row r="71" spans="1:91" s="6" customFormat="1" ht="27" customHeight="1">
      <c r="A71" s="111" t="s">
        <v>81</v>
      </c>
      <c r="B71" s="112"/>
      <c r="C71" s="113"/>
      <c r="D71" s="114" t="s">
        <v>136</v>
      </c>
      <c r="E71" s="114"/>
      <c r="F71" s="114"/>
      <c r="G71" s="114"/>
      <c r="H71" s="114"/>
      <c r="I71" s="115"/>
      <c r="J71" s="114" t="s">
        <v>136</v>
      </c>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6">
        <f>'Bourací práce - Bourací p...'!J30</f>
        <v>0</v>
      </c>
      <c r="AH71" s="115"/>
      <c r="AI71" s="115"/>
      <c r="AJ71" s="115"/>
      <c r="AK71" s="115"/>
      <c r="AL71" s="115"/>
      <c r="AM71" s="115"/>
      <c r="AN71" s="116">
        <f>SUM(AG71,AT71)</f>
        <v>0</v>
      </c>
      <c r="AO71" s="115"/>
      <c r="AP71" s="115"/>
      <c r="AQ71" s="117" t="s">
        <v>84</v>
      </c>
      <c r="AR71" s="118"/>
      <c r="AS71" s="119">
        <v>0</v>
      </c>
      <c r="AT71" s="120">
        <f>ROUND(SUM(AV71:AW71),2)</f>
        <v>0</v>
      </c>
      <c r="AU71" s="121">
        <f>'Bourací práce - Bourací p...'!P87</f>
        <v>0</v>
      </c>
      <c r="AV71" s="120">
        <f>'Bourací práce - Bourací p...'!J33</f>
        <v>0</v>
      </c>
      <c r="AW71" s="120">
        <f>'Bourací práce - Bourací p...'!J34</f>
        <v>0</v>
      </c>
      <c r="AX71" s="120">
        <f>'Bourací práce - Bourací p...'!J35</f>
        <v>0</v>
      </c>
      <c r="AY71" s="120">
        <f>'Bourací práce - Bourací p...'!J36</f>
        <v>0</v>
      </c>
      <c r="AZ71" s="120">
        <f>'Bourací práce - Bourací p...'!F33</f>
        <v>0</v>
      </c>
      <c r="BA71" s="120">
        <f>'Bourací práce - Bourací p...'!F34</f>
        <v>0</v>
      </c>
      <c r="BB71" s="120">
        <f>'Bourací práce - Bourací p...'!F35</f>
        <v>0</v>
      </c>
      <c r="BC71" s="120">
        <f>'Bourací práce - Bourací p...'!F36</f>
        <v>0</v>
      </c>
      <c r="BD71" s="122">
        <f>'Bourací práce - Bourací p...'!F37</f>
        <v>0</v>
      </c>
      <c r="BT71" s="123" t="s">
        <v>21</v>
      </c>
      <c r="BV71" s="123" t="s">
        <v>79</v>
      </c>
      <c r="BW71" s="123" t="s">
        <v>137</v>
      </c>
      <c r="BX71" s="123" t="s">
        <v>5</v>
      </c>
      <c r="CL71" s="123" t="s">
        <v>30</v>
      </c>
      <c r="CM71" s="123" t="s">
        <v>135</v>
      </c>
    </row>
    <row r="72" spans="1:91" s="6" customFormat="1" ht="16.5" customHeight="1">
      <c r="A72" s="111" t="s">
        <v>81</v>
      </c>
      <c r="B72" s="112"/>
      <c r="C72" s="113"/>
      <c r="D72" s="114" t="s">
        <v>138</v>
      </c>
      <c r="E72" s="114"/>
      <c r="F72" s="114"/>
      <c r="G72" s="114"/>
      <c r="H72" s="114"/>
      <c r="I72" s="115"/>
      <c r="J72" s="114" t="s">
        <v>138</v>
      </c>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6">
        <f>'VON - VON'!J30</f>
        <v>0</v>
      </c>
      <c r="AH72" s="115"/>
      <c r="AI72" s="115"/>
      <c r="AJ72" s="115"/>
      <c r="AK72" s="115"/>
      <c r="AL72" s="115"/>
      <c r="AM72" s="115"/>
      <c r="AN72" s="116">
        <f>SUM(AG72,AT72)</f>
        <v>0</v>
      </c>
      <c r="AO72" s="115"/>
      <c r="AP72" s="115"/>
      <c r="AQ72" s="117" t="s">
        <v>84</v>
      </c>
      <c r="AR72" s="118"/>
      <c r="AS72" s="119">
        <v>0</v>
      </c>
      <c r="AT72" s="120">
        <f>ROUND(SUM(AV72:AW72),2)</f>
        <v>0</v>
      </c>
      <c r="AU72" s="121">
        <f>'VON - VON'!P82</f>
        <v>0</v>
      </c>
      <c r="AV72" s="120">
        <f>'VON - VON'!J33</f>
        <v>0</v>
      </c>
      <c r="AW72" s="120">
        <f>'VON - VON'!J34</f>
        <v>0</v>
      </c>
      <c r="AX72" s="120">
        <f>'VON - VON'!J35</f>
        <v>0</v>
      </c>
      <c r="AY72" s="120">
        <f>'VON - VON'!J36</f>
        <v>0</v>
      </c>
      <c r="AZ72" s="120">
        <f>'VON - VON'!F33</f>
        <v>0</v>
      </c>
      <c r="BA72" s="120">
        <f>'VON - VON'!F34</f>
        <v>0</v>
      </c>
      <c r="BB72" s="120">
        <f>'VON - VON'!F35</f>
        <v>0</v>
      </c>
      <c r="BC72" s="120">
        <f>'VON - VON'!F36</f>
        <v>0</v>
      </c>
      <c r="BD72" s="122">
        <f>'VON - VON'!F37</f>
        <v>0</v>
      </c>
      <c r="BT72" s="123" t="s">
        <v>21</v>
      </c>
      <c r="BV72" s="123" t="s">
        <v>79</v>
      </c>
      <c r="BW72" s="123" t="s">
        <v>139</v>
      </c>
      <c r="BX72" s="123" t="s">
        <v>5</v>
      </c>
      <c r="CL72" s="123" t="s">
        <v>30</v>
      </c>
      <c r="CM72" s="123" t="s">
        <v>21</v>
      </c>
    </row>
    <row r="73" spans="1:91" s="6" customFormat="1" ht="16.5" customHeight="1">
      <c r="A73" s="111" t="s">
        <v>81</v>
      </c>
      <c r="B73" s="112"/>
      <c r="C73" s="113"/>
      <c r="D73" s="114" t="s">
        <v>140</v>
      </c>
      <c r="E73" s="114"/>
      <c r="F73" s="114"/>
      <c r="G73" s="114"/>
      <c r="H73" s="114"/>
      <c r="I73" s="115"/>
      <c r="J73" s="114" t="s">
        <v>140</v>
      </c>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6">
        <f>'VZT - VZT'!J30</f>
        <v>0</v>
      </c>
      <c r="AH73" s="115"/>
      <c r="AI73" s="115"/>
      <c r="AJ73" s="115"/>
      <c r="AK73" s="115"/>
      <c r="AL73" s="115"/>
      <c r="AM73" s="115"/>
      <c r="AN73" s="116">
        <f>SUM(AG73,AT73)</f>
        <v>0</v>
      </c>
      <c r="AO73" s="115"/>
      <c r="AP73" s="115"/>
      <c r="AQ73" s="117" t="s">
        <v>84</v>
      </c>
      <c r="AR73" s="118"/>
      <c r="AS73" s="124">
        <v>0</v>
      </c>
      <c r="AT73" s="125">
        <f>ROUND(SUM(AV73:AW73),2)</f>
        <v>0</v>
      </c>
      <c r="AU73" s="126">
        <f>'VZT - VZT'!P79</f>
        <v>0</v>
      </c>
      <c r="AV73" s="125">
        <f>'VZT - VZT'!J33</f>
        <v>0</v>
      </c>
      <c r="AW73" s="125">
        <f>'VZT - VZT'!J34</f>
        <v>0</v>
      </c>
      <c r="AX73" s="125">
        <f>'VZT - VZT'!J35</f>
        <v>0</v>
      </c>
      <c r="AY73" s="125">
        <f>'VZT - VZT'!J36</f>
        <v>0</v>
      </c>
      <c r="AZ73" s="125">
        <f>'VZT - VZT'!F33</f>
        <v>0</v>
      </c>
      <c r="BA73" s="125">
        <f>'VZT - VZT'!F34</f>
        <v>0</v>
      </c>
      <c r="BB73" s="125">
        <f>'VZT - VZT'!F35</f>
        <v>0</v>
      </c>
      <c r="BC73" s="125">
        <f>'VZT - VZT'!F36</f>
        <v>0</v>
      </c>
      <c r="BD73" s="127">
        <f>'VZT - VZT'!F37</f>
        <v>0</v>
      </c>
      <c r="BT73" s="123" t="s">
        <v>21</v>
      </c>
      <c r="BV73" s="123" t="s">
        <v>79</v>
      </c>
      <c r="BW73" s="123" t="s">
        <v>141</v>
      </c>
      <c r="BX73" s="123" t="s">
        <v>5</v>
      </c>
      <c r="CL73" s="123" t="s">
        <v>30</v>
      </c>
      <c r="CM73" s="123" t="s">
        <v>21</v>
      </c>
    </row>
    <row r="74" spans="2:44" s="1" customFormat="1" ht="30" customHeight="1">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4"/>
    </row>
    <row r="75" spans="2:44" s="1" customFormat="1" ht="6.95" customHeight="1">
      <c r="B75" s="59"/>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44"/>
    </row>
  </sheetData>
  <sheetProtection password="CC35" sheet="1" objects="1" scenarios="1" formatColumns="0" formatRows="0"/>
  <mergeCells count="11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N73:AP73"/>
    <mergeCell ref="D71:H71"/>
    <mergeCell ref="D70:H70"/>
    <mergeCell ref="D72:H72"/>
    <mergeCell ref="D73:H73"/>
    <mergeCell ref="AG64:AM64"/>
    <mergeCell ref="AG63:AM63"/>
    <mergeCell ref="AG65:AM65"/>
    <mergeCell ref="AG66:AM66"/>
    <mergeCell ref="AG67:AM67"/>
    <mergeCell ref="AG68:AM68"/>
    <mergeCell ref="AG69:AM69"/>
    <mergeCell ref="AG70:AM70"/>
    <mergeCell ref="AG71:AM71"/>
    <mergeCell ref="AG72:AM72"/>
    <mergeCell ref="AG73:AM73"/>
    <mergeCell ref="J69:AF69"/>
    <mergeCell ref="J68:AF68"/>
    <mergeCell ref="J70:AF70"/>
    <mergeCell ref="J71:AF71"/>
    <mergeCell ref="J72:AF72"/>
    <mergeCell ref="J73:AF7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J67:AF67"/>
    <mergeCell ref="D55:H55"/>
    <mergeCell ref="D62:H62"/>
    <mergeCell ref="D56:H56"/>
    <mergeCell ref="D57:H57"/>
    <mergeCell ref="D58:H58"/>
    <mergeCell ref="D59:H59"/>
    <mergeCell ref="D60:H60"/>
    <mergeCell ref="D61:H61"/>
    <mergeCell ref="D63:H63"/>
    <mergeCell ref="D64:H64"/>
    <mergeCell ref="D65:H65"/>
    <mergeCell ref="D66:H66"/>
    <mergeCell ref="D67:H67"/>
    <mergeCell ref="D68:H68"/>
    <mergeCell ref="D69:H69"/>
  </mergeCells>
  <hyperlinks>
    <hyperlink ref="A55" location="'SO 01 - D.1.1, D1.2 Archi...'!C2" display="/"/>
    <hyperlink ref="A56" location="'SO 01_D.1.4.1 - Zdravotec...'!C2" display="/"/>
    <hyperlink ref="A57" location="'SO 01_D.1.4.1a - Zdravote...'!C2" display="/"/>
    <hyperlink ref="A58" location="'SO 01_D.1.4.2a - Vytápění'!C2" display="/"/>
    <hyperlink ref="A59" location="'SO 01_D.1.4.3 - Silnoprou...'!C2" display="/"/>
    <hyperlink ref="A60" location="'SO 01_D.1.4.4 - Ochrana p...'!C2" display="/"/>
    <hyperlink ref="A61" location="'SO 01_D.1.4.5 - Hlavní do...'!C2" display="/"/>
    <hyperlink ref="A62" location="'SO 01_D.1.4.6 - Slaboprou...'!C2" display="/"/>
    <hyperlink ref="A63" location="'SO 02 - Vodovodní přípojka'!C2" display="/"/>
    <hyperlink ref="A64" location="'SO 03 - Splašková kanaliz...'!C2" display="/"/>
    <hyperlink ref="A65" location="'SO 03a - Vnější části dom...'!C2" display="/"/>
    <hyperlink ref="A66" location="'SO 03b - Vnější části dom...'!C2" display="/"/>
    <hyperlink ref="A67" location="'SO 04 - Plynovodní přípojka'!C2" display="/"/>
    <hyperlink ref="A68" location="'SO 08 - Oplocení'!C2" display="/"/>
    <hyperlink ref="A69" location="'SO 06 - Zpevněná plocha'!C2" display="/"/>
    <hyperlink ref="A70" location="'SO 07 - Sadové úpravy'!C2" display="/"/>
    <hyperlink ref="A71" location="'Bourací práce - Bourací p...'!C2" display="/"/>
    <hyperlink ref="A72" location="'VON - VON'!C2" display="/"/>
    <hyperlink ref="A73" location="'VZT - VZ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6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2109</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ROUND((SUM(BE90:BE160)),2)</f>
        <v>0</v>
      </c>
      <c r="I33" s="151">
        <v>0.21</v>
      </c>
      <c r="J33" s="150">
        <f>ROUND(((SUM(BE90:BE160))*I33),2)</f>
        <v>0</v>
      </c>
      <c r="L33" s="44"/>
    </row>
    <row r="34" spans="2:12" s="1" customFormat="1" ht="14.4" customHeight="1">
      <c r="B34" s="44"/>
      <c r="E34" s="134" t="s">
        <v>49</v>
      </c>
      <c r="F34" s="150">
        <f>ROUND((SUM(BF90:BF160)),2)</f>
        <v>0</v>
      </c>
      <c r="I34" s="151">
        <v>0.15</v>
      </c>
      <c r="J34" s="150">
        <f>ROUND(((SUM(BF90:BF160))*I34),2)</f>
        <v>0</v>
      </c>
      <c r="L34" s="44"/>
    </row>
    <row r="35" spans="2:12" s="1" customFormat="1" ht="14.4" customHeight="1" hidden="1">
      <c r="B35" s="44"/>
      <c r="E35" s="134" t="s">
        <v>50</v>
      </c>
      <c r="F35" s="150">
        <f>ROUND((SUM(BG90:BG160)),2)</f>
        <v>0</v>
      </c>
      <c r="I35" s="151">
        <v>0.21</v>
      </c>
      <c r="J35" s="150">
        <f>0</f>
        <v>0</v>
      </c>
      <c r="L35" s="44"/>
    </row>
    <row r="36" spans="2:12" s="1" customFormat="1" ht="14.4" customHeight="1" hidden="1">
      <c r="B36" s="44"/>
      <c r="E36" s="134" t="s">
        <v>51</v>
      </c>
      <c r="F36" s="150">
        <f>ROUND((SUM(BH90:BH160)),2)</f>
        <v>0</v>
      </c>
      <c r="I36" s="151">
        <v>0.15</v>
      </c>
      <c r="J36" s="150">
        <f>0</f>
        <v>0</v>
      </c>
      <c r="L36" s="44"/>
    </row>
    <row r="37" spans="2:12" s="1" customFormat="1" ht="14.4" customHeight="1" hidden="1">
      <c r="B37" s="44"/>
      <c r="E37" s="134" t="s">
        <v>52</v>
      </c>
      <c r="F37" s="150">
        <f>ROUND((SUM(BI90:BI160)),2)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02 - Vodovodní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J90</f>
        <v>0</v>
      </c>
      <c r="K59" s="40"/>
      <c r="L59" s="44"/>
      <c r="AU59" s="17" t="s">
        <v>148</v>
      </c>
    </row>
    <row r="60" spans="2:12" s="8" customFormat="1" ht="24.95" customHeight="1">
      <c r="B60" s="172"/>
      <c r="C60" s="173"/>
      <c r="D60" s="174" t="s">
        <v>2110</v>
      </c>
      <c r="E60" s="175"/>
      <c r="F60" s="175"/>
      <c r="G60" s="175"/>
      <c r="H60" s="175"/>
      <c r="I60" s="176"/>
      <c r="J60" s="177">
        <f>J91</f>
        <v>0</v>
      </c>
      <c r="K60" s="173"/>
      <c r="L60" s="178"/>
    </row>
    <row r="61" spans="2:12" s="8" customFormat="1" ht="24.95" customHeight="1">
      <c r="B61" s="172"/>
      <c r="C61" s="173"/>
      <c r="D61" s="174" t="s">
        <v>149</v>
      </c>
      <c r="E61" s="175"/>
      <c r="F61" s="175"/>
      <c r="G61" s="175"/>
      <c r="H61" s="175"/>
      <c r="I61" s="176"/>
      <c r="J61" s="177">
        <f>J113</f>
        <v>0</v>
      </c>
      <c r="K61" s="173"/>
      <c r="L61" s="178"/>
    </row>
    <row r="62" spans="2:12" s="9" customFormat="1" ht="19.9" customHeight="1">
      <c r="B62" s="179"/>
      <c r="C62" s="180"/>
      <c r="D62" s="181" t="s">
        <v>153</v>
      </c>
      <c r="E62" s="182"/>
      <c r="F62" s="182"/>
      <c r="G62" s="182"/>
      <c r="H62" s="182"/>
      <c r="I62" s="183"/>
      <c r="J62" s="184">
        <f>J114</f>
        <v>0</v>
      </c>
      <c r="K62" s="180"/>
      <c r="L62" s="185"/>
    </row>
    <row r="63" spans="2:12" s="9" customFormat="1" ht="19.9" customHeight="1">
      <c r="B63" s="179"/>
      <c r="C63" s="180"/>
      <c r="D63" s="181" t="s">
        <v>154</v>
      </c>
      <c r="E63" s="182"/>
      <c r="F63" s="182"/>
      <c r="G63" s="182"/>
      <c r="H63" s="182"/>
      <c r="I63" s="183"/>
      <c r="J63" s="184">
        <f>J116</f>
        <v>0</v>
      </c>
      <c r="K63" s="180"/>
      <c r="L63" s="185"/>
    </row>
    <row r="64" spans="2:12" s="9" customFormat="1" ht="19.9" customHeight="1">
      <c r="B64" s="179"/>
      <c r="C64" s="180"/>
      <c r="D64" s="181" t="s">
        <v>1008</v>
      </c>
      <c r="E64" s="182"/>
      <c r="F64" s="182"/>
      <c r="G64" s="182"/>
      <c r="H64" s="182"/>
      <c r="I64" s="183"/>
      <c r="J64" s="184">
        <f>J123</f>
        <v>0</v>
      </c>
      <c r="K64" s="180"/>
      <c r="L64" s="185"/>
    </row>
    <row r="65" spans="2:12" s="8" customFormat="1" ht="24.95" customHeight="1">
      <c r="B65" s="172"/>
      <c r="C65" s="173"/>
      <c r="D65" s="174" t="s">
        <v>158</v>
      </c>
      <c r="E65" s="175"/>
      <c r="F65" s="175"/>
      <c r="G65" s="175"/>
      <c r="H65" s="175"/>
      <c r="I65" s="176"/>
      <c r="J65" s="177">
        <f>J134</f>
        <v>0</v>
      </c>
      <c r="K65" s="173"/>
      <c r="L65" s="178"/>
    </row>
    <row r="66" spans="2:12" s="9" customFormat="1" ht="19.9" customHeight="1">
      <c r="B66" s="179"/>
      <c r="C66" s="180"/>
      <c r="D66" s="181" t="s">
        <v>1009</v>
      </c>
      <c r="E66" s="182"/>
      <c r="F66" s="182"/>
      <c r="G66" s="182"/>
      <c r="H66" s="182"/>
      <c r="I66" s="183"/>
      <c r="J66" s="184">
        <f>J135</f>
        <v>0</v>
      </c>
      <c r="K66" s="180"/>
      <c r="L66" s="185"/>
    </row>
    <row r="67" spans="2:12" s="9" customFormat="1" ht="19.9" customHeight="1">
      <c r="B67" s="179"/>
      <c r="C67" s="180"/>
      <c r="D67" s="181" t="s">
        <v>2111</v>
      </c>
      <c r="E67" s="182"/>
      <c r="F67" s="182"/>
      <c r="G67" s="182"/>
      <c r="H67" s="182"/>
      <c r="I67" s="183"/>
      <c r="J67" s="184">
        <f>J150</f>
        <v>0</v>
      </c>
      <c r="K67" s="180"/>
      <c r="L67" s="185"/>
    </row>
    <row r="68" spans="2:12" s="9" customFormat="1" ht="19.9" customHeight="1">
      <c r="B68" s="179"/>
      <c r="C68" s="180"/>
      <c r="D68" s="181" t="s">
        <v>2112</v>
      </c>
      <c r="E68" s="182"/>
      <c r="F68" s="182"/>
      <c r="G68" s="182"/>
      <c r="H68" s="182"/>
      <c r="I68" s="183"/>
      <c r="J68" s="184">
        <f>J152</f>
        <v>0</v>
      </c>
      <c r="K68" s="180"/>
      <c r="L68" s="185"/>
    </row>
    <row r="69" spans="2:12" s="8" customFormat="1" ht="24.95" customHeight="1">
      <c r="B69" s="172"/>
      <c r="C69" s="173"/>
      <c r="D69" s="174" t="s">
        <v>1013</v>
      </c>
      <c r="E69" s="175"/>
      <c r="F69" s="175"/>
      <c r="G69" s="175"/>
      <c r="H69" s="175"/>
      <c r="I69" s="176"/>
      <c r="J69" s="177">
        <f>J155</f>
        <v>0</v>
      </c>
      <c r="K69" s="173"/>
      <c r="L69" s="178"/>
    </row>
    <row r="70" spans="2:12" s="9" customFormat="1" ht="19.9" customHeight="1">
      <c r="B70" s="179"/>
      <c r="C70" s="180"/>
      <c r="D70" s="181" t="s">
        <v>1014</v>
      </c>
      <c r="E70" s="182"/>
      <c r="F70" s="182"/>
      <c r="G70" s="182"/>
      <c r="H70" s="182"/>
      <c r="I70" s="183"/>
      <c r="J70" s="184">
        <f>J156</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172</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II</v>
      </c>
      <c r="F80" s="32"/>
      <c r="G80" s="32"/>
      <c r="H80" s="32"/>
      <c r="I80" s="136"/>
      <c r="J80" s="40"/>
      <c r="K80" s="40"/>
      <c r="L80" s="44"/>
    </row>
    <row r="81" spans="2:12" s="1" customFormat="1" ht="12" customHeight="1">
      <c r="B81" s="39"/>
      <c r="C81" s="32" t="s">
        <v>143</v>
      </c>
      <c r="D81" s="40"/>
      <c r="E81" s="40"/>
      <c r="F81" s="40"/>
      <c r="G81" s="40"/>
      <c r="H81" s="40"/>
      <c r="I81" s="136"/>
      <c r="J81" s="40"/>
      <c r="K81" s="40"/>
      <c r="L81" s="44"/>
    </row>
    <row r="82" spans="2:12" s="1" customFormat="1" ht="16.5" customHeight="1">
      <c r="B82" s="39"/>
      <c r="C82" s="40"/>
      <c r="D82" s="40"/>
      <c r="E82" s="69" t="str">
        <f>E9</f>
        <v>SO 02 - Vodovodní přípojka</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43.05" customHeight="1">
      <c r="B87" s="39"/>
      <c r="C87" s="32" t="s">
        <v>33</v>
      </c>
      <c r="D87" s="40"/>
      <c r="E87" s="40"/>
      <c r="F87" s="27" t="str">
        <f>IF(E18="","",E18)</f>
        <v>Vyplň údaj</v>
      </c>
      <c r="G87" s="40"/>
      <c r="H87" s="40"/>
      <c r="I87" s="139" t="s">
        <v>38</v>
      </c>
      <c r="J87" s="37" t="str">
        <f>E24</f>
        <v>Ing. arch. Maritn Jirovský, Ph.D., Převrátilská</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173</v>
      </c>
      <c r="D89" s="188" t="s">
        <v>62</v>
      </c>
      <c r="E89" s="188" t="s">
        <v>58</v>
      </c>
      <c r="F89" s="188" t="s">
        <v>59</v>
      </c>
      <c r="G89" s="188" t="s">
        <v>174</v>
      </c>
      <c r="H89" s="188" t="s">
        <v>175</v>
      </c>
      <c r="I89" s="189" t="s">
        <v>176</v>
      </c>
      <c r="J89" s="188" t="s">
        <v>147</v>
      </c>
      <c r="K89" s="190" t="s">
        <v>177</v>
      </c>
      <c r="L89" s="191"/>
      <c r="M89" s="92" t="s">
        <v>30</v>
      </c>
      <c r="N89" s="93" t="s">
        <v>47</v>
      </c>
      <c r="O89" s="93" t="s">
        <v>178</v>
      </c>
      <c r="P89" s="93" t="s">
        <v>179</v>
      </c>
      <c r="Q89" s="93" t="s">
        <v>180</v>
      </c>
      <c r="R89" s="93" t="s">
        <v>181</v>
      </c>
      <c r="S89" s="93" t="s">
        <v>182</v>
      </c>
      <c r="T89" s="94" t="s">
        <v>183</v>
      </c>
    </row>
    <row r="90" spans="2:63" s="1" customFormat="1" ht="22.8" customHeight="1">
      <c r="B90" s="39"/>
      <c r="C90" s="99" t="s">
        <v>184</v>
      </c>
      <c r="D90" s="40"/>
      <c r="E90" s="40"/>
      <c r="F90" s="40"/>
      <c r="G90" s="40"/>
      <c r="H90" s="40"/>
      <c r="I90" s="136"/>
      <c r="J90" s="192">
        <f>BK90</f>
        <v>0</v>
      </c>
      <c r="K90" s="40"/>
      <c r="L90" s="44"/>
      <c r="M90" s="95"/>
      <c r="N90" s="96"/>
      <c r="O90" s="96"/>
      <c r="P90" s="193">
        <f>P91+P113+P134+P155</f>
        <v>0</v>
      </c>
      <c r="Q90" s="96"/>
      <c r="R90" s="193">
        <f>R91+R113+R134+R155</f>
        <v>7.10446</v>
      </c>
      <c r="S90" s="96"/>
      <c r="T90" s="194">
        <f>T91+T113+T134+T155</f>
        <v>0</v>
      </c>
      <c r="AT90" s="17" t="s">
        <v>76</v>
      </c>
      <c r="AU90" s="17" t="s">
        <v>148</v>
      </c>
      <c r="BK90" s="195">
        <f>BK91+BK113+BK134+BK155</f>
        <v>0</v>
      </c>
    </row>
    <row r="91" spans="2:63" s="11" customFormat="1" ht="25.9" customHeight="1">
      <c r="B91" s="196"/>
      <c r="C91" s="197"/>
      <c r="D91" s="198" t="s">
        <v>76</v>
      </c>
      <c r="E91" s="199" t="s">
        <v>21</v>
      </c>
      <c r="F91" s="199" t="s">
        <v>188</v>
      </c>
      <c r="G91" s="197"/>
      <c r="H91" s="197"/>
      <c r="I91" s="200"/>
      <c r="J91" s="201">
        <f>BK91</f>
        <v>0</v>
      </c>
      <c r="K91" s="197"/>
      <c r="L91" s="202"/>
      <c r="M91" s="203"/>
      <c r="N91" s="204"/>
      <c r="O91" s="204"/>
      <c r="P91" s="205">
        <f>SUM(P92:P112)</f>
        <v>0</v>
      </c>
      <c r="Q91" s="204"/>
      <c r="R91" s="205">
        <f>SUM(R92:R112)</f>
        <v>0.14160999999999999</v>
      </c>
      <c r="S91" s="204"/>
      <c r="T91" s="206">
        <f>SUM(T92:T112)</f>
        <v>0</v>
      </c>
      <c r="AR91" s="207" t="s">
        <v>21</v>
      </c>
      <c r="AT91" s="208" t="s">
        <v>76</v>
      </c>
      <c r="AU91" s="208" t="s">
        <v>77</v>
      </c>
      <c r="AY91" s="207" t="s">
        <v>187</v>
      </c>
      <c r="BK91" s="209">
        <f>SUM(BK92:BK112)</f>
        <v>0</v>
      </c>
    </row>
    <row r="92" spans="2:65" s="1" customFormat="1" ht="16.5" customHeight="1">
      <c r="B92" s="39"/>
      <c r="C92" s="212" t="s">
        <v>21</v>
      </c>
      <c r="D92" s="212" t="s">
        <v>189</v>
      </c>
      <c r="E92" s="213" t="s">
        <v>1028</v>
      </c>
      <c r="F92" s="214" t="s">
        <v>1029</v>
      </c>
      <c r="G92" s="215" t="s">
        <v>1030</v>
      </c>
      <c r="H92" s="216">
        <v>7</v>
      </c>
      <c r="I92" s="217"/>
      <c r="J92" s="218">
        <f>ROUND(I92*H92,2)</f>
        <v>0</v>
      </c>
      <c r="K92" s="214" t="s">
        <v>193</v>
      </c>
      <c r="L92" s="44"/>
      <c r="M92" s="219" t="s">
        <v>30</v>
      </c>
      <c r="N92" s="220" t="s">
        <v>49</v>
      </c>
      <c r="O92" s="84"/>
      <c r="P92" s="221">
        <f>O92*H92</f>
        <v>0</v>
      </c>
      <c r="Q92" s="221">
        <v>0</v>
      </c>
      <c r="R92" s="221">
        <f>Q92*H92</f>
        <v>0</v>
      </c>
      <c r="S92" s="221">
        <v>0</v>
      </c>
      <c r="T92" s="222">
        <f>S92*H92</f>
        <v>0</v>
      </c>
      <c r="AR92" s="223" t="s">
        <v>194</v>
      </c>
      <c r="AT92" s="223" t="s">
        <v>189</v>
      </c>
      <c r="AU92" s="223" t="s">
        <v>21</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2113</v>
      </c>
    </row>
    <row r="93" spans="2:65" s="1" customFormat="1" ht="24" customHeight="1">
      <c r="B93" s="39"/>
      <c r="C93" s="212" t="s">
        <v>135</v>
      </c>
      <c r="D93" s="212" t="s">
        <v>189</v>
      </c>
      <c r="E93" s="213" t="s">
        <v>1032</v>
      </c>
      <c r="F93" s="214" t="s">
        <v>1033</v>
      </c>
      <c r="G93" s="215" t="s">
        <v>1034</v>
      </c>
      <c r="H93" s="216">
        <v>2.5</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21</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2114</v>
      </c>
    </row>
    <row r="94" spans="2:65" s="1" customFormat="1" ht="24" customHeight="1">
      <c r="B94" s="39"/>
      <c r="C94" s="212" t="s">
        <v>202</v>
      </c>
      <c r="D94" s="212" t="s">
        <v>189</v>
      </c>
      <c r="E94" s="213" t="s">
        <v>2115</v>
      </c>
      <c r="F94" s="214" t="s">
        <v>2116</v>
      </c>
      <c r="G94" s="215" t="s">
        <v>192</v>
      </c>
      <c r="H94" s="216">
        <v>15.3</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2117</v>
      </c>
    </row>
    <row r="95" spans="2:65" s="1" customFormat="1" ht="24" customHeight="1">
      <c r="B95" s="39"/>
      <c r="C95" s="212" t="s">
        <v>194</v>
      </c>
      <c r="D95" s="212" t="s">
        <v>189</v>
      </c>
      <c r="E95" s="213" t="s">
        <v>1036</v>
      </c>
      <c r="F95" s="214" t="s">
        <v>1037</v>
      </c>
      <c r="G95" s="215" t="s">
        <v>192</v>
      </c>
      <c r="H95" s="216">
        <v>75.7</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2118</v>
      </c>
    </row>
    <row r="96" spans="2:65" s="1" customFormat="1" ht="24" customHeight="1">
      <c r="B96" s="39"/>
      <c r="C96" s="212" t="s">
        <v>209</v>
      </c>
      <c r="D96" s="212" t="s">
        <v>189</v>
      </c>
      <c r="E96" s="213" t="s">
        <v>1040</v>
      </c>
      <c r="F96" s="214" t="s">
        <v>1041</v>
      </c>
      <c r="G96" s="215" t="s">
        <v>192</v>
      </c>
      <c r="H96" s="216">
        <v>75.7</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2119</v>
      </c>
    </row>
    <row r="97" spans="2:65" s="1" customFormat="1" ht="24" customHeight="1">
      <c r="B97" s="39"/>
      <c r="C97" s="212" t="s">
        <v>213</v>
      </c>
      <c r="D97" s="212" t="s">
        <v>189</v>
      </c>
      <c r="E97" s="213" t="s">
        <v>2120</v>
      </c>
      <c r="F97" s="214" t="s">
        <v>2121</v>
      </c>
      <c r="G97" s="215" t="s">
        <v>242</v>
      </c>
      <c r="H97" s="216">
        <v>166.6</v>
      </c>
      <c r="I97" s="217"/>
      <c r="J97" s="218">
        <f>ROUND(I97*H97,2)</f>
        <v>0</v>
      </c>
      <c r="K97" s="214" t="s">
        <v>193</v>
      </c>
      <c r="L97" s="44"/>
      <c r="M97" s="219" t="s">
        <v>30</v>
      </c>
      <c r="N97" s="220" t="s">
        <v>49</v>
      </c>
      <c r="O97" s="84"/>
      <c r="P97" s="221">
        <f>O97*H97</f>
        <v>0</v>
      </c>
      <c r="Q97" s="221">
        <v>0.00085</v>
      </c>
      <c r="R97" s="221">
        <f>Q97*H97</f>
        <v>0.14160999999999999</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2122</v>
      </c>
    </row>
    <row r="98" spans="2:47" s="1" customFormat="1" ht="12">
      <c r="B98" s="39"/>
      <c r="C98" s="40"/>
      <c r="D98" s="225" t="s">
        <v>196</v>
      </c>
      <c r="E98" s="40"/>
      <c r="F98" s="226" t="s">
        <v>2123</v>
      </c>
      <c r="G98" s="40"/>
      <c r="H98" s="40"/>
      <c r="I98" s="136"/>
      <c r="J98" s="40"/>
      <c r="K98" s="40"/>
      <c r="L98" s="44"/>
      <c r="M98" s="227"/>
      <c r="N98" s="84"/>
      <c r="O98" s="84"/>
      <c r="P98" s="84"/>
      <c r="Q98" s="84"/>
      <c r="R98" s="84"/>
      <c r="S98" s="84"/>
      <c r="T98" s="85"/>
      <c r="AT98" s="17" t="s">
        <v>196</v>
      </c>
      <c r="AU98" s="17" t="s">
        <v>21</v>
      </c>
    </row>
    <row r="99" spans="2:65" s="1" customFormat="1" ht="24" customHeight="1">
      <c r="B99" s="39"/>
      <c r="C99" s="212" t="s">
        <v>217</v>
      </c>
      <c r="D99" s="212" t="s">
        <v>189</v>
      </c>
      <c r="E99" s="213" t="s">
        <v>2124</v>
      </c>
      <c r="F99" s="214" t="s">
        <v>2125</v>
      </c>
      <c r="G99" s="215" t="s">
        <v>242</v>
      </c>
      <c r="H99" s="216">
        <v>166.6</v>
      </c>
      <c r="I99" s="217"/>
      <c r="J99" s="218">
        <f>ROUND(I99*H99,2)</f>
        <v>0</v>
      </c>
      <c r="K99" s="214" t="s">
        <v>193</v>
      </c>
      <c r="L99" s="44"/>
      <c r="M99" s="219" t="s">
        <v>30</v>
      </c>
      <c r="N99" s="220" t="s">
        <v>49</v>
      </c>
      <c r="O99" s="84"/>
      <c r="P99" s="221">
        <f>O99*H99</f>
        <v>0</v>
      </c>
      <c r="Q99" s="221">
        <v>0</v>
      </c>
      <c r="R99" s="221">
        <f>Q99*H99</f>
        <v>0</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2126</v>
      </c>
    </row>
    <row r="100" spans="2:65" s="1" customFormat="1" ht="24" customHeight="1">
      <c r="B100" s="39"/>
      <c r="C100" s="212" t="s">
        <v>221</v>
      </c>
      <c r="D100" s="212" t="s">
        <v>189</v>
      </c>
      <c r="E100" s="213" t="s">
        <v>2127</v>
      </c>
      <c r="F100" s="214" t="s">
        <v>2128</v>
      </c>
      <c r="G100" s="215" t="s">
        <v>192</v>
      </c>
      <c r="H100" s="216">
        <v>75.7</v>
      </c>
      <c r="I100" s="217"/>
      <c r="J100" s="218">
        <f>ROUND(I100*H100,2)</f>
        <v>0</v>
      </c>
      <c r="K100" s="214" t="s">
        <v>193</v>
      </c>
      <c r="L100" s="44"/>
      <c r="M100" s="219" t="s">
        <v>30</v>
      </c>
      <c r="N100" s="220" t="s">
        <v>49</v>
      </c>
      <c r="O100" s="84"/>
      <c r="P100" s="221">
        <f>O100*H100</f>
        <v>0</v>
      </c>
      <c r="Q100" s="221">
        <v>0</v>
      </c>
      <c r="R100" s="221">
        <f>Q100*H100</f>
        <v>0</v>
      </c>
      <c r="S100" s="221">
        <v>0</v>
      </c>
      <c r="T100" s="222">
        <f>S100*H100</f>
        <v>0</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2129</v>
      </c>
    </row>
    <row r="101" spans="2:65" s="1" customFormat="1" ht="24" customHeight="1">
      <c r="B101" s="39"/>
      <c r="C101" s="212" t="s">
        <v>227</v>
      </c>
      <c r="D101" s="212" t="s">
        <v>189</v>
      </c>
      <c r="E101" s="213" t="s">
        <v>1046</v>
      </c>
      <c r="F101" s="214" t="s">
        <v>1047</v>
      </c>
      <c r="G101" s="215" t="s">
        <v>192</v>
      </c>
      <c r="H101" s="216">
        <v>3</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2130</v>
      </c>
    </row>
    <row r="102" spans="2:65" s="1" customFormat="1" ht="24" customHeight="1">
      <c r="B102" s="39"/>
      <c r="C102" s="212" t="s">
        <v>233</v>
      </c>
      <c r="D102" s="212" t="s">
        <v>189</v>
      </c>
      <c r="E102" s="213" t="s">
        <v>214</v>
      </c>
      <c r="F102" s="214" t="s">
        <v>215</v>
      </c>
      <c r="G102" s="215" t="s">
        <v>192</v>
      </c>
      <c r="H102" s="216">
        <v>3</v>
      </c>
      <c r="I102" s="217"/>
      <c r="J102" s="218">
        <f>ROUND(I102*H102,2)</f>
        <v>0</v>
      </c>
      <c r="K102" s="214" t="s">
        <v>193</v>
      </c>
      <c r="L102" s="44"/>
      <c r="M102" s="219" t="s">
        <v>30</v>
      </c>
      <c r="N102" s="220" t="s">
        <v>49</v>
      </c>
      <c r="O102" s="84"/>
      <c r="P102" s="221">
        <f>O102*H102</f>
        <v>0</v>
      </c>
      <c r="Q102" s="221">
        <v>0</v>
      </c>
      <c r="R102" s="221">
        <f>Q102*H102</f>
        <v>0</v>
      </c>
      <c r="S102" s="221">
        <v>0</v>
      </c>
      <c r="T102" s="222">
        <f>S102*H102</f>
        <v>0</v>
      </c>
      <c r="AR102" s="223" t="s">
        <v>194</v>
      </c>
      <c r="AT102" s="223" t="s">
        <v>189</v>
      </c>
      <c r="AU102" s="223" t="s">
        <v>21</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2131</v>
      </c>
    </row>
    <row r="103" spans="2:65" s="1" customFormat="1" ht="16.5" customHeight="1">
      <c r="B103" s="39"/>
      <c r="C103" s="212" t="s">
        <v>239</v>
      </c>
      <c r="D103" s="212" t="s">
        <v>189</v>
      </c>
      <c r="E103" s="213" t="s">
        <v>218</v>
      </c>
      <c r="F103" s="214" t="s">
        <v>219</v>
      </c>
      <c r="G103" s="215" t="s">
        <v>192</v>
      </c>
      <c r="H103" s="216">
        <v>3</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194</v>
      </c>
      <c r="AT103" s="223" t="s">
        <v>189</v>
      </c>
      <c r="AU103" s="223" t="s">
        <v>21</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2132</v>
      </c>
    </row>
    <row r="104" spans="2:65" s="1" customFormat="1" ht="24" customHeight="1">
      <c r="B104" s="39"/>
      <c r="C104" s="212" t="s">
        <v>244</v>
      </c>
      <c r="D104" s="212" t="s">
        <v>189</v>
      </c>
      <c r="E104" s="213" t="s">
        <v>222</v>
      </c>
      <c r="F104" s="214" t="s">
        <v>1053</v>
      </c>
      <c r="G104" s="215" t="s">
        <v>269</v>
      </c>
      <c r="H104" s="216">
        <v>5.1</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21</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2133</v>
      </c>
    </row>
    <row r="105" spans="2:51" s="12" customFormat="1" ht="12">
      <c r="B105" s="228"/>
      <c r="C105" s="229"/>
      <c r="D105" s="225" t="s">
        <v>231</v>
      </c>
      <c r="E105" s="230" t="s">
        <v>30</v>
      </c>
      <c r="F105" s="231" t="s">
        <v>2134</v>
      </c>
      <c r="G105" s="229"/>
      <c r="H105" s="232">
        <v>5.1</v>
      </c>
      <c r="I105" s="233"/>
      <c r="J105" s="229"/>
      <c r="K105" s="229"/>
      <c r="L105" s="234"/>
      <c r="M105" s="235"/>
      <c r="N105" s="236"/>
      <c r="O105" s="236"/>
      <c r="P105" s="236"/>
      <c r="Q105" s="236"/>
      <c r="R105" s="236"/>
      <c r="S105" s="236"/>
      <c r="T105" s="237"/>
      <c r="AT105" s="238" t="s">
        <v>231</v>
      </c>
      <c r="AU105" s="238" t="s">
        <v>21</v>
      </c>
      <c r="AV105" s="12" t="s">
        <v>135</v>
      </c>
      <c r="AW105" s="12" t="s">
        <v>37</v>
      </c>
      <c r="AX105" s="12" t="s">
        <v>21</v>
      </c>
      <c r="AY105" s="238" t="s">
        <v>187</v>
      </c>
    </row>
    <row r="106" spans="2:65" s="1" customFormat="1" ht="24" customHeight="1">
      <c r="B106" s="39"/>
      <c r="C106" s="212" t="s">
        <v>249</v>
      </c>
      <c r="D106" s="212" t="s">
        <v>189</v>
      </c>
      <c r="E106" s="213" t="s">
        <v>1726</v>
      </c>
      <c r="F106" s="214" t="s">
        <v>1727</v>
      </c>
      <c r="G106" s="215" t="s">
        <v>192</v>
      </c>
      <c r="H106" s="216">
        <v>1.2</v>
      </c>
      <c r="I106" s="217"/>
      <c r="J106" s="218">
        <f>ROUND(I106*H106,2)</f>
        <v>0</v>
      </c>
      <c r="K106" s="214" t="s">
        <v>193</v>
      </c>
      <c r="L106" s="44"/>
      <c r="M106" s="219" t="s">
        <v>30</v>
      </c>
      <c r="N106" s="220" t="s">
        <v>49</v>
      </c>
      <c r="O106" s="84"/>
      <c r="P106" s="221">
        <f>O106*H106</f>
        <v>0</v>
      </c>
      <c r="Q106" s="221">
        <v>0</v>
      </c>
      <c r="R106" s="221">
        <f>Q106*H106</f>
        <v>0</v>
      </c>
      <c r="S106" s="221">
        <v>0</v>
      </c>
      <c r="T106" s="222">
        <f>S106*H106</f>
        <v>0</v>
      </c>
      <c r="AR106" s="223" t="s">
        <v>194</v>
      </c>
      <c r="AT106" s="223" t="s">
        <v>189</v>
      </c>
      <c r="AU106" s="223" t="s">
        <v>21</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2135</v>
      </c>
    </row>
    <row r="107" spans="2:47" s="1" customFormat="1" ht="12">
      <c r="B107" s="39"/>
      <c r="C107" s="40"/>
      <c r="D107" s="225" t="s">
        <v>196</v>
      </c>
      <c r="E107" s="40"/>
      <c r="F107" s="226" t="s">
        <v>2136</v>
      </c>
      <c r="G107" s="40"/>
      <c r="H107" s="40"/>
      <c r="I107" s="136"/>
      <c r="J107" s="40"/>
      <c r="K107" s="40"/>
      <c r="L107" s="44"/>
      <c r="M107" s="227"/>
      <c r="N107" s="84"/>
      <c r="O107" s="84"/>
      <c r="P107" s="84"/>
      <c r="Q107" s="84"/>
      <c r="R107" s="84"/>
      <c r="S107" s="84"/>
      <c r="T107" s="85"/>
      <c r="AT107" s="17" t="s">
        <v>196</v>
      </c>
      <c r="AU107" s="17" t="s">
        <v>21</v>
      </c>
    </row>
    <row r="108" spans="2:65" s="1" customFormat="1" ht="16.5" customHeight="1">
      <c r="B108" s="39"/>
      <c r="C108" s="212" t="s">
        <v>254</v>
      </c>
      <c r="D108" s="212" t="s">
        <v>189</v>
      </c>
      <c r="E108" s="213" t="s">
        <v>2137</v>
      </c>
      <c r="F108" s="214" t="s">
        <v>2138</v>
      </c>
      <c r="G108" s="215" t="s">
        <v>236</v>
      </c>
      <c r="H108" s="216">
        <v>49</v>
      </c>
      <c r="I108" s="217"/>
      <c r="J108" s="218">
        <f>ROUND(I108*H108,2)</f>
        <v>0</v>
      </c>
      <c r="K108" s="214" t="s">
        <v>30</v>
      </c>
      <c r="L108" s="44"/>
      <c r="M108" s="219" t="s">
        <v>30</v>
      </c>
      <c r="N108" s="220" t="s">
        <v>49</v>
      </c>
      <c r="O108" s="84"/>
      <c r="P108" s="221">
        <f>O108*H108</f>
        <v>0</v>
      </c>
      <c r="Q108" s="221">
        <v>0</v>
      </c>
      <c r="R108" s="221">
        <f>Q108*H108</f>
        <v>0</v>
      </c>
      <c r="S108" s="221">
        <v>0</v>
      </c>
      <c r="T108" s="222">
        <f>S108*H108</f>
        <v>0</v>
      </c>
      <c r="AR108" s="223" t="s">
        <v>194</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2139</v>
      </c>
    </row>
    <row r="109" spans="2:47" s="1" customFormat="1" ht="12">
      <c r="B109" s="39"/>
      <c r="C109" s="40"/>
      <c r="D109" s="225" t="s">
        <v>196</v>
      </c>
      <c r="E109" s="40"/>
      <c r="F109" s="226" t="s">
        <v>2140</v>
      </c>
      <c r="G109" s="40"/>
      <c r="H109" s="40"/>
      <c r="I109" s="136"/>
      <c r="J109" s="40"/>
      <c r="K109" s="40"/>
      <c r="L109" s="44"/>
      <c r="M109" s="227"/>
      <c r="N109" s="84"/>
      <c r="O109" s="84"/>
      <c r="P109" s="84"/>
      <c r="Q109" s="84"/>
      <c r="R109" s="84"/>
      <c r="S109" s="84"/>
      <c r="T109" s="85"/>
      <c r="AT109" s="17" t="s">
        <v>196</v>
      </c>
      <c r="AU109" s="17" t="s">
        <v>21</v>
      </c>
    </row>
    <row r="110" spans="2:65" s="1" customFormat="1" ht="24" customHeight="1">
      <c r="B110" s="39"/>
      <c r="C110" s="212" t="s">
        <v>8</v>
      </c>
      <c r="D110" s="212" t="s">
        <v>189</v>
      </c>
      <c r="E110" s="213" t="s">
        <v>2141</v>
      </c>
      <c r="F110" s="214" t="s">
        <v>2142</v>
      </c>
      <c r="G110" s="215" t="s">
        <v>192</v>
      </c>
      <c r="H110" s="216">
        <v>15.6</v>
      </c>
      <c r="I110" s="217"/>
      <c r="J110" s="218">
        <f>ROUND(I110*H110,2)</f>
        <v>0</v>
      </c>
      <c r="K110" s="214" t="s">
        <v>1382</v>
      </c>
      <c r="L110" s="44"/>
      <c r="M110" s="219" t="s">
        <v>30</v>
      </c>
      <c r="N110" s="220" t="s">
        <v>49</v>
      </c>
      <c r="O110" s="84"/>
      <c r="P110" s="221">
        <f>O110*H110</f>
        <v>0</v>
      </c>
      <c r="Q110" s="221">
        <v>0</v>
      </c>
      <c r="R110" s="221">
        <f>Q110*H110</f>
        <v>0</v>
      </c>
      <c r="S110" s="221">
        <v>0</v>
      </c>
      <c r="T110" s="222">
        <f>S110*H110</f>
        <v>0</v>
      </c>
      <c r="AR110" s="223" t="s">
        <v>194</v>
      </c>
      <c r="AT110" s="223" t="s">
        <v>189</v>
      </c>
      <c r="AU110" s="223" t="s">
        <v>21</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2143</v>
      </c>
    </row>
    <row r="111" spans="2:47" s="1" customFormat="1" ht="12">
      <c r="B111" s="39"/>
      <c r="C111" s="40"/>
      <c r="D111" s="225" t="s">
        <v>196</v>
      </c>
      <c r="E111" s="40"/>
      <c r="F111" s="226" t="s">
        <v>2144</v>
      </c>
      <c r="G111" s="40"/>
      <c r="H111" s="40"/>
      <c r="I111" s="136"/>
      <c r="J111" s="40"/>
      <c r="K111" s="40"/>
      <c r="L111" s="44"/>
      <c r="M111" s="227"/>
      <c r="N111" s="84"/>
      <c r="O111" s="84"/>
      <c r="P111" s="84"/>
      <c r="Q111" s="84"/>
      <c r="R111" s="84"/>
      <c r="S111" s="84"/>
      <c r="T111" s="85"/>
      <c r="AT111" s="17" t="s">
        <v>196</v>
      </c>
      <c r="AU111" s="17" t="s">
        <v>21</v>
      </c>
    </row>
    <row r="112" spans="2:65" s="1" customFormat="1" ht="36" customHeight="1">
      <c r="B112" s="39"/>
      <c r="C112" s="212" t="s">
        <v>262</v>
      </c>
      <c r="D112" s="212" t="s">
        <v>189</v>
      </c>
      <c r="E112" s="213" t="s">
        <v>1056</v>
      </c>
      <c r="F112" s="214" t="s">
        <v>1057</v>
      </c>
      <c r="G112" s="215" t="s">
        <v>192</v>
      </c>
      <c r="H112" s="216">
        <v>16.8</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194</v>
      </c>
      <c r="AT112" s="223" t="s">
        <v>189</v>
      </c>
      <c r="AU112" s="223" t="s">
        <v>21</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2145</v>
      </c>
    </row>
    <row r="113" spans="2:63" s="11" customFormat="1" ht="25.9" customHeight="1">
      <c r="B113" s="196"/>
      <c r="C113" s="197"/>
      <c r="D113" s="198" t="s">
        <v>76</v>
      </c>
      <c r="E113" s="199" t="s">
        <v>185</v>
      </c>
      <c r="F113" s="199" t="s">
        <v>186</v>
      </c>
      <c r="G113" s="197"/>
      <c r="H113" s="197"/>
      <c r="I113" s="200"/>
      <c r="J113" s="201">
        <f>BK113</f>
        <v>0</v>
      </c>
      <c r="K113" s="197"/>
      <c r="L113" s="202"/>
      <c r="M113" s="203"/>
      <c r="N113" s="204"/>
      <c r="O113" s="204"/>
      <c r="P113" s="205">
        <f>P114+P116+P123</f>
        <v>0</v>
      </c>
      <c r="Q113" s="204"/>
      <c r="R113" s="205">
        <f>R114+R116+R123</f>
        <v>6.43585</v>
      </c>
      <c r="S113" s="204"/>
      <c r="T113" s="206">
        <f>T114+T116+T123</f>
        <v>0</v>
      </c>
      <c r="AR113" s="207" t="s">
        <v>21</v>
      </c>
      <c r="AT113" s="208" t="s">
        <v>76</v>
      </c>
      <c r="AU113" s="208" t="s">
        <v>77</v>
      </c>
      <c r="AY113" s="207" t="s">
        <v>187</v>
      </c>
      <c r="BK113" s="209">
        <f>BK114+BK116+BK123</f>
        <v>0</v>
      </c>
    </row>
    <row r="114" spans="2:63" s="11" customFormat="1" ht="22.8" customHeight="1">
      <c r="B114" s="196"/>
      <c r="C114" s="197"/>
      <c r="D114" s="198" t="s">
        <v>76</v>
      </c>
      <c r="E114" s="210" t="s">
        <v>194</v>
      </c>
      <c r="F114" s="210" t="s">
        <v>405</v>
      </c>
      <c r="G114" s="197"/>
      <c r="H114" s="197"/>
      <c r="I114" s="200"/>
      <c r="J114" s="211">
        <f>BK114</f>
        <v>0</v>
      </c>
      <c r="K114" s="197"/>
      <c r="L114" s="202"/>
      <c r="M114" s="203"/>
      <c r="N114" s="204"/>
      <c r="O114" s="204"/>
      <c r="P114" s="205">
        <f>P115</f>
        <v>0</v>
      </c>
      <c r="Q114" s="204"/>
      <c r="R114" s="205">
        <f>R115</f>
        <v>5.67231</v>
      </c>
      <c r="S114" s="204"/>
      <c r="T114" s="206">
        <f>T115</f>
        <v>0</v>
      </c>
      <c r="AR114" s="207" t="s">
        <v>21</v>
      </c>
      <c r="AT114" s="208" t="s">
        <v>76</v>
      </c>
      <c r="AU114" s="208" t="s">
        <v>21</v>
      </c>
      <c r="AY114" s="207" t="s">
        <v>187</v>
      </c>
      <c r="BK114" s="209">
        <f>BK115</f>
        <v>0</v>
      </c>
    </row>
    <row r="115" spans="2:65" s="1" customFormat="1" ht="16.5" customHeight="1">
      <c r="B115" s="39"/>
      <c r="C115" s="212" t="s">
        <v>266</v>
      </c>
      <c r="D115" s="212" t="s">
        <v>189</v>
      </c>
      <c r="E115" s="213" t="s">
        <v>1065</v>
      </c>
      <c r="F115" s="214" t="s">
        <v>1066</v>
      </c>
      <c r="G115" s="215" t="s">
        <v>192</v>
      </c>
      <c r="H115" s="216">
        <v>3</v>
      </c>
      <c r="I115" s="217"/>
      <c r="J115" s="218">
        <f>ROUND(I115*H115,2)</f>
        <v>0</v>
      </c>
      <c r="K115" s="214" t="s">
        <v>193</v>
      </c>
      <c r="L115" s="44"/>
      <c r="M115" s="219" t="s">
        <v>30</v>
      </c>
      <c r="N115" s="220" t="s">
        <v>49</v>
      </c>
      <c r="O115" s="84"/>
      <c r="P115" s="221">
        <f>O115*H115</f>
        <v>0</v>
      </c>
      <c r="Q115" s="221">
        <v>1.89077</v>
      </c>
      <c r="R115" s="221">
        <f>Q115*H115</f>
        <v>5.67231</v>
      </c>
      <c r="S115" s="221">
        <v>0</v>
      </c>
      <c r="T115" s="222">
        <f>S115*H115</f>
        <v>0</v>
      </c>
      <c r="AR115" s="223" t="s">
        <v>194</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194</v>
      </c>
      <c r="BM115" s="223" t="s">
        <v>2146</v>
      </c>
    </row>
    <row r="116" spans="2:63" s="11" customFormat="1" ht="22.8" customHeight="1">
      <c r="B116" s="196"/>
      <c r="C116" s="197"/>
      <c r="D116" s="198" t="s">
        <v>76</v>
      </c>
      <c r="E116" s="210" t="s">
        <v>209</v>
      </c>
      <c r="F116" s="210" t="s">
        <v>444</v>
      </c>
      <c r="G116" s="197"/>
      <c r="H116" s="197"/>
      <c r="I116" s="200"/>
      <c r="J116" s="211">
        <f>BK116</f>
        <v>0</v>
      </c>
      <c r="K116" s="197"/>
      <c r="L116" s="202"/>
      <c r="M116" s="203"/>
      <c r="N116" s="204"/>
      <c r="O116" s="204"/>
      <c r="P116" s="205">
        <f>SUM(P117:P122)</f>
        <v>0</v>
      </c>
      <c r="Q116" s="204"/>
      <c r="R116" s="205">
        <f>SUM(R117:R122)</f>
        <v>0</v>
      </c>
      <c r="S116" s="204"/>
      <c r="T116" s="206">
        <f>SUM(T117:T122)</f>
        <v>0</v>
      </c>
      <c r="AR116" s="207" t="s">
        <v>21</v>
      </c>
      <c r="AT116" s="208" t="s">
        <v>76</v>
      </c>
      <c r="AU116" s="208" t="s">
        <v>21</v>
      </c>
      <c r="AY116" s="207" t="s">
        <v>187</v>
      </c>
      <c r="BK116" s="209">
        <f>SUM(BK117:BK122)</f>
        <v>0</v>
      </c>
    </row>
    <row r="117" spans="2:65" s="1" customFormat="1" ht="24" customHeight="1">
      <c r="B117" s="39"/>
      <c r="C117" s="212" t="s">
        <v>274</v>
      </c>
      <c r="D117" s="212" t="s">
        <v>189</v>
      </c>
      <c r="E117" s="213" t="s">
        <v>2147</v>
      </c>
      <c r="F117" s="214" t="s">
        <v>2148</v>
      </c>
      <c r="G117" s="215" t="s">
        <v>242</v>
      </c>
      <c r="H117" s="216">
        <v>19</v>
      </c>
      <c r="I117" s="217"/>
      <c r="J117" s="218">
        <f>ROUND(I117*H117,2)</f>
        <v>0</v>
      </c>
      <c r="K117" s="214" t="s">
        <v>30</v>
      </c>
      <c r="L117" s="44"/>
      <c r="M117" s="219" t="s">
        <v>30</v>
      </c>
      <c r="N117" s="220" t="s">
        <v>49</v>
      </c>
      <c r="O117" s="84"/>
      <c r="P117" s="221">
        <f>O117*H117</f>
        <v>0</v>
      </c>
      <c r="Q117" s="221">
        <v>0</v>
      </c>
      <c r="R117" s="221">
        <f>Q117*H117</f>
        <v>0</v>
      </c>
      <c r="S117" s="221">
        <v>0</v>
      </c>
      <c r="T117" s="222">
        <f>S117*H117</f>
        <v>0</v>
      </c>
      <c r="AR117" s="223" t="s">
        <v>194</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194</v>
      </c>
      <c r="BM117" s="223" t="s">
        <v>2149</v>
      </c>
    </row>
    <row r="118" spans="2:65" s="1" customFormat="1" ht="24" customHeight="1">
      <c r="B118" s="39"/>
      <c r="C118" s="212" t="s">
        <v>280</v>
      </c>
      <c r="D118" s="212" t="s">
        <v>189</v>
      </c>
      <c r="E118" s="213" t="s">
        <v>2150</v>
      </c>
      <c r="F118" s="214" t="s">
        <v>2151</v>
      </c>
      <c r="G118" s="215" t="s">
        <v>242</v>
      </c>
      <c r="H118" s="216">
        <v>19</v>
      </c>
      <c r="I118" s="217"/>
      <c r="J118" s="218">
        <f>ROUND(I118*H118,2)</f>
        <v>0</v>
      </c>
      <c r="K118" s="214" t="s">
        <v>2152</v>
      </c>
      <c r="L118" s="44"/>
      <c r="M118" s="219" t="s">
        <v>30</v>
      </c>
      <c r="N118" s="220" t="s">
        <v>49</v>
      </c>
      <c r="O118" s="84"/>
      <c r="P118" s="221">
        <f>O118*H118</f>
        <v>0</v>
      </c>
      <c r="Q118" s="221">
        <v>0</v>
      </c>
      <c r="R118" s="221">
        <f>Q118*H118</f>
        <v>0</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2153</v>
      </c>
    </row>
    <row r="119" spans="2:65" s="1" customFormat="1" ht="16.5" customHeight="1">
      <c r="B119" s="39"/>
      <c r="C119" s="212" t="s">
        <v>284</v>
      </c>
      <c r="D119" s="212" t="s">
        <v>189</v>
      </c>
      <c r="E119" s="213" t="s">
        <v>2154</v>
      </c>
      <c r="F119" s="214" t="s">
        <v>2155</v>
      </c>
      <c r="G119" s="215" t="s">
        <v>242</v>
      </c>
      <c r="H119" s="216">
        <v>18</v>
      </c>
      <c r="I119" s="217"/>
      <c r="J119" s="218">
        <f>ROUND(I119*H119,2)</f>
        <v>0</v>
      </c>
      <c r="K119" s="214" t="s">
        <v>2152</v>
      </c>
      <c r="L119" s="44"/>
      <c r="M119" s="219" t="s">
        <v>30</v>
      </c>
      <c r="N119" s="220" t="s">
        <v>49</v>
      </c>
      <c r="O119" s="84"/>
      <c r="P119" s="221">
        <f>O119*H119</f>
        <v>0</v>
      </c>
      <c r="Q119" s="221">
        <v>0</v>
      </c>
      <c r="R119" s="221">
        <f>Q119*H119</f>
        <v>0</v>
      </c>
      <c r="S119" s="221">
        <v>0</v>
      </c>
      <c r="T119" s="222">
        <f>S119*H119</f>
        <v>0</v>
      </c>
      <c r="AR119" s="223" t="s">
        <v>194</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194</v>
      </c>
      <c r="BM119" s="223" t="s">
        <v>2156</v>
      </c>
    </row>
    <row r="120" spans="2:65" s="1" customFormat="1" ht="16.5" customHeight="1">
      <c r="B120" s="39"/>
      <c r="C120" s="212" t="s">
        <v>7</v>
      </c>
      <c r="D120" s="212" t="s">
        <v>189</v>
      </c>
      <c r="E120" s="213" t="s">
        <v>2157</v>
      </c>
      <c r="F120" s="214" t="s">
        <v>2158</v>
      </c>
      <c r="G120" s="215" t="s">
        <v>242</v>
      </c>
      <c r="H120" s="216">
        <v>19.5</v>
      </c>
      <c r="I120" s="217"/>
      <c r="J120" s="218">
        <f>ROUND(I120*H120,2)</f>
        <v>0</v>
      </c>
      <c r="K120" s="214" t="s">
        <v>2152</v>
      </c>
      <c r="L120" s="44"/>
      <c r="M120" s="219" t="s">
        <v>30</v>
      </c>
      <c r="N120" s="220" t="s">
        <v>49</v>
      </c>
      <c r="O120" s="84"/>
      <c r="P120" s="221">
        <f>O120*H120</f>
        <v>0</v>
      </c>
      <c r="Q120" s="221">
        <v>0</v>
      </c>
      <c r="R120" s="221">
        <f>Q120*H120</f>
        <v>0</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2159</v>
      </c>
    </row>
    <row r="121" spans="2:65" s="1" customFormat="1" ht="24" customHeight="1">
      <c r="B121" s="39"/>
      <c r="C121" s="212" t="s">
        <v>296</v>
      </c>
      <c r="D121" s="212" t="s">
        <v>189</v>
      </c>
      <c r="E121" s="213" t="s">
        <v>2160</v>
      </c>
      <c r="F121" s="214" t="s">
        <v>2161</v>
      </c>
      <c r="G121" s="215" t="s">
        <v>242</v>
      </c>
      <c r="H121" s="216">
        <v>19.5</v>
      </c>
      <c r="I121" s="217"/>
      <c r="J121" s="218">
        <f>ROUND(I121*H121,2)</f>
        <v>0</v>
      </c>
      <c r="K121" s="214" t="s">
        <v>2152</v>
      </c>
      <c r="L121" s="44"/>
      <c r="M121" s="219" t="s">
        <v>30</v>
      </c>
      <c r="N121" s="220" t="s">
        <v>49</v>
      </c>
      <c r="O121" s="84"/>
      <c r="P121" s="221">
        <f>O121*H121</f>
        <v>0</v>
      </c>
      <c r="Q121" s="221">
        <v>0</v>
      </c>
      <c r="R121" s="221">
        <f>Q121*H121</f>
        <v>0</v>
      </c>
      <c r="S121" s="221">
        <v>0</v>
      </c>
      <c r="T121" s="222">
        <f>S121*H121</f>
        <v>0</v>
      </c>
      <c r="AR121" s="223" t="s">
        <v>194</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2162</v>
      </c>
    </row>
    <row r="122" spans="2:65" s="1" customFormat="1" ht="24" customHeight="1">
      <c r="B122" s="39"/>
      <c r="C122" s="212" t="s">
        <v>308</v>
      </c>
      <c r="D122" s="212" t="s">
        <v>189</v>
      </c>
      <c r="E122" s="213" t="s">
        <v>2163</v>
      </c>
      <c r="F122" s="214" t="s">
        <v>2164</v>
      </c>
      <c r="G122" s="215" t="s">
        <v>242</v>
      </c>
      <c r="H122" s="216">
        <v>18</v>
      </c>
      <c r="I122" s="217"/>
      <c r="J122" s="218">
        <f>ROUND(I122*H122,2)</f>
        <v>0</v>
      </c>
      <c r="K122" s="214" t="s">
        <v>2152</v>
      </c>
      <c r="L122" s="44"/>
      <c r="M122" s="219" t="s">
        <v>30</v>
      </c>
      <c r="N122" s="220" t="s">
        <v>49</v>
      </c>
      <c r="O122" s="84"/>
      <c r="P122" s="221">
        <f>O122*H122</f>
        <v>0</v>
      </c>
      <c r="Q122" s="221">
        <v>0</v>
      </c>
      <c r="R122" s="221">
        <f>Q122*H122</f>
        <v>0</v>
      </c>
      <c r="S122" s="221">
        <v>0</v>
      </c>
      <c r="T122" s="222">
        <f>S122*H122</f>
        <v>0</v>
      </c>
      <c r="AR122" s="223" t="s">
        <v>194</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2165</v>
      </c>
    </row>
    <row r="123" spans="2:63" s="11" customFormat="1" ht="22.8" customHeight="1">
      <c r="B123" s="196"/>
      <c r="C123" s="197"/>
      <c r="D123" s="198" t="s">
        <v>76</v>
      </c>
      <c r="E123" s="210" t="s">
        <v>221</v>
      </c>
      <c r="F123" s="210" t="s">
        <v>1069</v>
      </c>
      <c r="G123" s="197"/>
      <c r="H123" s="197"/>
      <c r="I123" s="200"/>
      <c r="J123" s="211">
        <f>BK123</f>
        <v>0</v>
      </c>
      <c r="K123" s="197"/>
      <c r="L123" s="202"/>
      <c r="M123" s="203"/>
      <c r="N123" s="204"/>
      <c r="O123" s="204"/>
      <c r="P123" s="205">
        <f>SUM(P124:P133)</f>
        <v>0</v>
      </c>
      <c r="Q123" s="204"/>
      <c r="R123" s="205">
        <f>SUM(R124:R133)</f>
        <v>0.76354</v>
      </c>
      <c r="S123" s="204"/>
      <c r="T123" s="206">
        <f>SUM(T124:T133)</f>
        <v>0</v>
      </c>
      <c r="AR123" s="207" t="s">
        <v>21</v>
      </c>
      <c r="AT123" s="208" t="s">
        <v>76</v>
      </c>
      <c r="AU123" s="208" t="s">
        <v>21</v>
      </c>
      <c r="AY123" s="207" t="s">
        <v>187</v>
      </c>
      <c r="BK123" s="209">
        <f>SUM(BK124:BK133)</f>
        <v>0</v>
      </c>
    </row>
    <row r="124" spans="2:65" s="1" customFormat="1" ht="24" customHeight="1">
      <c r="B124" s="39"/>
      <c r="C124" s="212" t="s">
        <v>330</v>
      </c>
      <c r="D124" s="212" t="s">
        <v>189</v>
      </c>
      <c r="E124" s="213" t="s">
        <v>2166</v>
      </c>
      <c r="F124" s="214" t="s">
        <v>2167</v>
      </c>
      <c r="G124" s="215" t="s">
        <v>339</v>
      </c>
      <c r="H124" s="216">
        <v>1</v>
      </c>
      <c r="I124" s="217"/>
      <c r="J124" s="218">
        <f>ROUND(I124*H124,2)</f>
        <v>0</v>
      </c>
      <c r="K124" s="214" t="s">
        <v>30</v>
      </c>
      <c r="L124" s="44"/>
      <c r="M124" s="219" t="s">
        <v>30</v>
      </c>
      <c r="N124" s="220" t="s">
        <v>49</v>
      </c>
      <c r="O124" s="84"/>
      <c r="P124" s="221">
        <f>O124*H124</f>
        <v>0</v>
      </c>
      <c r="Q124" s="221">
        <v>0.06313</v>
      </c>
      <c r="R124" s="221">
        <f>Q124*H124</f>
        <v>0.06313</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2168</v>
      </c>
    </row>
    <row r="125" spans="2:65" s="1" customFormat="1" ht="24" customHeight="1">
      <c r="B125" s="39"/>
      <c r="C125" s="212" t="s">
        <v>336</v>
      </c>
      <c r="D125" s="212" t="s">
        <v>189</v>
      </c>
      <c r="E125" s="213" t="s">
        <v>2169</v>
      </c>
      <c r="F125" s="214" t="s">
        <v>2170</v>
      </c>
      <c r="G125" s="215" t="s">
        <v>339</v>
      </c>
      <c r="H125" s="216">
        <v>1</v>
      </c>
      <c r="I125" s="217"/>
      <c r="J125" s="218">
        <f>ROUND(I125*H125,2)</f>
        <v>0</v>
      </c>
      <c r="K125" s="214" t="s">
        <v>193</v>
      </c>
      <c r="L125" s="44"/>
      <c r="M125" s="219" t="s">
        <v>30</v>
      </c>
      <c r="N125" s="220" t="s">
        <v>49</v>
      </c>
      <c r="O125" s="84"/>
      <c r="P125" s="221">
        <f>O125*H125</f>
        <v>0</v>
      </c>
      <c r="Q125" s="221">
        <v>0.00072</v>
      </c>
      <c r="R125" s="221">
        <f>Q125*H125</f>
        <v>0.00072</v>
      </c>
      <c r="S125" s="221">
        <v>0</v>
      </c>
      <c r="T125" s="222">
        <f>S125*H125</f>
        <v>0</v>
      </c>
      <c r="AR125" s="223" t="s">
        <v>194</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194</v>
      </c>
      <c r="BM125" s="223" t="s">
        <v>2171</v>
      </c>
    </row>
    <row r="126" spans="2:65" s="1" customFormat="1" ht="16.5" customHeight="1">
      <c r="B126" s="39"/>
      <c r="C126" s="250" t="s">
        <v>341</v>
      </c>
      <c r="D126" s="250" t="s">
        <v>275</v>
      </c>
      <c r="E126" s="251" t="s">
        <v>2172</v>
      </c>
      <c r="F126" s="252" t="s">
        <v>2173</v>
      </c>
      <c r="G126" s="253" t="s">
        <v>339</v>
      </c>
      <c r="H126" s="254">
        <v>1</v>
      </c>
      <c r="I126" s="255"/>
      <c r="J126" s="256">
        <f>ROUND(I126*H126,2)</f>
        <v>0</v>
      </c>
      <c r="K126" s="252" t="s">
        <v>193</v>
      </c>
      <c r="L126" s="257"/>
      <c r="M126" s="258" t="s">
        <v>30</v>
      </c>
      <c r="N126" s="259" t="s">
        <v>49</v>
      </c>
      <c r="O126" s="84"/>
      <c r="P126" s="221">
        <f>O126*H126</f>
        <v>0</v>
      </c>
      <c r="Q126" s="221">
        <v>0.011</v>
      </c>
      <c r="R126" s="221">
        <f>Q126*H126</f>
        <v>0.011</v>
      </c>
      <c r="S126" s="221">
        <v>0</v>
      </c>
      <c r="T126" s="222">
        <f>S126*H126</f>
        <v>0</v>
      </c>
      <c r="AR126" s="223" t="s">
        <v>221</v>
      </c>
      <c r="AT126" s="223" t="s">
        <v>275</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2174</v>
      </c>
    </row>
    <row r="127" spans="2:65" s="1" customFormat="1" ht="24" customHeight="1">
      <c r="B127" s="39"/>
      <c r="C127" s="212" t="s">
        <v>345</v>
      </c>
      <c r="D127" s="212" t="s">
        <v>189</v>
      </c>
      <c r="E127" s="213" t="s">
        <v>2175</v>
      </c>
      <c r="F127" s="214" t="s">
        <v>2176</v>
      </c>
      <c r="G127" s="215" t="s">
        <v>339</v>
      </c>
      <c r="H127" s="216">
        <v>1</v>
      </c>
      <c r="I127" s="217"/>
      <c r="J127" s="218">
        <f>ROUND(I127*H127,2)</f>
        <v>0</v>
      </c>
      <c r="K127" s="214" t="s">
        <v>193</v>
      </c>
      <c r="L127" s="44"/>
      <c r="M127" s="219" t="s">
        <v>30</v>
      </c>
      <c r="N127" s="220" t="s">
        <v>49</v>
      </c>
      <c r="O127" s="84"/>
      <c r="P127" s="221">
        <f>O127*H127</f>
        <v>0</v>
      </c>
      <c r="Q127" s="221">
        <v>0</v>
      </c>
      <c r="R127" s="221">
        <f>Q127*H127</f>
        <v>0</v>
      </c>
      <c r="S127" s="221">
        <v>0</v>
      </c>
      <c r="T127" s="222">
        <f>S127*H127</f>
        <v>0</v>
      </c>
      <c r="AR127" s="223" t="s">
        <v>194</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2177</v>
      </c>
    </row>
    <row r="128" spans="2:65" s="1" customFormat="1" ht="16.5" customHeight="1">
      <c r="B128" s="39"/>
      <c r="C128" s="250" t="s">
        <v>349</v>
      </c>
      <c r="D128" s="250" t="s">
        <v>275</v>
      </c>
      <c r="E128" s="251" t="s">
        <v>2178</v>
      </c>
      <c r="F128" s="252" t="s">
        <v>2179</v>
      </c>
      <c r="G128" s="253" t="s">
        <v>339</v>
      </c>
      <c r="H128" s="254">
        <v>1</v>
      </c>
      <c r="I128" s="255"/>
      <c r="J128" s="256">
        <f>ROUND(I128*H128,2)</f>
        <v>0</v>
      </c>
      <c r="K128" s="252" t="s">
        <v>193</v>
      </c>
      <c r="L128" s="257"/>
      <c r="M128" s="258" t="s">
        <v>30</v>
      </c>
      <c r="N128" s="259" t="s">
        <v>49</v>
      </c>
      <c r="O128" s="84"/>
      <c r="P128" s="221">
        <f>O128*H128</f>
        <v>0</v>
      </c>
      <c r="Q128" s="221">
        <v>0.0019</v>
      </c>
      <c r="R128" s="221">
        <f>Q128*H128</f>
        <v>0.0019</v>
      </c>
      <c r="S128" s="221">
        <v>0</v>
      </c>
      <c r="T128" s="222">
        <f>S128*H128</f>
        <v>0</v>
      </c>
      <c r="AR128" s="223" t="s">
        <v>221</v>
      </c>
      <c r="AT128" s="223" t="s">
        <v>275</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2180</v>
      </c>
    </row>
    <row r="129" spans="2:65" s="1" customFormat="1" ht="24" customHeight="1">
      <c r="B129" s="39"/>
      <c r="C129" s="212" t="s">
        <v>353</v>
      </c>
      <c r="D129" s="212" t="s">
        <v>189</v>
      </c>
      <c r="E129" s="213" t="s">
        <v>2181</v>
      </c>
      <c r="F129" s="214" t="s">
        <v>2182</v>
      </c>
      <c r="G129" s="215" t="s">
        <v>339</v>
      </c>
      <c r="H129" s="216">
        <v>1</v>
      </c>
      <c r="I129" s="217"/>
      <c r="J129" s="218">
        <f>ROUND(I129*H129,2)</f>
        <v>0</v>
      </c>
      <c r="K129" s="214" t="s">
        <v>193</v>
      </c>
      <c r="L129" s="44"/>
      <c r="M129" s="219" t="s">
        <v>30</v>
      </c>
      <c r="N129" s="220" t="s">
        <v>49</v>
      </c>
      <c r="O129" s="84"/>
      <c r="P129" s="221">
        <f>O129*H129</f>
        <v>0</v>
      </c>
      <c r="Q129" s="221">
        <v>0.43786</v>
      </c>
      <c r="R129" s="221">
        <f>Q129*H129</f>
        <v>0.43786</v>
      </c>
      <c r="S129" s="221">
        <v>0</v>
      </c>
      <c r="T129" s="222">
        <f>S129*H129</f>
        <v>0</v>
      </c>
      <c r="AR129" s="223" t="s">
        <v>194</v>
      </c>
      <c r="AT129" s="223" t="s">
        <v>189</v>
      </c>
      <c r="AU129" s="223" t="s">
        <v>135</v>
      </c>
      <c r="AY129" s="17" t="s">
        <v>187</v>
      </c>
      <c r="BE129" s="224">
        <f>IF(N129="základní",J129,0)</f>
        <v>0</v>
      </c>
      <c r="BF129" s="224">
        <f>IF(N129="snížená",J129,0)</f>
        <v>0</v>
      </c>
      <c r="BG129" s="224">
        <f>IF(N129="zákl. přenesená",J129,0)</f>
        <v>0</v>
      </c>
      <c r="BH129" s="224">
        <f>IF(N129="sníž. přenesená",J129,0)</f>
        <v>0</v>
      </c>
      <c r="BI129" s="224">
        <f>IF(N129="nulová",J129,0)</f>
        <v>0</v>
      </c>
      <c r="BJ129" s="17" t="s">
        <v>135</v>
      </c>
      <c r="BK129" s="224">
        <f>ROUND(I129*H129,2)</f>
        <v>0</v>
      </c>
      <c r="BL129" s="17" t="s">
        <v>194</v>
      </c>
      <c r="BM129" s="223" t="s">
        <v>2183</v>
      </c>
    </row>
    <row r="130" spans="2:65" s="1" customFormat="1" ht="16.5" customHeight="1">
      <c r="B130" s="39"/>
      <c r="C130" s="250" t="s">
        <v>357</v>
      </c>
      <c r="D130" s="250" t="s">
        <v>275</v>
      </c>
      <c r="E130" s="251" t="s">
        <v>2184</v>
      </c>
      <c r="F130" s="252" t="s">
        <v>2185</v>
      </c>
      <c r="G130" s="253" t="s">
        <v>339</v>
      </c>
      <c r="H130" s="254">
        <v>1</v>
      </c>
      <c r="I130" s="255"/>
      <c r="J130" s="256">
        <f>ROUND(I130*H130,2)</f>
        <v>0</v>
      </c>
      <c r="K130" s="252" t="s">
        <v>193</v>
      </c>
      <c r="L130" s="257"/>
      <c r="M130" s="258" t="s">
        <v>30</v>
      </c>
      <c r="N130" s="259" t="s">
        <v>49</v>
      </c>
      <c r="O130" s="84"/>
      <c r="P130" s="221">
        <f>O130*H130</f>
        <v>0</v>
      </c>
      <c r="Q130" s="221">
        <v>0.052</v>
      </c>
      <c r="R130" s="221">
        <f>Q130*H130</f>
        <v>0.052</v>
      </c>
      <c r="S130" s="221">
        <v>0</v>
      </c>
      <c r="T130" s="222">
        <f>S130*H130</f>
        <v>0</v>
      </c>
      <c r="AR130" s="223" t="s">
        <v>221</v>
      </c>
      <c r="AT130" s="223" t="s">
        <v>275</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2186</v>
      </c>
    </row>
    <row r="131" spans="2:65" s="1" customFormat="1" ht="24" customHeight="1">
      <c r="B131" s="39"/>
      <c r="C131" s="212" t="s">
        <v>361</v>
      </c>
      <c r="D131" s="212" t="s">
        <v>189</v>
      </c>
      <c r="E131" s="213" t="s">
        <v>2187</v>
      </c>
      <c r="F131" s="214" t="s">
        <v>2188</v>
      </c>
      <c r="G131" s="215" t="s">
        <v>339</v>
      </c>
      <c r="H131" s="216">
        <v>1</v>
      </c>
      <c r="I131" s="217"/>
      <c r="J131" s="218">
        <f>ROUND(I131*H131,2)</f>
        <v>0</v>
      </c>
      <c r="K131" s="214" t="s">
        <v>193</v>
      </c>
      <c r="L131" s="44"/>
      <c r="M131" s="219" t="s">
        <v>30</v>
      </c>
      <c r="N131" s="220" t="s">
        <v>49</v>
      </c>
      <c r="O131" s="84"/>
      <c r="P131" s="221">
        <f>O131*H131</f>
        <v>0</v>
      </c>
      <c r="Q131" s="221">
        <v>0.0606</v>
      </c>
      <c r="R131" s="221">
        <f>Q131*H131</f>
        <v>0.0606</v>
      </c>
      <c r="S131" s="221">
        <v>0</v>
      </c>
      <c r="T131" s="222">
        <f>S131*H131</f>
        <v>0</v>
      </c>
      <c r="AR131" s="223" t="s">
        <v>194</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194</v>
      </c>
      <c r="BM131" s="223" t="s">
        <v>2189</v>
      </c>
    </row>
    <row r="132" spans="2:65" s="1" customFormat="1" ht="16.5" customHeight="1">
      <c r="B132" s="39"/>
      <c r="C132" s="212" t="s">
        <v>365</v>
      </c>
      <c r="D132" s="212" t="s">
        <v>189</v>
      </c>
      <c r="E132" s="213" t="s">
        <v>2190</v>
      </c>
      <c r="F132" s="214" t="s">
        <v>2191</v>
      </c>
      <c r="G132" s="215" t="s">
        <v>339</v>
      </c>
      <c r="H132" s="216">
        <v>1</v>
      </c>
      <c r="I132" s="217"/>
      <c r="J132" s="218">
        <f>ROUND(I132*H132,2)</f>
        <v>0</v>
      </c>
      <c r="K132" s="214" t="s">
        <v>193</v>
      </c>
      <c r="L132" s="44"/>
      <c r="M132" s="219" t="s">
        <v>30</v>
      </c>
      <c r="N132" s="220" t="s">
        <v>49</v>
      </c>
      <c r="O132" s="84"/>
      <c r="P132" s="221">
        <f>O132*H132</f>
        <v>0</v>
      </c>
      <c r="Q132" s="221">
        <v>0.12303</v>
      </c>
      <c r="R132" s="221">
        <f>Q132*H132</f>
        <v>0.12303</v>
      </c>
      <c r="S132" s="221">
        <v>0</v>
      </c>
      <c r="T132" s="222">
        <f>S132*H132</f>
        <v>0</v>
      </c>
      <c r="AR132" s="223" t="s">
        <v>194</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194</v>
      </c>
      <c r="BM132" s="223" t="s">
        <v>2192</v>
      </c>
    </row>
    <row r="133" spans="2:65" s="1" customFormat="1" ht="16.5" customHeight="1">
      <c r="B133" s="39"/>
      <c r="C133" s="250" t="s">
        <v>369</v>
      </c>
      <c r="D133" s="250" t="s">
        <v>275</v>
      </c>
      <c r="E133" s="251" t="s">
        <v>2193</v>
      </c>
      <c r="F133" s="252" t="s">
        <v>2194</v>
      </c>
      <c r="G133" s="253" t="s">
        <v>339</v>
      </c>
      <c r="H133" s="254">
        <v>1</v>
      </c>
      <c r="I133" s="255"/>
      <c r="J133" s="256">
        <f>ROUND(I133*H133,2)</f>
        <v>0</v>
      </c>
      <c r="K133" s="252" t="s">
        <v>193</v>
      </c>
      <c r="L133" s="257"/>
      <c r="M133" s="258" t="s">
        <v>30</v>
      </c>
      <c r="N133" s="259" t="s">
        <v>49</v>
      </c>
      <c r="O133" s="84"/>
      <c r="P133" s="221">
        <f>O133*H133</f>
        <v>0</v>
      </c>
      <c r="Q133" s="221">
        <v>0.0133</v>
      </c>
      <c r="R133" s="221">
        <f>Q133*H133</f>
        <v>0.0133</v>
      </c>
      <c r="S133" s="221">
        <v>0</v>
      </c>
      <c r="T133" s="222">
        <f>S133*H133</f>
        <v>0</v>
      </c>
      <c r="AR133" s="223" t="s">
        <v>221</v>
      </c>
      <c r="AT133" s="223" t="s">
        <v>275</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194</v>
      </c>
      <c r="BM133" s="223" t="s">
        <v>2195</v>
      </c>
    </row>
    <row r="134" spans="2:63" s="11" customFormat="1" ht="25.9" customHeight="1">
      <c r="B134" s="196"/>
      <c r="C134" s="197"/>
      <c r="D134" s="198" t="s">
        <v>76</v>
      </c>
      <c r="E134" s="199" t="s">
        <v>627</v>
      </c>
      <c r="F134" s="199" t="s">
        <v>628</v>
      </c>
      <c r="G134" s="197"/>
      <c r="H134" s="197"/>
      <c r="I134" s="200"/>
      <c r="J134" s="201">
        <f>BK134</f>
        <v>0</v>
      </c>
      <c r="K134" s="197"/>
      <c r="L134" s="202"/>
      <c r="M134" s="203"/>
      <c r="N134" s="204"/>
      <c r="O134" s="204"/>
      <c r="P134" s="205">
        <f>P135+P150+P152</f>
        <v>0</v>
      </c>
      <c r="Q134" s="204"/>
      <c r="R134" s="205">
        <f>R135+R150+R152</f>
        <v>0.5269999999999999</v>
      </c>
      <c r="S134" s="204"/>
      <c r="T134" s="206">
        <f>T135+T150+T152</f>
        <v>0</v>
      </c>
      <c r="AR134" s="207" t="s">
        <v>135</v>
      </c>
      <c r="AT134" s="208" t="s">
        <v>76</v>
      </c>
      <c r="AU134" s="208" t="s">
        <v>77</v>
      </c>
      <c r="AY134" s="207" t="s">
        <v>187</v>
      </c>
      <c r="BK134" s="209">
        <f>BK135+BK150+BK152</f>
        <v>0</v>
      </c>
    </row>
    <row r="135" spans="2:63" s="11" customFormat="1" ht="22.8" customHeight="1">
      <c r="B135" s="196"/>
      <c r="C135" s="197"/>
      <c r="D135" s="198" t="s">
        <v>76</v>
      </c>
      <c r="E135" s="210" t="s">
        <v>1192</v>
      </c>
      <c r="F135" s="210" t="s">
        <v>1193</v>
      </c>
      <c r="G135" s="197"/>
      <c r="H135" s="197"/>
      <c r="I135" s="200"/>
      <c r="J135" s="211">
        <f>BK135</f>
        <v>0</v>
      </c>
      <c r="K135" s="197"/>
      <c r="L135" s="202"/>
      <c r="M135" s="203"/>
      <c r="N135" s="204"/>
      <c r="O135" s="204"/>
      <c r="P135" s="205">
        <f>SUM(P136:P149)</f>
        <v>0</v>
      </c>
      <c r="Q135" s="204"/>
      <c r="R135" s="205">
        <f>SUM(R136:R149)</f>
        <v>0.52301</v>
      </c>
      <c r="S135" s="204"/>
      <c r="T135" s="206">
        <f>SUM(T136:T149)</f>
        <v>0</v>
      </c>
      <c r="AR135" s="207" t="s">
        <v>135</v>
      </c>
      <c r="AT135" s="208" t="s">
        <v>76</v>
      </c>
      <c r="AU135" s="208" t="s">
        <v>21</v>
      </c>
      <c r="AY135" s="207" t="s">
        <v>187</v>
      </c>
      <c r="BK135" s="209">
        <f>SUM(BK136:BK149)</f>
        <v>0</v>
      </c>
    </row>
    <row r="136" spans="2:65" s="1" customFormat="1" ht="16.5" customHeight="1">
      <c r="B136" s="39"/>
      <c r="C136" s="212" t="s">
        <v>373</v>
      </c>
      <c r="D136" s="212" t="s">
        <v>189</v>
      </c>
      <c r="E136" s="213" t="s">
        <v>1213</v>
      </c>
      <c r="F136" s="214" t="s">
        <v>1214</v>
      </c>
      <c r="G136" s="215" t="s">
        <v>236</v>
      </c>
      <c r="H136" s="216">
        <v>50</v>
      </c>
      <c r="I136" s="217"/>
      <c r="J136" s="218">
        <f>ROUND(I136*H136,2)</f>
        <v>0</v>
      </c>
      <c r="K136" s="214" t="s">
        <v>193</v>
      </c>
      <c r="L136" s="44"/>
      <c r="M136" s="219" t="s">
        <v>30</v>
      </c>
      <c r="N136" s="220" t="s">
        <v>49</v>
      </c>
      <c r="O136" s="84"/>
      <c r="P136" s="221">
        <f>O136*H136</f>
        <v>0</v>
      </c>
      <c r="Q136" s="221">
        <v>0.00065</v>
      </c>
      <c r="R136" s="221">
        <f>Q136*H136</f>
        <v>0.0325</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2196</v>
      </c>
    </row>
    <row r="137" spans="2:65" s="1" customFormat="1" ht="16.5" customHeight="1">
      <c r="B137" s="39"/>
      <c r="C137" s="250" t="s">
        <v>377</v>
      </c>
      <c r="D137" s="250" t="s">
        <v>275</v>
      </c>
      <c r="E137" s="251" t="s">
        <v>1216</v>
      </c>
      <c r="F137" s="252" t="s">
        <v>1217</v>
      </c>
      <c r="G137" s="253" t="s">
        <v>236</v>
      </c>
      <c r="H137" s="254">
        <v>50</v>
      </c>
      <c r="I137" s="255"/>
      <c r="J137" s="256">
        <f>ROUND(I137*H137,2)</f>
        <v>0</v>
      </c>
      <c r="K137" s="252" t="s">
        <v>193</v>
      </c>
      <c r="L137" s="257"/>
      <c r="M137" s="258" t="s">
        <v>30</v>
      </c>
      <c r="N137" s="259" t="s">
        <v>49</v>
      </c>
      <c r="O137" s="84"/>
      <c r="P137" s="221">
        <f>O137*H137</f>
        <v>0</v>
      </c>
      <c r="Q137" s="221">
        <v>0.00042</v>
      </c>
      <c r="R137" s="221">
        <f>Q137*H137</f>
        <v>0.021</v>
      </c>
      <c r="S137" s="221">
        <v>0</v>
      </c>
      <c r="T137" s="222">
        <f>S137*H137</f>
        <v>0</v>
      </c>
      <c r="AR137" s="223" t="s">
        <v>365</v>
      </c>
      <c r="AT137" s="223" t="s">
        <v>275</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2197</v>
      </c>
    </row>
    <row r="138" spans="2:65" s="1" customFormat="1" ht="16.5" customHeight="1">
      <c r="B138" s="39"/>
      <c r="C138" s="212" t="s">
        <v>382</v>
      </c>
      <c r="D138" s="212" t="s">
        <v>189</v>
      </c>
      <c r="E138" s="213" t="s">
        <v>2198</v>
      </c>
      <c r="F138" s="214" t="s">
        <v>2199</v>
      </c>
      <c r="G138" s="215" t="s">
        <v>333</v>
      </c>
      <c r="H138" s="216">
        <v>1</v>
      </c>
      <c r="I138" s="217"/>
      <c r="J138" s="218">
        <f>ROUND(I138*H138,2)</f>
        <v>0</v>
      </c>
      <c r="K138" s="214" t="s">
        <v>193</v>
      </c>
      <c r="L138" s="44"/>
      <c r="M138" s="219" t="s">
        <v>30</v>
      </c>
      <c r="N138" s="220" t="s">
        <v>49</v>
      </c>
      <c r="O138" s="84"/>
      <c r="P138" s="221">
        <f>O138*H138</f>
        <v>0</v>
      </c>
      <c r="Q138" s="221">
        <v>0.01453</v>
      </c>
      <c r="R138" s="221">
        <f>Q138*H138</f>
        <v>0.01453</v>
      </c>
      <c r="S138" s="221">
        <v>0</v>
      </c>
      <c r="T138" s="222">
        <f>S138*H138</f>
        <v>0</v>
      </c>
      <c r="AR138" s="223" t="s">
        <v>262</v>
      </c>
      <c r="AT138" s="223" t="s">
        <v>189</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2200</v>
      </c>
    </row>
    <row r="139" spans="2:65" s="1" customFormat="1" ht="16.5" customHeight="1">
      <c r="B139" s="39"/>
      <c r="C139" s="212" t="s">
        <v>387</v>
      </c>
      <c r="D139" s="212" t="s">
        <v>189</v>
      </c>
      <c r="E139" s="213" t="s">
        <v>2201</v>
      </c>
      <c r="F139" s="214" t="s">
        <v>2202</v>
      </c>
      <c r="G139" s="215" t="s">
        <v>339</v>
      </c>
      <c r="H139" s="216">
        <v>1</v>
      </c>
      <c r="I139" s="217"/>
      <c r="J139" s="218">
        <f>ROUND(I139*H139,2)</f>
        <v>0</v>
      </c>
      <c r="K139" s="214" t="s">
        <v>193</v>
      </c>
      <c r="L139" s="44"/>
      <c r="M139" s="219" t="s">
        <v>30</v>
      </c>
      <c r="N139" s="220" t="s">
        <v>49</v>
      </c>
      <c r="O139" s="84"/>
      <c r="P139" s="221">
        <f>O139*H139</f>
        <v>0</v>
      </c>
      <c r="Q139" s="221">
        <v>0</v>
      </c>
      <c r="R139" s="221">
        <f>Q139*H139</f>
        <v>0</v>
      </c>
      <c r="S139" s="221">
        <v>0</v>
      </c>
      <c r="T139" s="222">
        <f>S139*H139</f>
        <v>0</v>
      </c>
      <c r="AR139" s="223" t="s">
        <v>262</v>
      </c>
      <c r="AT139" s="223" t="s">
        <v>189</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2203</v>
      </c>
    </row>
    <row r="140" spans="2:65" s="1" customFormat="1" ht="16.5" customHeight="1">
      <c r="B140" s="39"/>
      <c r="C140" s="250" t="s">
        <v>401</v>
      </c>
      <c r="D140" s="250" t="s">
        <v>275</v>
      </c>
      <c r="E140" s="251" t="s">
        <v>2204</v>
      </c>
      <c r="F140" s="252" t="s">
        <v>2205</v>
      </c>
      <c r="G140" s="253" t="s">
        <v>339</v>
      </c>
      <c r="H140" s="254">
        <v>1</v>
      </c>
      <c r="I140" s="255"/>
      <c r="J140" s="256">
        <f>ROUND(I140*H140,2)</f>
        <v>0</v>
      </c>
      <c r="K140" s="252" t="s">
        <v>193</v>
      </c>
      <c r="L140" s="257"/>
      <c r="M140" s="258" t="s">
        <v>30</v>
      </c>
      <c r="N140" s="259" t="s">
        <v>49</v>
      </c>
      <c r="O140" s="84"/>
      <c r="P140" s="221">
        <f>O140*H140</f>
        <v>0</v>
      </c>
      <c r="Q140" s="221">
        <v>0.0035</v>
      </c>
      <c r="R140" s="221">
        <f>Q140*H140</f>
        <v>0.0035</v>
      </c>
      <c r="S140" s="221">
        <v>0</v>
      </c>
      <c r="T140" s="222">
        <f>S140*H140</f>
        <v>0</v>
      </c>
      <c r="AR140" s="223" t="s">
        <v>365</v>
      </c>
      <c r="AT140" s="223" t="s">
        <v>275</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2206</v>
      </c>
    </row>
    <row r="141" spans="2:65" s="1" customFormat="1" ht="24" customHeight="1">
      <c r="B141" s="39"/>
      <c r="C141" s="212" t="s">
        <v>406</v>
      </c>
      <c r="D141" s="212" t="s">
        <v>189</v>
      </c>
      <c r="E141" s="213" t="s">
        <v>2207</v>
      </c>
      <c r="F141" s="214" t="s">
        <v>2208</v>
      </c>
      <c r="G141" s="215" t="s">
        <v>339</v>
      </c>
      <c r="H141" s="216">
        <v>2</v>
      </c>
      <c r="I141" s="217"/>
      <c r="J141" s="218">
        <f>ROUND(I141*H141,2)</f>
        <v>0</v>
      </c>
      <c r="K141" s="214" t="s">
        <v>193</v>
      </c>
      <c r="L141" s="44"/>
      <c r="M141" s="219" t="s">
        <v>30</v>
      </c>
      <c r="N141" s="220" t="s">
        <v>49</v>
      </c>
      <c r="O141" s="84"/>
      <c r="P141" s="221">
        <f>O141*H141</f>
        <v>0</v>
      </c>
      <c r="Q141" s="221">
        <v>0.00025</v>
      </c>
      <c r="R141" s="221">
        <f>Q141*H141</f>
        <v>0.0005</v>
      </c>
      <c r="S141" s="221">
        <v>0</v>
      </c>
      <c r="T141" s="222">
        <f>S141*H141</f>
        <v>0</v>
      </c>
      <c r="AR141" s="223" t="s">
        <v>262</v>
      </c>
      <c r="AT141" s="223" t="s">
        <v>189</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2209</v>
      </c>
    </row>
    <row r="142" spans="2:65" s="1" customFormat="1" ht="16.5" customHeight="1">
      <c r="B142" s="39"/>
      <c r="C142" s="212" t="s">
        <v>411</v>
      </c>
      <c r="D142" s="212" t="s">
        <v>189</v>
      </c>
      <c r="E142" s="213" t="s">
        <v>2210</v>
      </c>
      <c r="F142" s="214" t="s">
        <v>2211</v>
      </c>
      <c r="G142" s="215" t="s">
        <v>339</v>
      </c>
      <c r="H142" s="216">
        <v>1</v>
      </c>
      <c r="I142" s="217"/>
      <c r="J142" s="218">
        <f>ROUND(I142*H142,2)</f>
        <v>0</v>
      </c>
      <c r="K142" s="214" t="s">
        <v>193</v>
      </c>
      <c r="L142" s="44"/>
      <c r="M142" s="219" t="s">
        <v>30</v>
      </c>
      <c r="N142" s="220" t="s">
        <v>49</v>
      </c>
      <c r="O142" s="84"/>
      <c r="P142" s="221">
        <f>O142*H142</f>
        <v>0</v>
      </c>
      <c r="Q142" s="221">
        <v>0.00055</v>
      </c>
      <c r="R142" s="221">
        <f>Q142*H142</f>
        <v>0.00055</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2212</v>
      </c>
    </row>
    <row r="143" spans="2:65" s="1" customFormat="1" ht="16.5" customHeight="1">
      <c r="B143" s="39"/>
      <c r="C143" s="212" t="s">
        <v>415</v>
      </c>
      <c r="D143" s="212" t="s">
        <v>189</v>
      </c>
      <c r="E143" s="213" t="s">
        <v>2213</v>
      </c>
      <c r="F143" s="214" t="s">
        <v>2214</v>
      </c>
      <c r="G143" s="215" t="s">
        <v>339</v>
      </c>
      <c r="H143" s="216">
        <v>1</v>
      </c>
      <c r="I143" s="217"/>
      <c r="J143" s="218">
        <f>ROUND(I143*H143,2)</f>
        <v>0</v>
      </c>
      <c r="K143" s="214" t="s">
        <v>193</v>
      </c>
      <c r="L143" s="44"/>
      <c r="M143" s="219" t="s">
        <v>30</v>
      </c>
      <c r="N143" s="220" t="s">
        <v>49</v>
      </c>
      <c r="O143" s="84"/>
      <c r="P143" s="221">
        <f>O143*H143</f>
        <v>0</v>
      </c>
      <c r="Q143" s="221">
        <v>0.00097</v>
      </c>
      <c r="R143" s="221">
        <f>Q143*H143</f>
        <v>0.00097</v>
      </c>
      <c r="S143" s="221">
        <v>0</v>
      </c>
      <c r="T143" s="222">
        <f>S143*H143</f>
        <v>0</v>
      </c>
      <c r="AR143" s="223" t="s">
        <v>262</v>
      </c>
      <c r="AT143" s="223" t="s">
        <v>189</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2215</v>
      </c>
    </row>
    <row r="144" spans="2:65" s="1" customFormat="1" ht="16.5" customHeight="1">
      <c r="B144" s="39"/>
      <c r="C144" s="212" t="s">
        <v>419</v>
      </c>
      <c r="D144" s="212" t="s">
        <v>189</v>
      </c>
      <c r="E144" s="213" t="s">
        <v>2216</v>
      </c>
      <c r="F144" s="214" t="s">
        <v>2217</v>
      </c>
      <c r="G144" s="215" t="s">
        <v>339</v>
      </c>
      <c r="H144" s="216">
        <v>1</v>
      </c>
      <c r="I144" s="217"/>
      <c r="J144" s="218">
        <f>ROUND(I144*H144,2)</f>
        <v>0</v>
      </c>
      <c r="K144" s="214" t="s">
        <v>193</v>
      </c>
      <c r="L144" s="44"/>
      <c r="M144" s="219" t="s">
        <v>30</v>
      </c>
      <c r="N144" s="220" t="s">
        <v>49</v>
      </c>
      <c r="O144" s="84"/>
      <c r="P144" s="221">
        <f>O144*H144</f>
        <v>0</v>
      </c>
      <c r="Q144" s="221">
        <v>0.00328</v>
      </c>
      <c r="R144" s="221">
        <f>Q144*H144</f>
        <v>0.00328</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2218</v>
      </c>
    </row>
    <row r="145" spans="2:65" s="1" customFormat="1" ht="16.5" customHeight="1">
      <c r="B145" s="39"/>
      <c r="C145" s="212" t="s">
        <v>424</v>
      </c>
      <c r="D145" s="212" t="s">
        <v>189</v>
      </c>
      <c r="E145" s="213" t="s">
        <v>2219</v>
      </c>
      <c r="F145" s="214" t="s">
        <v>2220</v>
      </c>
      <c r="G145" s="215" t="s">
        <v>333</v>
      </c>
      <c r="H145" s="216">
        <v>1</v>
      </c>
      <c r="I145" s="217"/>
      <c r="J145" s="218">
        <f>ROUND(I145*H145,2)</f>
        <v>0</v>
      </c>
      <c r="K145" s="214" t="s">
        <v>193</v>
      </c>
      <c r="L145" s="44"/>
      <c r="M145" s="219" t="s">
        <v>30</v>
      </c>
      <c r="N145" s="220" t="s">
        <v>49</v>
      </c>
      <c r="O145" s="84"/>
      <c r="P145" s="221">
        <f>O145*H145</f>
        <v>0</v>
      </c>
      <c r="Q145" s="221">
        <v>0.002</v>
      </c>
      <c r="R145" s="221">
        <f>Q145*H145</f>
        <v>0.002</v>
      </c>
      <c r="S145" s="221">
        <v>0</v>
      </c>
      <c r="T145" s="222">
        <f>S145*H145</f>
        <v>0</v>
      </c>
      <c r="AR145" s="223" t="s">
        <v>262</v>
      </c>
      <c r="AT145" s="223" t="s">
        <v>189</v>
      </c>
      <c r="AU145" s="223" t="s">
        <v>135</v>
      </c>
      <c r="AY145" s="17" t="s">
        <v>187</v>
      </c>
      <c r="BE145" s="224">
        <f>IF(N145="základní",J145,0)</f>
        <v>0</v>
      </c>
      <c r="BF145" s="224">
        <f>IF(N145="snížená",J145,0)</f>
        <v>0</v>
      </c>
      <c r="BG145" s="224">
        <f>IF(N145="zákl. přenesená",J145,0)</f>
        <v>0</v>
      </c>
      <c r="BH145" s="224">
        <f>IF(N145="sníž. přenesená",J145,0)</f>
        <v>0</v>
      </c>
      <c r="BI145" s="224">
        <f>IF(N145="nulová",J145,0)</f>
        <v>0</v>
      </c>
      <c r="BJ145" s="17" t="s">
        <v>135</v>
      </c>
      <c r="BK145" s="224">
        <f>ROUND(I145*H145,2)</f>
        <v>0</v>
      </c>
      <c r="BL145" s="17" t="s">
        <v>262</v>
      </c>
      <c r="BM145" s="223" t="s">
        <v>2221</v>
      </c>
    </row>
    <row r="146" spans="2:65" s="1" customFormat="1" ht="24" customHeight="1">
      <c r="B146" s="39"/>
      <c r="C146" s="212" t="s">
        <v>429</v>
      </c>
      <c r="D146" s="212" t="s">
        <v>189</v>
      </c>
      <c r="E146" s="213" t="s">
        <v>1232</v>
      </c>
      <c r="F146" s="214" t="s">
        <v>1233</v>
      </c>
      <c r="G146" s="215" t="s">
        <v>236</v>
      </c>
      <c r="H146" s="216">
        <v>50</v>
      </c>
      <c r="I146" s="217"/>
      <c r="J146" s="218">
        <f>ROUND(I146*H146,2)</f>
        <v>0</v>
      </c>
      <c r="K146" s="214" t="s">
        <v>193</v>
      </c>
      <c r="L146" s="44"/>
      <c r="M146" s="219" t="s">
        <v>30</v>
      </c>
      <c r="N146" s="220" t="s">
        <v>49</v>
      </c>
      <c r="O146" s="84"/>
      <c r="P146" s="221">
        <f>O146*H146</f>
        <v>0</v>
      </c>
      <c r="Q146" s="221">
        <v>0.0004</v>
      </c>
      <c r="R146" s="221">
        <f>Q146*H146</f>
        <v>0.02</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2222</v>
      </c>
    </row>
    <row r="147" spans="2:65" s="1" customFormat="1" ht="16.5" customHeight="1">
      <c r="B147" s="39"/>
      <c r="C147" s="212" t="s">
        <v>433</v>
      </c>
      <c r="D147" s="212" t="s">
        <v>189</v>
      </c>
      <c r="E147" s="213" t="s">
        <v>1235</v>
      </c>
      <c r="F147" s="214" t="s">
        <v>1236</v>
      </c>
      <c r="G147" s="215" t="s">
        <v>236</v>
      </c>
      <c r="H147" s="216">
        <v>50</v>
      </c>
      <c r="I147" s="217"/>
      <c r="J147" s="218">
        <f>ROUND(I147*H147,2)</f>
        <v>0</v>
      </c>
      <c r="K147" s="214" t="s">
        <v>193</v>
      </c>
      <c r="L147" s="44"/>
      <c r="M147" s="219" t="s">
        <v>30</v>
      </c>
      <c r="N147" s="220" t="s">
        <v>49</v>
      </c>
      <c r="O147" s="84"/>
      <c r="P147" s="221">
        <f>O147*H147</f>
        <v>0</v>
      </c>
      <c r="Q147" s="221">
        <v>1E-05</v>
      </c>
      <c r="R147" s="221">
        <f>Q147*H147</f>
        <v>0.0005</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2223</v>
      </c>
    </row>
    <row r="148" spans="2:65" s="1" customFormat="1" ht="24" customHeight="1">
      <c r="B148" s="39"/>
      <c r="C148" s="212" t="s">
        <v>439</v>
      </c>
      <c r="D148" s="212" t="s">
        <v>189</v>
      </c>
      <c r="E148" s="213" t="s">
        <v>1238</v>
      </c>
      <c r="F148" s="214" t="s">
        <v>1239</v>
      </c>
      <c r="G148" s="215" t="s">
        <v>436</v>
      </c>
      <c r="H148" s="216">
        <v>1</v>
      </c>
      <c r="I148" s="217"/>
      <c r="J148" s="218">
        <f>ROUND(I148*H148,2)</f>
        <v>0</v>
      </c>
      <c r="K148" s="214" t="s">
        <v>30</v>
      </c>
      <c r="L148" s="44"/>
      <c r="M148" s="219" t="s">
        <v>30</v>
      </c>
      <c r="N148" s="220" t="s">
        <v>49</v>
      </c>
      <c r="O148" s="84"/>
      <c r="P148" s="221">
        <f>O148*H148</f>
        <v>0</v>
      </c>
      <c r="Q148" s="221">
        <v>0.42368</v>
      </c>
      <c r="R148" s="221">
        <f>Q148*H148</f>
        <v>0.42368</v>
      </c>
      <c r="S148" s="221">
        <v>0</v>
      </c>
      <c r="T148" s="222">
        <f>S148*H148</f>
        <v>0</v>
      </c>
      <c r="AR148" s="223" t="s">
        <v>194</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194</v>
      </c>
      <c r="BM148" s="223" t="s">
        <v>2224</v>
      </c>
    </row>
    <row r="149" spans="2:65" s="1" customFormat="1" ht="24" customHeight="1">
      <c r="B149" s="39"/>
      <c r="C149" s="212" t="s">
        <v>445</v>
      </c>
      <c r="D149" s="212" t="s">
        <v>189</v>
      </c>
      <c r="E149" s="213" t="s">
        <v>1241</v>
      </c>
      <c r="F149" s="214" t="s">
        <v>1242</v>
      </c>
      <c r="G149" s="215" t="s">
        <v>269</v>
      </c>
      <c r="H149" s="216">
        <v>1.432</v>
      </c>
      <c r="I149" s="217"/>
      <c r="J149" s="218">
        <f>ROUND(I149*H149,2)</f>
        <v>0</v>
      </c>
      <c r="K149" s="214" t="s">
        <v>193</v>
      </c>
      <c r="L149" s="44"/>
      <c r="M149" s="219" t="s">
        <v>30</v>
      </c>
      <c r="N149" s="220" t="s">
        <v>49</v>
      </c>
      <c r="O149" s="84"/>
      <c r="P149" s="221">
        <f>O149*H149</f>
        <v>0</v>
      </c>
      <c r="Q149" s="221">
        <v>0</v>
      </c>
      <c r="R149" s="221">
        <f>Q149*H149</f>
        <v>0</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2225</v>
      </c>
    </row>
    <row r="150" spans="2:63" s="11" customFormat="1" ht="22.8" customHeight="1">
      <c r="B150" s="196"/>
      <c r="C150" s="197"/>
      <c r="D150" s="198" t="s">
        <v>76</v>
      </c>
      <c r="E150" s="210" t="s">
        <v>2226</v>
      </c>
      <c r="F150" s="210" t="s">
        <v>2227</v>
      </c>
      <c r="G150" s="197"/>
      <c r="H150" s="197"/>
      <c r="I150" s="200"/>
      <c r="J150" s="211">
        <f>BK150</f>
        <v>0</v>
      </c>
      <c r="K150" s="197"/>
      <c r="L150" s="202"/>
      <c r="M150" s="203"/>
      <c r="N150" s="204"/>
      <c r="O150" s="204"/>
      <c r="P150" s="205">
        <f>P151</f>
        <v>0</v>
      </c>
      <c r="Q150" s="204"/>
      <c r="R150" s="205">
        <f>R151</f>
        <v>0.00203</v>
      </c>
      <c r="S150" s="204"/>
      <c r="T150" s="206">
        <f>T151</f>
        <v>0</v>
      </c>
      <c r="AR150" s="207" t="s">
        <v>135</v>
      </c>
      <c r="AT150" s="208" t="s">
        <v>76</v>
      </c>
      <c r="AU150" s="208" t="s">
        <v>21</v>
      </c>
      <c r="AY150" s="207" t="s">
        <v>187</v>
      </c>
      <c r="BK150" s="209">
        <f>BK151</f>
        <v>0</v>
      </c>
    </row>
    <row r="151" spans="2:65" s="1" customFormat="1" ht="16.5" customHeight="1">
      <c r="B151" s="39"/>
      <c r="C151" s="212" t="s">
        <v>449</v>
      </c>
      <c r="D151" s="212" t="s">
        <v>189</v>
      </c>
      <c r="E151" s="213" t="s">
        <v>2228</v>
      </c>
      <c r="F151" s="214" t="s">
        <v>2229</v>
      </c>
      <c r="G151" s="215" t="s">
        <v>333</v>
      </c>
      <c r="H151" s="216">
        <v>1</v>
      </c>
      <c r="I151" s="217"/>
      <c r="J151" s="218">
        <f>ROUND(I151*H151,2)</f>
        <v>0</v>
      </c>
      <c r="K151" s="214" t="s">
        <v>193</v>
      </c>
      <c r="L151" s="44"/>
      <c r="M151" s="219" t="s">
        <v>30</v>
      </c>
      <c r="N151" s="220" t="s">
        <v>49</v>
      </c>
      <c r="O151" s="84"/>
      <c r="P151" s="221">
        <f>O151*H151</f>
        <v>0</v>
      </c>
      <c r="Q151" s="221">
        <v>0.00203</v>
      </c>
      <c r="R151" s="221">
        <f>Q151*H151</f>
        <v>0.00203</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2230</v>
      </c>
    </row>
    <row r="152" spans="2:63" s="11" customFormat="1" ht="22.8" customHeight="1">
      <c r="B152" s="196"/>
      <c r="C152" s="197"/>
      <c r="D152" s="198" t="s">
        <v>76</v>
      </c>
      <c r="E152" s="210" t="s">
        <v>2231</v>
      </c>
      <c r="F152" s="210" t="s">
        <v>2232</v>
      </c>
      <c r="G152" s="197"/>
      <c r="H152" s="197"/>
      <c r="I152" s="200"/>
      <c r="J152" s="211">
        <f>BK152</f>
        <v>0</v>
      </c>
      <c r="K152" s="197"/>
      <c r="L152" s="202"/>
      <c r="M152" s="203"/>
      <c r="N152" s="204"/>
      <c r="O152" s="204"/>
      <c r="P152" s="205">
        <f>SUM(P153:P154)</f>
        <v>0</v>
      </c>
      <c r="Q152" s="204"/>
      <c r="R152" s="205">
        <f>SUM(R153:R154)</f>
        <v>0.0019600000000000004</v>
      </c>
      <c r="S152" s="204"/>
      <c r="T152" s="206">
        <f>SUM(T153:T154)</f>
        <v>0</v>
      </c>
      <c r="AR152" s="207" t="s">
        <v>135</v>
      </c>
      <c r="AT152" s="208" t="s">
        <v>76</v>
      </c>
      <c r="AU152" s="208" t="s">
        <v>21</v>
      </c>
      <c r="AY152" s="207" t="s">
        <v>187</v>
      </c>
      <c r="BK152" s="209">
        <f>SUM(BK153:BK154)</f>
        <v>0</v>
      </c>
    </row>
    <row r="153" spans="2:65" s="1" customFormat="1" ht="24" customHeight="1">
      <c r="B153" s="39"/>
      <c r="C153" s="212" t="s">
        <v>453</v>
      </c>
      <c r="D153" s="212" t="s">
        <v>189</v>
      </c>
      <c r="E153" s="213" t="s">
        <v>2233</v>
      </c>
      <c r="F153" s="214" t="s">
        <v>2234</v>
      </c>
      <c r="G153" s="215" t="s">
        <v>236</v>
      </c>
      <c r="H153" s="216">
        <v>49</v>
      </c>
      <c r="I153" s="217"/>
      <c r="J153" s="218">
        <f>ROUND(I153*H153,2)</f>
        <v>0</v>
      </c>
      <c r="K153" s="214" t="s">
        <v>1382</v>
      </c>
      <c r="L153" s="44"/>
      <c r="M153" s="219" t="s">
        <v>30</v>
      </c>
      <c r="N153" s="220" t="s">
        <v>49</v>
      </c>
      <c r="O153" s="84"/>
      <c r="P153" s="221">
        <f>O153*H153</f>
        <v>0</v>
      </c>
      <c r="Q153" s="221">
        <v>0</v>
      </c>
      <c r="R153" s="221">
        <f>Q153*H153</f>
        <v>0</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2235</v>
      </c>
    </row>
    <row r="154" spans="2:65" s="1" customFormat="1" ht="16.5" customHeight="1">
      <c r="B154" s="39"/>
      <c r="C154" s="250" t="s">
        <v>457</v>
      </c>
      <c r="D154" s="250" t="s">
        <v>275</v>
      </c>
      <c r="E154" s="251" t="s">
        <v>2236</v>
      </c>
      <c r="F154" s="252" t="s">
        <v>2237</v>
      </c>
      <c r="G154" s="253" t="s">
        <v>236</v>
      </c>
      <c r="H154" s="254">
        <v>49</v>
      </c>
      <c r="I154" s="255"/>
      <c r="J154" s="256">
        <f>ROUND(I154*H154,2)</f>
        <v>0</v>
      </c>
      <c r="K154" s="252" t="s">
        <v>193</v>
      </c>
      <c r="L154" s="257"/>
      <c r="M154" s="258" t="s">
        <v>30</v>
      </c>
      <c r="N154" s="259" t="s">
        <v>49</v>
      </c>
      <c r="O154" s="84"/>
      <c r="P154" s="221">
        <f>O154*H154</f>
        <v>0</v>
      </c>
      <c r="Q154" s="221">
        <v>4E-05</v>
      </c>
      <c r="R154" s="221">
        <f>Q154*H154</f>
        <v>0.0019600000000000004</v>
      </c>
      <c r="S154" s="221">
        <v>0</v>
      </c>
      <c r="T154" s="222">
        <f>S154*H154</f>
        <v>0</v>
      </c>
      <c r="AR154" s="223" t="s">
        <v>365</v>
      </c>
      <c r="AT154" s="223" t="s">
        <v>275</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2238</v>
      </c>
    </row>
    <row r="155" spans="2:63" s="11" customFormat="1" ht="25.9" customHeight="1">
      <c r="B155" s="196"/>
      <c r="C155" s="197"/>
      <c r="D155" s="198" t="s">
        <v>76</v>
      </c>
      <c r="E155" s="199" t="s">
        <v>1378</v>
      </c>
      <c r="F155" s="199" t="s">
        <v>1379</v>
      </c>
      <c r="G155" s="197"/>
      <c r="H155" s="197"/>
      <c r="I155" s="200"/>
      <c r="J155" s="201">
        <f>BK155</f>
        <v>0</v>
      </c>
      <c r="K155" s="197"/>
      <c r="L155" s="202"/>
      <c r="M155" s="203"/>
      <c r="N155" s="204"/>
      <c r="O155" s="204"/>
      <c r="P155" s="205">
        <f>P156</f>
        <v>0</v>
      </c>
      <c r="Q155" s="204"/>
      <c r="R155" s="205">
        <f>R156</f>
        <v>0</v>
      </c>
      <c r="S155" s="204"/>
      <c r="T155" s="206">
        <f>T156</f>
        <v>0</v>
      </c>
      <c r="AR155" s="207" t="s">
        <v>209</v>
      </c>
      <c r="AT155" s="208" t="s">
        <v>76</v>
      </c>
      <c r="AU155" s="208" t="s">
        <v>77</v>
      </c>
      <c r="AY155" s="207" t="s">
        <v>187</v>
      </c>
      <c r="BK155" s="209">
        <f>BK156</f>
        <v>0</v>
      </c>
    </row>
    <row r="156" spans="2:63" s="11" customFormat="1" ht="22.8" customHeight="1">
      <c r="B156" s="196"/>
      <c r="C156" s="197"/>
      <c r="D156" s="198" t="s">
        <v>76</v>
      </c>
      <c r="E156" s="210" t="s">
        <v>77</v>
      </c>
      <c r="F156" s="210" t="s">
        <v>1379</v>
      </c>
      <c r="G156" s="197"/>
      <c r="H156" s="197"/>
      <c r="I156" s="200"/>
      <c r="J156" s="211">
        <f>BK156</f>
        <v>0</v>
      </c>
      <c r="K156" s="197"/>
      <c r="L156" s="202"/>
      <c r="M156" s="203"/>
      <c r="N156" s="204"/>
      <c r="O156" s="204"/>
      <c r="P156" s="205">
        <f>SUM(P157:P160)</f>
        <v>0</v>
      </c>
      <c r="Q156" s="204"/>
      <c r="R156" s="205">
        <f>SUM(R157:R160)</f>
        <v>0</v>
      </c>
      <c r="S156" s="204"/>
      <c r="T156" s="206">
        <f>SUM(T157:T160)</f>
        <v>0</v>
      </c>
      <c r="AR156" s="207" t="s">
        <v>209</v>
      </c>
      <c r="AT156" s="208" t="s">
        <v>76</v>
      </c>
      <c r="AU156" s="208" t="s">
        <v>21</v>
      </c>
      <c r="AY156" s="207" t="s">
        <v>187</v>
      </c>
      <c r="BK156" s="209">
        <f>SUM(BK157:BK160)</f>
        <v>0</v>
      </c>
    </row>
    <row r="157" spans="2:65" s="1" customFormat="1" ht="24" customHeight="1">
      <c r="B157" s="39"/>
      <c r="C157" s="212" t="s">
        <v>462</v>
      </c>
      <c r="D157" s="212" t="s">
        <v>189</v>
      </c>
      <c r="E157" s="213" t="s">
        <v>1442</v>
      </c>
      <c r="F157" s="214" t="s">
        <v>2239</v>
      </c>
      <c r="G157" s="215" t="s">
        <v>436</v>
      </c>
      <c r="H157" s="216">
        <v>1</v>
      </c>
      <c r="I157" s="217"/>
      <c r="J157" s="218">
        <f>ROUND(I157*H157,2)</f>
        <v>0</v>
      </c>
      <c r="K157" s="214" t="s">
        <v>1382</v>
      </c>
      <c r="L157" s="44"/>
      <c r="M157" s="219" t="s">
        <v>30</v>
      </c>
      <c r="N157" s="220" t="s">
        <v>49</v>
      </c>
      <c r="O157" s="84"/>
      <c r="P157" s="221">
        <f>O157*H157</f>
        <v>0</v>
      </c>
      <c r="Q157" s="221">
        <v>0</v>
      </c>
      <c r="R157" s="221">
        <f>Q157*H157</f>
        <v>0</v>
      </c>
      <c r="S157" s="221">
        <v>0</v>
      </c>
      <c r="T157" s="222">
        <f>S157*H157</f>
        <v>0</v>
      </c>
      <c r="AR157" s="223" t="s">
        <v>2052</v>
      </c>
      <c r="AT157" s="223" t="s">
        <v>189</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2052</v>
      </c>
      <c r="BM157" s="223" t="s">
        <v>2240</v>
      </c>
    </row>
    <row r="158" spans="2:65" s="1" customFormat="1" ht="24" customHeight="1">
      <c r="B158" s="39"/>
      <c r="C158" s="212" t="s">
        <v>467</v>
      </c>
      <c r="D158" s="212" t="s">
        <v>189</v>
      </c>
      <c r="E158" s="213" t="s">
        <v>2241</v>
      </c>
      <c r="F158" s="214" t="s">
        <v>2242</v>
      </c>
      <c r="G158" s="215" t="s">
        <v>436</v>
      </c>
      <c r="H158" s="216">
        <v>1</v>
      </c>
      <c r="I158" s="217"/>
      <c r="J158" s="218">
        <f>ROUND(I158*H158,2)</f>
        <v>0</v>
      </c>
      <c r="K158" s="214" t="s">
        <v>1382</v>
      </c>
      <c r="L158" s="44"/>
      <c r="M158" s="219" t="s">
        <v>30</v>
      </c>
      <c r="N158" s="220" t="s">
        <v>49</v>
      </c>
      <c r="O158" s="84"/>
      <c r="P158" s="221">
        <f>O158*H158</f>
        <v>0</v>
      </c>
      <c r="Q158" s="221">
        <v>0</v>
      </c>
      <c r="R158" s="221">
        <f>Q158*H158</f>
        <v>0</v>
      </c>
      <c r="S158" s="221">
        <v>0</v>
      </c>
      <c r="T158" s="222">
        <f>S158*H158</f>
        <v>0</v>
      </c>
      <c r="AR158" s="223" t="s">
        <v>2052</v>
      </c>
      <c r="AT158" s="223" t="s">
        <v>189</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2052</v>
      </c>
      <c r="BM158" s="223" t="s">
        <v>2243</v>
      </c>
    </row>
    <row r="159" spans="2:65" s="1" customFormat="1" ht="16.5" customHeight="1">
      <c r="B159" s="39"/>
      <c r="C159" s="212" t="s">
        <v>472</v>
      </c>
      <c r="D159" s="212" t="s">
        <v>189</v>
      </c>
      <c r="E159" s="213" t="s">
        <v>1380</v>
      </c>
      <c r="F159" s="214" t="s">
        <v>2244</v>
      </c>
      <c r="G159" s="215" t="s">
        <v>436</v>
      </c>
      <c r="H159" s="216">
        <v>1</v>
      </c>
      <c r="I159" s="217"/>
      <c r="J159" s="218">
        <f>ROUND(I159*H159,2)</f>
        <v>0</v>
      </c>
      <c r="K159" s="214" t="s">
        <v>1382</v>
      </c>
      <c r="L159" s="44"/>
      <c r="M159" s="219" t="s">
        <v>30</v>
      </c>
      <c r="N159" s="220" t="s">
        <v>49</v>
      </c>
      <c r="O159" s="84"/>
      <c r="P159" s="221">
        <f>O159*H159</f>
        <v>0</v>
      </c>
      <c r="Q159" s="221">
        <v>0</v>
      </c>
      <c r="R159" s="221">
        <f>Q159*H159</f>
        <v>0</v>
      </c>
      <c r="S159" s="221">
        <v>0</v>
      </c>
      <c r="T159" s="222">
        <f>S159*H159</f>
        <v>0</v>
      </c>
      <c r="AR159" s="223" t="s">
        <v>1161</v>
      </c>
      <c r="AT159" s="223" t="s">
        <v>189</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1161</v>
      </c>
      <c r="BM159" s="223" t="s">
        <v>2245</v>
      </c>
    </row>
    <row r="160" spans="2:65" s="1" customFormat="1" ht="16.5" customHeight="1">
      <c r="B160" s="39"/>
      <c r="C160" s="212" t="s">
        <v>479</v>
      </c>
      <c r="D160" s="212" t="s">
        <v>189</v>
      </c>
      <c r="E160" s="213" t="s">
        <v>1384</v>
      </c>
      <c r="F160" s="214" t="s">
        <v>2246</v>
      </c>
      <c r="G160" s="215" t="s">
        <v>436</v>
      </c>
      <c r="H160" s="216">
        <v>1</v>
      </c>
      <c r="I160" s="217"/>
      <c r="J160" s="218">
        <f>ROUND(I160*H160,2)</f>
        <v>0</v>
      </c>
      <c r="K160" s="214" t="s">
        <v>30</v>
      </c>
      <c r="L160" s="44"/>
      <c r="M160" s="260" t="s">
        <v>30</v>
      </c>
      <c r="N160" s="261" t="s">
        <v>49</v>
      </c>
      <c r="O160" s="262"/>
      <c r="P160" s="263">
        <f>O160*H160</f>
        <v>0</v>
      </c>
      <c r="Q160" s="263">
        <v>0</v>
      </c>
      <c r="R160" s="263">
        <f>Q160*H160</f>
        <v>0</v>
      </c>
      <c r="S160" s="263">
        <v>0</v>
      </c>
      <c r="T160" s="264">
        <f>S160*H160</f>
        <v>0</v>
      </c>
      <c r="AR160" s="223" t="s">
        <v>1161</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1161</v>
      </c>
      <c r="BM160" s="223" t="s">
        <v>2247</v>
      </c>
    </row>
    <row r="161" spans="2:12" s="1" customFormat="1" ht="6.95" customHeight="1">
      <c r="B161" s="59"/>
      <c r="C161" s="60"/>
      <c r="D161" s="60"/>
      <c r="E161" s="60"/>
      <c r="F161" s="60"/>
      <c r="G161" s="60"/>
      <c r="H161" s="60"/>
      <c r="I161" s="162"/>
      <c r="J161" s="60"/>
      <c r="K161" s="60"/>
      <c r="L161" s="44"/>
    </row>
  </sheetData>
  <sheetProtection password="CC35" sheet="1" objects="1" scenarios="1" formatColumns="0" formatRows="0" autoFilter="0"/>
  <autoFilter ref="C89:K160"/>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4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2248</v>
      </c>
      <c r="F9" s="1"/>
      <c r="G9" s="1"/>
      <c r="H9" s="1"/>
      <c r="I9" s="136"/>
      <c r="L9" s="44"/>
    </row>
    <row r="10" spans="2:12" s="1" customFormat="1" ht="12">
      <c r="B10" s="44"/>
      <c r="I10" s="136"/>
      <c r="L10" s="44"/>
    </row>
    <row r="11" spans="2:12" s="1" customFormat="1" ht="12" customHeight="1">
      <c r="B11" s="44"/>
      <c r="D11" s="134" t="s">
        <v>18</v>
      </c>
      <c r="F11" s="138" t="s">
        <v>116</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ROUND((SUM(BE90:BE144)),2)</f>
        <v>0</v>
      </c>
      <c r="I33" s="151">
        <v>0.21</v>
      </c>
      <c r="J33" s="150">
        <f>ROUND(((SUM(BE90:BE144))*I33),2)</f>
        <v>0</v>
      </c>
      <c r="L33" s="44"/>
    </row>
    <row r="34" spans="2:12" s="1" customFormat="1" ht="14.4" customHeight="1">
      <c r="B34" s="44"/>
      <c r="E34" s="134" t="s">
        <v>49</v>
      </c>
      <c r="F34" s="150">
        <f>ROUND((SUM(BF90:BF144)),2)</f>
        <v>0</v>
      </c>
      <c r="I34" s="151">
        <v>0.15</v>
      </c>
      <c r="J34" s="150">
        <f>ROUND(((SUM(BF90:BF144))*I34),2)</f>
        <v>0</v>
      </c>
      <c r="L34" s="44"/>
    </row>
    <row r="35" spans="2:12" s="1" customFormat="1" ht="14.4" customHeight="1" hidden="1">
      <c r="B35" s="44"/>
      <c r="E35" s="134" t="s">
        <v>50</v>
      </c>
      <c r="F35" s="150">
        <f>ROUND((SUM(BG90:BG144)),2)</f>
        <v>0</v>
      </c>
      <c r="I35" s="151">
        <v>0.21</v>
      </c>
      <c r="J35" s="150">
        <f>0</f>
        <v>0</v>
      </c>
      <c r="L35" s="44"/>
    </row>
    <row r="36" spans="2:12" s="1" customFormat="1" ht="14.4" customHeight="1" hidden="1">
      <c r="B36" s="44"/>
      <c r="E36" s="134" t="s">
        <v>51</v>
      </c>
      <c r="F36" s="150">
        <f>ROUND((SUM(BH90:BH144)),2)</f>
        <v>0</v>
      </c>
      <c r="I36" s="151">
        <v>0.15</v>
      </c>
      <c r="J36" s="150">
        <f>0</f>
        <v>0</v>
      </c>
      <c r="L36" s="44"/>
    </row>
    <row r="37" spans="2:12" s="1" customFormat="1" ht="14.4" customHeight="1" hidden="1">
      <c r="B37" s="44"/>
      <c r="E37" s="134" t="s">
        <v>52</v>
      </c>
      <c r="F37" s="150">
        <f>ROUND((SUM(BI90:BI144)),2)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03 - Splašková kanalizační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J90</f>
        <v>0</v>
      </c>
      <c r="K59" s="40"/>
      <c r="L59" s="44"/>
      <c r="AU59" s="17" t="s">
        <v>148</v>
      </c>
    </row>
    <row r="60" spans="2:12" s="8" customFormat="1" ht="24.95" customHeight="1">
      <c r="B60" s="172"/>
      <c r="C60" s="173"/>
      <c r="D60" s="174" t="s">
        <v>2110</v>
      </c>
      <c r="E60" s="175"/>
      <c r="F60" s="175"/>
      <c r="G60" s="175"/>
      <c r="H60" s="175"/>
      <c r="I60" s="176"/>
      <c r="J60" s="177">
        <f>J91</f>
        <v>0</v>
      </c>
      <c r="K60" s="173"/>
      <c r="L60" s="178"/>
    </row>
    <row r="61" spans="2:12" s="8" customFormat="1" ht="24.95" customHeight="1">
      <c r="B61" s="172"/>
      <c r="C61" s="173"/>
      <c r="D61" s="174" t="s">
        <v>149</v>
      </c>
      <c r="E61" s="175"/>
      <c r="F61" s="175"/>
      <c r="G61" s="175"/>
      <c r="H61" s="175"/>
      <c r="I61" s="176"/>
      <c r="J61" s="177">
        <f>J112</f>
        <v>0</v>
      </c>
      <c r="K61" s="173"/>
      <c r="L61" s="178"/>
    </row>
    <row r="62" spans="2:12" s="9" customFormat="1" ht="19.9" customHeight="1">
      <c r="B62" s="179"/>
      <c r="C62" s="180"/>
      <c r="D62" s="181" t="s">
        <v>153</v>
      </c>
      <c r="E62" s="182"/>
      <c r="F62" s="182"/>
      <c r="G62" s="182"/>
      <c r="H62" s="182"/>
      <c r="I62" s="183"/>
      <c r="J62" s="184">
        <f>J113</f>
        <v>0</v>
      </c>
      <c r="K62" s="180"/>
      <c r="L62" s="185"/>
    </row>
    <row r="63" spans="2:12" s="9" customFormat="1" ht="19.9" customHeight="1">
      <c r="B63" s="179"/>
      <c r="C63" s="180"/>
      <c r="D63" s="181" t="s">
        <v>154</v>
      </c>
      <c r="E63" s="182"/>
      <c r="F63" s="182"/>
      <c r="G63" s="182"/>
      <c r="H63" s="182"/>
      <c r="I63" s="183"/>
      <c r="J63" s="184">
        <f>J115</f>
        <v>0</v>
      </c>
      <c r="K63" s="180"/>
      <c r="L63" s="185"/>
    </row>
    <row r="64" spans="2:12" s="9" customFormat="1" ht="19.9" customHeight="1">
      <c r="B64" s="179"/>
      <c r="C64" s="180"/>
      <c r="D64" s="181" t="s">
        <v>1008</v>
      </c>
      <c r="E64" s="182"/>
      <c r="F64" s="182"/>
      <c r="G64" s="182"/>
      <c r="H64" s="182"/>
      <c r="I64" s="183"/>
      <c r="J64" s="184">
        <f>J125</f>
        <v>0</v>
      </c>
      <c r="K64" s="180"/>
      <c r="L64" s="185"/>
    </row>
    <row r="65" spans="2:12" s="9" customFormat="1" ht="19.9" customHeight="1">
      <c r="B65" s="179"/>
      <c r="C65" s="180"/>
      <c r="D65" s="181" t="s">
        <v>156</v>
      </c>
      <c r="E65" s="182"/>
      <c r="F65" s="182"/>
      <c r="G65" s="182"/>
      <c r="H65" s="182"/>
      <c r="I65" s="183"/>
      <c r="J65" s="184">
        <f>J129</f>
        <v>0</v>
      </c>
      <c r="K65" s="180"/>
      <c r="L65" s="185"/>
    </row>
    <row r="66" spans="2:12" s="9" customFormat="1" ht="19.9" customHeight="1">
      <c r="B66" s="179"/>
      <c r="C66" s="180"/>
      <c r="D66" s="181" t="s">
        <v>2249</v>
      </c>
      <c r="E66" s="182"/>
      <c r="F66" s="182"/>
      <c r="G66" s="182"/>
      <c r="H66" s="182"/>
      <c r="I66" s="183"/>
      <c r="J66" s="184">
        <f>J131</f>
        <v>0</v>
      </c>
      <c r="K66" s="180"/>
      <c r="L66" s="185"/>
    </row>
    <row r="67" spans="2:12" s="9" customFormat="1" ht="19.9" customHeight="1">
      <c r="B67" s="179"/>
      <c r="C67" s="180"/>
      <c r="D67" s="181" t="s">
        <v>157</v>
      </c>
      <c r="E67" s="182"/>
      <c r="F67" s="182"/>
      <c r="G67" s="182"/>
      <c r="H67" s="182"/>
      <c r="I67" s="183"/>
      <c r="J67" s="184">
        <f>J138</f>
        <v>0</v>
      </c>
      <c r="K67" s="180"/>
      <c r="L67" s="185"/>
    </row>
    <row r="68" spans="2:12" s="8" customFormat="1" ht="24.95" customHeight="1">
      <c r="B68" s="172"/>
      <c r="C68" s="173"/>
      <c r="D68" s="174" t="s">
        <v>158</v>
      </c>
      <c r="E68" s="175"/>
      <c r="F68" s="175"/>
      <c r="G68" s="175"/>
      <c r="H68" s="175"/>
      <c r="I68" s="176"/>
      <c r="J68" s="177">
        <f>J140</f>
        <v>0</v>
      </c>
      <c r="K68" s="173"/>
      <c r="L68" s="178"/>
    </row>
    <row r="69" spans="2:12" s="8" customFormat="1" ht="24.95" customHeight="1">
      <c r="B69" s="172"/>
      <c r="C69" s="173"/>
      <c r="D69" s="174" t="s">
        <v>1013</v>
      </c>
      <c r="E69" s="175"/>
      <c r="F69" s="175"/>
      <c r="G69" s="175"/>
      <c r="H69" s="175"/>
      <c r="I69" s="176"/>
      <c r="J69" s="177">
        <f>J142</f>
        <v>0</v>
      </c>
      <c r="K69" s="173"/>
      <c r="L69" s="178"/>
    </row>
    <row r="70" spans="2:12" s="9" customFormat="1" ht="19.9" customHeight="1">
      <c r="B70" s="179"/>
      <c r="C70" s="180"/>
      <c r="D70" s="181" t="s">
        <v>1014</v>
      </c>
      <c r="E70" s="182"/>
      <c r="F70" s="182"/>
      <c r="G70" s="182"/>
      <c r="H70" s="182"/>
      <c r="I70" s="183"/>
      <c r="J70" s="184">
        <f>J143</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172</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II</v>
      </c>
      <c r="F80" s="32"/>
      <c r="G80" s="32"/>
      <c r="H80" s="32"/>
      <c r="I80" s="136"/>
      <c r="J80" s="40"/>
      <c r="K80" s="40"/>
      <c r="L80" s="44"/>
    </row>
    <row r="81" spans="2:12" s="1" customFormat="1" ht="12" customHeight="1">
      <c r="B81" s="39"/>
      <c r="C81" s="32" t="s">
        <v>143</v>
      </c>
      <c r="D81" s="40"/>
      <c r="E81" s="40"/>
      <c r="F81" s="40"/>
      <c r="G81" s="40"/>
      <c r="H81" s="40"/>
      <c r="I81" s="136"/>
      <c r="J81" s="40"/>
      <c r="K81" s="40"/>
      <c r="L81" s="44"/>
    </row>
    <row r="82" spans="2:12" s="1" customFormat="1" ht="16.5" customHeight="1">
      <c r="B82" s="39"/>
      <c r="C82" s="40"/>
      <c r="D82" s="40"/>
      <c r="E82" s="69" t="str">
        <f>E9</f>
        <v>SO 03 - Splašková kanalizační přípojka</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43.05" customHeight="1">
      <c r="B87" s="39"/>
      <c r="C87" s="32" t="s">
        <v>33</v>
      </c>
      <c r="D87" s="40"/>
      <c r="E87" s="40"/>
      <c r="F87" s="27" t="str">
        <f>IF(E18="","",E18)</f>
        <v>Vyplň údaj</v>
      </c>
      <c r="G87" s="40"/>
      <c r="H87" s="40"/>
      <c r="I87" s="139" t="s">
        <v>38</v>
      </c>
      <c r="J87" s="37" t="str">
        <f>E24</f>
        <v>Ing. arch. Maritn Jirovský, Ph.D., Převrátilská</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173</v>
      </c>
      <c r="D89" s="188" t="s">
        <v>62</v>
      </c>
      <c r="E89" s="188" t="s">
        <v>58</v>
      </c>
      <c r="F89" s="188" t="s">
        <v>59</v>
      </c>
      <c r="G89" s="188" t="s">
        <v>174</v>
      </c>
      <c r="H89" s="188" t="s">
        <v>175</v>
      </c>
      <c r="I89" s="189" t="s">
        <v>176</v>
      </c>
      <c r="J89" s="188" t="s">
        <v>147</v>
      </c>
      <c r="K89" s="190" t="s">
        <v>177</v>
      </c>
      <c r="L89" s="191"/>
      <c r="M89" s="92" t="s">
        <v>30</v>
      </c>
      <c r="N89" s="93" t="s">
        <v>47</v>
      </c>
      <c r="O89" s="93" t="s">
        <v>178</v>
      </c>
      <c r="P89" s="93" t="s">
        <v>179</v>
      </c>
      <c r="Q89" s="93" t="s">
        <v>180</v>
      </c>
      <c r="R89" s="93" t="s">
        <v>181</v>
      </c>
      <c r="S89" s="93" t="s">
        <v>182</v>
      </c>
      <c r="T89" s="94" t="s">
        <v>183</v>
      </c>
    </row>
    <row r="90" spans="2:63" s="1" customFormat="1" ht="22.8" customHeight="1">
      <c r="B90" s="39"/>
      <c r="C90" s="99" t="s">
        <v>184</v>
      </c>
      <c r="D90" s="40"/>
      <c r="E90" s="40"/>
      <c r="F90" s="40"/>
      <c r="G90" s="40"/>
      <c r="H90" s="40"/>
      <c r="I90" s="136"/>
      <c r="J90" s="192">
        <f>BK90</f>
        <v>0</v>
      </c>
      <c r="K90" s="40"/>
      <c r="L90" s="44"/>
      <c r="M90" s="95"/>
      <c r="N90" s="96"/>
      <c r="O90" s="96"/>
      <c r="P90" s="193">
        <f>P91+P112+P140+P142</f>
        <v>0</v>
      </c>
      <c r="Q90" s="96"/>
      <c r="R90" s="193">
        <f>R91+R112+R140+R142</f>
        <v>3.8459399000000003</v>
      </c>
      <c r="S90" s="96"/>
      <c r="T90" s="194">
        <f>T91+T112+T140+T142</f>
        <v>2.225</v>
      </c>
      <c r="AT90" s="17" t="s">
        <v>76</v>
      </c>
      <c r="AU90" s="17" t="s">
        <v>148</v>
      </c>
      <c r="BK90" s="195">
        <f>BK91+BK112+BK140+BK142</f>
        <v>0</v>
      </c>
    </row>
    <row r="91" spans="2:63" s="11" customFormat="1" ht="25.9" customHeight="1">
      <c r="B91" s="196"/>
      <c r="C91" s="197"/>
      <c r="D91" s="198" t="s">
        <v>76</v>
      </c>
      <c r="E91" s="199" t="s">
        <v>21</v>
      </c>
      <c r="F91" s="199" t="s">
        <v>188</v>
      </c>
      <c r="G91" s="197"/>
      <c r="H91" s="197"/>
      <c r="I91" s="200"/>
      <c r="J91" s="201">
        <f>BK91</f>
        <v>0</v>
      </c>
      <c r="K91" s="197"/>
      <c r="L91" s="202"/>
      <c r="M91" s="203"/>
      <c r="N91" s="204"/>
      <c r="O91" s="204"/>
      <c r="P91" s="205">
        <f>SUM(P92:P111)</f>
        <v>0</v>
      </c>
      <c r="Q91" s="204"/>
      <c r="R91" s="205">
        <f>SUM(R92:R111)</f>
        <v>0.03519</v>
      </c>
      <c r="S91" s="204"/>
      <c r="T91" s="206">
        <f>SUM(T92:T111)</f>
        <v>2.225</v>
      </c>
      <c r="AR91" s="207" t="s">
        <v>21</v>
      </c>
      <c r="AT91" s="208" t="s">
        <v>76</v>
      </c>
      <c r="AU91" s="208" t="s">
        <v>77</v>
      </c>
      <c r="AY91" s="207" t="s">
        <v>187</v>
      </c>
      <c r="BK91" s="209">
        <f>SUM(BK92:BK111)</f>
        <v>0</v>
      </c>
    </row>
    <row r="92" spans="2:65" s="1" customFormat="1" ht="36" customHeight="1">
      <c r="B92" s="39"/>
      <c r="C92" s="212" t="s">
        <v>21</v>
      </c>
      <c r="D92" s="212" t="s">
        <v>189</v>
      </c>
      <c r="E92" s="213" t="s">
        <v>2250</v>
      </c>
      <c r="F92" s="214" t="s">
        <v>2251</v>
      </c>
      <c r="G92" s="215" t="s">
        <v>242</v>
      </c>
      <c r="H92" s="216">
        <v>2.5</v>
      </c>
      <c r="I92" s="217"/>
      <c r="J92" s="218">
        <f>ROUND(I92*H92,2)</f>
        <v>0</v>
      </c>
      <c r="K92" s="214" t="s">
        <v>193</v>
      </c>
      <c r="L92" s="44"/>
      <c r="M92" s="219" t="s">
        <v>30</v>
      </c>
      <c r="N92" s="220" t="s">
        <v>49</v>
      </c>
      <c r="O92" s="84"/>
      <c r="P92" s="221">
        <f>O92*H92</f>
        <v>0</v>
      </c>
      <c r="Q92" s="221">
        <v>0</v>
      </c>
      <c r="R92" s="221">
        <f>Q92*H92</f>
        <v>0</v>
      </c>
      <c r="S92" s="221">
        <v>0.44</v>
      </c>
      <c r="T92" s="222">
        <f>S92*H92</f>
        <v>1.1</v>
      </c>
      <c r="AR92" s="223" t="s">
        <v>194</v>
      </c>
      <c r="AT92" s="223" t="s">
        <v>189</v>
      </c>
      <c r="AU92" s="223" t="s">
        <v>21</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2252</v>
      </c>
    </row>
    <row r="93" spans="2:65" s="1" customFormat="1" ht="24" customHeight="1">
      <c r="B93" s="39"/>
      <c r="C93" s="212" t="s">
        <v>135</v>
      </c>
      <c r="D93" s="212" t="s">
        <v>189</v>
      </c>
      <c r="E93" s="213" t="s">
        <v>2253</v>
      </c>
      <c r="F93" s="214" t="s">
        <v>2254</v>
      </c>
      <c r="G93" s="215" t="s">
        <v>242</v>
      </c>
      <c r="H93" s="216">
        <v>2.5</v>
      </c>
      <c r="I93" s="217"/>
      <c r="J93" s="218">
        <f>ROUND(I93*H93,2)</f>
        <v>0</v>
      </c>
      <c r="K93" s="214" t="s">
        <v>193</v>
      </c>
      <c r="L93" s="44"/>
      <c r="M93" s="219" t="s">
        <v>30</v>
      </c>
      <c r="N93" s="220" t="s">
        <v>49</v>
      </c>
      <c r="O93" s="84"/>
      <c r="P93" s="221">
        <f>O93*H93</f>
        <v>0</v>
      </c>
      <c r="Q93" s="221">
        <v>0</v>
      </c>
      <c r="R93" s="221">
        <f>Q93*H93</f>
        <v>0</v>
      </c>
      <c r="S93" s="221">
        <v>0.45</v>
      </c>
      <c r="T93" s="222">
        <f>S93*H93</f>
        <v>1.125</v>
      </c>
      <c r="AR93" s="223" t="s">
        <v>194</v>
      </c>
      <c r="AT93" s="223" t="s">
        <v>189</v>
      </c>
      <c r="AU93" s="223" t="s">
        <v>21</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2255</v>
      </c>
    </row>
    <row r="94" spans="2:65" s="1" customFormat="1" ht="16.5" customHeight="1">
      <c r="B94" s="39"/>
      <c r="C94" s="212" t="s">
        <v>202</v>
      </c>
      <c r="D94" s="212" t="s">
        <v>189</v>
      </c>
      <c r="E94" s="213" t="s">
        <v>1028</v>
      </c>
      <c r="F94" s="214" t="s">
        <v>1029</v>
      </c>
      <c r="G94" s="215" t="s">
        <v>1030</v>
      </c>
      <c r="H94" s="216">
        <v>6</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2256</v>
      </c>
    </row>
    <row r="95" spans="2:65" s="1" customFormat="1" ht="24" customHeight="1">
      <c r="B95" s="39"/>
      <c r="C95" s="212" t="s">
        <v>194</v>
      </c>
      <c r="D95" s="212" t="s">
        <v>189</v>
      </c>
      <c r="E95" s="213" t="s">
        <v>1032</v>
      </c>
      <c r="F95" s="214" t="s">
        <v>1033</v>
      </c>
      <c r="G95" s="215" t="s">
        <v>1034</v>
      </c>
      <c r="H95" s="216">
        <v>2</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2257</v>
      </c>
    </row>
    <row r="96" spans="2:65" s="1" customFormat="1" ht="24" customHeight="1">
      <c r="B96" s="39"/>
      <c r="C96" s="212" t="s">
        <v>209</v>
      </c>
      <c r="D96" s="212" t="s">
        <v>189</v>
      </c>
      <c r="E96" s="213" t="s">
        <v>2115</v>
      </c>
      <c r="F96" s="214" t="s">
        <v>2116</v>
      </c>
      <c r="G96" s="215" t="s">
        <v>192</v>
      </c>
      <c r="H96" s="216">
        <v>2.7</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2258</v>
      </c>
    </row>
    <row r="97" spans="2:65" s="1" customFormat="1" ht="24" customHeight="1">
      <c r="B97" s="39"/>
      <c r="C97" s="212" t="s">
        <v>213</v>
      </c>
      <c r="D97" s="212" t="s">
        <v>189</v>
      </c>
      <c r="E97" s="213" t="s">
        <v>1036</v>
      </c>
      <c r="F97" s="214" t="s">
        <v>1037</v>
      </c>
      <c r="G97" s="215" t="s">
        <v>192</v>
      </c>
      <c r="H97" s="216">
        <v>17.9</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2259</v>
      </c>
    </row>
    <row r="98" spans="2:65" s="1" customFormat="1" ht="24" customHeight="1">
      <c r="B98" s="39"/>
      <c r="C98" s="212" t="s">
        <v>217</v>
      </c>
      <c r="D98" s="212" t="s">
        <v>189</v>
      </c>
      <c r="E98" s="213" t="s">
        <v>1040</v>
      </c>
      <c r="F98" s="214" t="s">
        <v>1041</v>
      </c>
      <c r="G98" s="215" t="s">
        <v>192</v>
      </c>
      <c r="H98" s="216">
        <v>17.9</v>
      </c>
      <c r="I98" s="217"/>
      <c r="J98" s="218">
        <f>ROUND(I98*H98,2)</f>
        <v>0</v>
      </c>
      <c r="K98" s="214" t="s">
        <v>193</v>
      </c>
      <c r="L98" s="44"/>
      <c r="M98" s="219" t="s">
        <v>30</v>
      </c>
      <c r="N98" s="220" t="s">
        <v>49</v>
      </c>
      <c r="O98" s="84"/>
      <c r="P98" s="221">
        <f>O98*H98</f>
        <v>0</v>
      </c>
      <c r="Q98" s="221">
        <v>0</v>
      </c>
      <c r="R98" s="221">
        <f>Q98*H98</f>
        <v>0</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2260</v>
      </c>
    </row>
    <row r="99" spans="2:65" s="1" customFormat="1" ht="24" customHeight="1">
      <c r="B99" s="39"/>
      <c r="C99" s="212" t="s">
        <v>221</v>
      </c>
      <c r="D99" s="212" t="s">
        <v>189</v>
      </c>
      <c r="E99" s="213" t="s">
        <v>2120</v>
      </c>
      <c r="F99" s="214" t="s">
        <v>2121</v>
      </c>
      <c r="G99" s="215" t="s">
        <v>242</v>
      </c>
      <c r="H99" s="216">
        <v>41.4</v>
      </c>
      <c r="I99" s="217"/>
      <c r="J99" s="218">
        <f>ROUND(I99*H99,2)</f>
        <v>0</v>
      </c>
      <c r="K99" s="214" t="s">
        <v>193</v>
      </c>
      <c r="L99" s="44"/>
      <c r="M99" s="219" t="s">
        <v>30</v>
      </c>
      <c r="N99" s="220" t="s">
        <v>49</v>
      </c>
      <c r="O99" s="84"/>
      <c r="P99" s="221">
        <f>O99*H99</f>
        <v>0</v>
      </c>
      <c r="Q99" s="221">
        <v>0.00085</v>
      </c>
      <c r="R99" s="221">
        <f>Q99*H99</f>
        <v>0.03519</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2261</v>
      </c>
    </row>
    <row r="100" spans="2:47" s="1" customFormat="1" ht="12">
      <c r="B100" s="39"/>
      <c r="C100" s="40"/>
      <c r="D100" s="225" t="s">
        <v>196</v>
      </c>
      <c r="E100" s="40"/>
      <c r="F100" s="226" t="s">
        <v>2123</v>
      </c>
      <c r="G100" s="40"/>
      <c r="H100" s="40"/>
      <c r="I100" s="136"/>
      <c r="J100" s="40"/>
      <c r="K100" s="40"/>
      <c r="L100" s="44"/>
      <c r="M100" s="227"/>
      <c r="N100" s="84"/>
      <c r="O100" s="84"/>
      <c r="P100" s="84"/>
      <c r="Q100" s="84"/>
      <c r="R100" s="84"/>
      <c r="S100" s="84"/>
      <c r="T100" s="85"/>
      <c r="AT100" s="17" t="s">
        <v>196</v>
      </c>
      <c r="AU100" s="17" t="s">
        <v>21</v>
      </c>
    </row>
    <row r="101" spans="2:65" s="1" customFormat="1" ht="24" customHeight="1">
      <c r="B101" s="39"/>
      <c r="C101" s="212" t="s">
        <v>227</v>
      </c>
      <c r="D101" s="212" t="s">
        <v>189</v>
      </c>
      <c r="E101" s="213" t="s">
        <v>2124</v>
      </c>
      <c r="F101" s="214" t="s">
        <v>2125</v>
      </c>
      <c r="G101" s="215" t="s">
        <v>242</v>
      </c>
      <c r="H101" s="216">
        <v>41.4</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2262</v>
      </c>
    </row>
    <row r="102" spans="2:65" s="1" customFormat="1" ht="24" customHeight="1">
      <c r="B102" s="39"/>
      <c r="C102" s="212" t="s">
        <v>233</v>
      </c>
      <c r="D102" s="212" t="s">
        <v>189</v>
      </c>
      <c r="E102" s="213" t="s">
        <v>2127</v>
      </c>
      <c r="F102" s="214" t="s">
        <v>2128</v>
      </c>
      <c r="G102" s="215" t="s">
        <v>192</v>
      </c>
      <c r="H102" s="216">
        <v>17.9</v>
      </c>
      <c r="I102" s="217"/>
      <c r="J102" s="218">
        <f>ROUND(I102*H102,2)</f>
        <v>0</v>
      </c>
      <c r="K102" s="214" t="s">
        <v>193</v>
      </c>
      <c r="L102" s="44"/>
      <c r="M102" s="219" t="s">
        <v>30</v>
      </c>
      <c r="N102" s="220" t="s">
        <v>49</v>
      </c>
      <c r="O102" s="84"/>
      <c r="P102" s="221">
        <f>O102*H102</f>
        <v>0</v>
      </c>
      <c r="Q102" s="221">
        <v>0</v>
      </c>
      <c r="R102" s="221">
        <f>Q102*H102</f>
        <v>0</v>
      </c>
      <c r="S102" s="221">
        <v>0</v>
      </c>
      <c r="T102" s="222">
        <f>S102*H102</f>
        <v>0</v>
      </c>
      <c r="AR102" s="223" t="s">
        <v>194</v>
      </c>
      <c r="AT102" s="223" t="s">
        <v>189</v>
      </c>
      <c r="AU102" s="223" t="s">
        <v>21</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2263</v>
      </c>
    </row>
    <row r="103" spans="2:65" s="1" customFormat="1" ht="24" customHeight="1">
      <c r="B103" s="39"/>
      <c r="C103" s="212" t="s">
        <v>239</v>
      </c>
      <c r="D103" s="212" t="s">
        <v>189</v>
      </c>
      <c r="E103" s="213" t="s">
        <v>1046</v>
      </c>
      <c r="F103" s="214" t="s">
        <v>1047</v>
      </c>
      <c r="G103" s="215" t="s">
        <v>192</v>
      </c>
      <c r="H103" s="216">
        <v>4.4</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194</v>
      </c>
      <c r="AT103" s="223" t="s">
        <v>189</v>
      </c>
      <c r="AU103" s="223" t="s">
        <v>21</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2264</v>
      </c>
    </row>
    <row r="104" spans="2:65" s="1" customFormat="1" ht="24" customHeight="1">
      <c r="B104" s="39"/>
      <c r="C104" s="212" t="s">
        <v>244</v>
      </c>
      <c r="D104" s="212" t="s">
        <v>189</v>
      </c>
      <c r="E104" s="213" t="s">
        <v>214</v>
      </c>
      <c r="F104" s="214" t="s">
        <v>215</v>
      </c>
      <c r="G104" s="215" t="s">
        <v>192</v>
      </c>
      <c r="H104" s="216">
        <v>4.4</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21</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2265</v>
      </c>
    </row>
    <row r="105" spans="2:65" s="1" customFormat="1" ht="16.5" customHeight="1">
      <c r="B105" s="39"/>
      <c r="C105" s="212" t="s">
        <v>249</v>
      </c>
      <c r="D105" s="212" t="s">
        <v>189</v>
      </c>
      <c r="E105" s="213" t="s">
        <v>218</v>
      </c>
      <c r="F105" s="214" t="s">
        <v>219</v>
      </c>
      <c r="G105" s="215" t="s">
        <v>192</v>
      </c>
      <c r="H105" s="216">
        <v>4.4</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21</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2266</v>
      </c>
    </row>
    <row r="106" spans="2:65" s="1" customFormat="1" ht="24" customHeight="1">
      <c r="B106" s="39"/>
      <c r="C106" s="212" t="s">
        <v>254</v>
      </c>
      <c r="D106" s="212" t="s">
        <v>189</v>
      </c>
      <c r="E106" s="213" t="s">
        <v>222</v>
      </c>
      <c r="F106" s="214" t="s">
        <v>1053</v>
      </c>
      <c r="G106" s="215" t="s">
        <v>269</v>
      </c>
      <c r="H106" s="216">
        <v>7.48</v>
      </c>
      <c r="I106" s="217"/>
      <c r="J106" s="218">
        <f>ROUND(I106*H106,2)</f>
        <v>0</v>
      </c>
      <c r="K106" s="214" t="s">
        <v>193</v>
      </c>
      <c r="L106" s="44"/>
      <c r="M106" s="219" t="s">
        <v>30</v>
      </c>
      <c r="N106" s="220" t="s">
        <v>49</v>
      </c>
      <c r="O106" s="84"/>
      <c r="P106" s="221">
        <f>O106*H106</f>
        <v>0</v>
      </c>
      <c r="Q106" s="221">
        <v>0</v>
      </c>
      <c r="R106" s="221">
        <f>Q106*H106</f>
        <v>0</v>
      </c>
      <c r="S106" s="221">
        <v>0</v>
      </c>
      <c r="T106" s="222">
        <f>S106*H106</f>
        <v>0</v>
      </c>
      <c r="AR106" s="223" t="s">
        <v>194</v>
      </c>
      <c r="AT106" s="223" t="s">
        <v>189</v>
      </c>
      <c r="AU106" s="223" t="s">
        <v>21</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2267</v>
      </c>
    </row>
    <row r="107" spans="2:51" s="12" customFormat="1" ht="12">
      <c r="B107" s="228"/>
      <c r="C107" s="229"/>
      <c r="D107" s="225" t="s">
        <v>231</v>
      </c>
      <c r="E107" s="230" t="s">
        <v>30</v>
      </c>
      <c r="F107" s="231" t="s">
        <v>2268</v>
      </c>
      <c r="G107" s="229"/>
      <c r="H107" s="232">
        <v>7.48</v>
      </c>
      <c r="I107" s="233"/>
      <c r="J107" s="229"/>
      <c r="K107" s="229"/>
      <c r="L107" s="234"/>
      <c r="M107" s="235"/>
      <c r="N107" s="236"/>
      <c r="O107" s="236"/>
      <c r="P107" s="236"/>
      <c r="Q107" s="236"/>
      <c r="R107" s="236"/>
      <c r="S107" s="236"/>
      <c r="T107" s="237"/>
      <c r="AT107" s="238" t="s">
        <v>231</v>
      </c>
      <c r="AU107" s="238" t="s">
        <v>21</v>
      </c>
      <c r="AV107" s="12" t="s">
        <v>135</v>
      </c>
      <c r="AW107" s="12" t="s">
        <v>37</v>
      </c>
      <c r="AX107" s="12" t="s">
        <v>21</v>
      </c>
      <c r="AY107" s="238" t="s">
        <v>187</v>
      </c>
    </row>
    <row r="108" spans="2:65" s="1" customFormat="1" ht="24" customHeight="1">
      <c r="B108" s="39"/>
      <c r="C108" s="212" t="s">
        <v>8</v>
      </c>
      <c r="D108" s="212" t="s">
        <v>189</v>
      </c>
      <c r="E108" s="213" t="s">
        <v>1726</v>
      </c>
      <c r="F108" s="214" t="s">
        <v>1727</v>
      </c>
      <c r="G108" s="215" t="s">
        <v>192</v>
      </c>
      <c r="H108" s="216">
        <v>37.4</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2269</v>
      </c>
    </row>
    <row r="109" spans="2:47" s="1" customFormat="1" ht="12">
      <c r="B109" s="39"/>
      <c r="C109" s="40"/>
      <c r="D109" s="225" t="s">
        <v>196</v>
      </c>
      <c r="E109" s="40"/>
      <c r="F109" s="226" t="s">
        <v>2136</v>
      </c>
      <c r="G109" s="40"/>
      <c r="H109" s="40"/>
      <c r="I109" s="136"/>
      <c r="J109" s="40"/>
      <c r="K109" s="40"/>
      <c r="L109" s="44"/>
      <c r="M109" s="227"/>
      <c r="N109" s="84"/>
      <c r="O109" s="84"/>
      <c r="P109" s="84"/>
      <c r="Q109" s="84"/>
      <c r="R109" s="84"/>
      <c r="S109" s="84"/>
      <c r="T109" s="85"/>
      <c r="AT109" s="17" t="s">
        <v>196</v>
      </c>
      <c r="AU109" s="17" t="s">
        <v>21</v>
      </c>
    </row>
    <row r="110" spans="2:65" s="1" customFormat="1" ht="16.5" customHeight="1">
      <c r="B110" s="39"/>
      <c r="C110" s="212" t="s">
        <v>262</v>
      </c>
      <c r="D110" s="212" t="s">
        <v>189</v>
      </c>
      <c r="E110" s="213" t="s">
        <v>2270</v>
      </c>
      <c r="F110" s="214" t="s">
        <v>2271</v>
      </c>
      <c r="G110" s="215" t="s">
        <v>192</v>
      </c>
      <c r="H110" s="216">
        <v>1</v>
      </c>
      <c r="I110" s="217"/>
      <c r="J110" s="218">
        <f>ROUND(I110*H110,2)</f>
        <v>0</v>
      </c>
      <c r="K110" s="214" t="s">
        <v>30</v>
      </c>
      <c r="L110" s="44"/>
      <c r="M110" s="219" t="s">
        <v>30</v>
      </c>
      <c r="N110" s="220" t="s">
        <v>49</v>
      </c>
      <c r="O110" s="84"/>
      <c r="P110" s="221">
        <f>O110*H110</f>
        <v>0</v>
      </c>
      <c r="Q110" s="221">
        <v>0</v>
      </c>
      <c r="R110" s="221">
        <f>Q110*H110</f>
        <v>0</v>
      </c>
      <c r="S110" s="221">
        <v>0</v>
      </c>
      <c r="T110" s="222">
        <f>S110*H110</f>
        <v>0</v>
      </c>
      <c r="AR110" s="223" t="s">
        <v>194</v>
      </c>
      <c r="AT110" s="223" t="s">
        <v>189</v>
      </c>
      <c r="AU110" s="223" t="s">
        <v>21</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2272</v>
      </c>
    </row>
    <row r="111" spans="2:65" s="1" customFormat="1" ht="16.5" customHeight="1">
      <c r="B111" s="39"/>
      <c r="C111" s="212" t="s">
        <v>266</v>
      </c>
      <c r="D111" s="212" t="s">
        <v>189</v>
      </c>
      <c r="E111" s="213" t="s">
        <v>2273</v>
      </c>
      <c r="F111" s="214" t="s">
        <v>2274</v>
      </c>
      <c r="G111" s="215" t="s">
        <v>192</v>
      </c>
      <c r="H111" s="216">
        <v>7.7</v>
      </c>
      <c r="I111" s="217"/>
      <c r="J111" s="218">
        <f>ROUND(I111*H111,2)</f>
        <v>0</v>
      </c>
      <c r="K111" s="214" t="s">
        <v>30</v>
      </c>
      <c r="L111" s="44"/>
      <c r="M111" s="219" t="s">
        <v>30</v>
      </c>
      <c r="N111" s="220" t="s">
        <v>49</v>
      </c>
      <c r="O111" s="84"/>
      <c r="P111" s="221">
        <f>O111*H111</f>
        <v>0</v>
      </c>
      <c r="Q111" s="221">
        <v>0</v>
      </c>
      <c r="R111" s="221">
        <f>Q111*H111</f>
        <v>0</v>
      </c>
      <c r="S111" s="221">
        <v>0</v>
      </c>
      <c r="T111" s="222">
        <f>S111*H111</f>
        <v>0</v>
      </c>
      <c r="AR111" s="223" t="s">
        <v>194</v>
      </c>
      <c r="AT111" s="223" t="s">
        <v>189</v>
      </c>
      <c r="AU111" s="223" t="s">
        <v>21</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2275</v>
      </c>
    </row>
    <row r="112" spans="2:63" s="11" customFormat="1" ht="25.9" customHeight="1">
      <c r="B112" s="196"/>
      <c r="C112" s="197"/>
      <c r="D112" s="198" t="s">
        <v>76</v>
      </c>
      <c r="E112" s="199" t="s">
        <v>185</v>
      </c>
      <c r="F112" s="199" t="s">
        <v>186</v>
      </c>
      <c r="G112" s="197"/>
      <c r="H112" s="197"/>
      <c r="I112" s="200"/>
      <c r="J112" s="201">
        <f>BK112</f>
        <v>0</v>
      </c>
      <c r="K112" s="197"/>
      <c r="L112" s="202"/>
      <c r="M112" s="203"/>
      <c r="N112" s="204"/>
      <c r="O112" s="204"/>
      <c r="P112" s="205">
        <f>P113+P115+P125+P129+P131+P138</f>
        <v>0</v>
      </c>
      <c r="Q112" s="204"/>
      <c r="R112" s="205">
        <f>R113+R115+R125+R129+R131+R138</f>
        <v>3.8107499000000002</v>
      </c>
      <c r="S112" s="204"/>
      <c r="T112" s="206">
        <f>T113+T115+T125+T129+T131+T138</f>
        <v>0</v>
      </c>
      <c r="AR112" s="207" t="s">
        <v>21</v>
      </c>
      <c r="AT112" s="208" t="s">
        <v>76</v>
      </c>
      <c r="AU112" s="208" t="s">
        <v>77</v>
      </c>
      <c r="AY112" s="207" t="s">
        <v>187</v>
      </c>
      <c r="BK112" s="209">
        <f>BK113+BK115+BK125+BK129+BK131+BK138</f>
        <v>0</v>
      </c>
    </row>
    <row r="113" spans="2:63" s="11" customFormat="1" ht="22.8" customHeight="1">
      <c r="B113" s="196"/>
      <c r="C113" s="197"/>
      <c r="D113" s="198" t="s">
        <v>76</v>
      </c>
      <c r="E113" s="210" t="s">
        <v>194</v>
      </c>
      <c r="F113" s="210" t="s">
        <v>405</v>
      </c>
      <c r="G113" s="197"/>
      <c r="H113" s="197"/>
      <c r="I113" s="200"/>
      <c r="J113" s="211">
        <f>BK113</f>
        <v>0</v>
      </c>
      <c r="K113" s="197"/>
      <c r="L113" s="202"/>
      <c r="M113" s="203"/>
      <c r="N113" s="204"/>
      <c r="O113" s="204"/>
      <c r="P113" s="205">
        <f>P114</f>
        <v>0</v>
      </c>
      <c r="Q113" s="204"/>
      <c r="R113" s="205">
        <f>R114</f>
        <v>2.268924</v>
      </c>
      <c r="S113" s="204"/>
      <c r="T113" s="206">
        <f>T114</f>
        <v>0</v>
      </c>
      <c r="AR113" s="207" t="s">
        <v>21</v>
      </c>
      <c r="AT113" s="208" t="s">
        <v>76</v>
      </c>
      <c r="AU113" s="208" t="s">
        <v>21</v>
      </c>
      <c r="AY113" s="207" t="s">
        <v>187</v>
      </c>
      <c r="BK113" s="209">
        <f>BK114</f>
        <v>0</v>
      </c>
    </row>
    <row r="114" spans="2:65" s="1" customFormat="1" ht="16.5" customHeight="1">
      <c r="B114" s="39"/>
      <c r="C114" s="212" t="s">
        <v>274</v>
      </c>
      <c r="D114" s="212" t="s">
        <v>189</v>
      </c>
      <c r="E114" s="213" t="s">
        <v>1065</v>
      </c>
      <c r="F114" s="214" t="s">
        <v>1066</v>
      </c>
      <c r="G114" s="215" t="s">
        <v>192</v>
      </c>
      <c r="H114" s="216">
        <v>1.2</v>
      </c>
      <c r="I114" s="217"/>
      <c r="J114" s="218">
        <f>ROUND(I114*H114,2)</f>
        <v>0</v>
      </c>
      <c r="K114" s="214" t="s">
        <v>193</v>
      </c>
      <c r="L114" s="44"/>
      <c r="M114" s="219" t="s">
        <v>30</v>
      </c>
      <c r="N114" s="220" t="s">
        <v>49</v>
      </c>
      <c r="O114" s="84"/>
      <c r="P114" s="221">
        <f>O114*H114</f>
        <v>0</v>
      </c>
      <c r="Q114" s="221">
        <v>1.89077</v>
      </c>
      <c r="R114" s="221">
        <f>Q114*H114</f>
        <v>2.268924</v>
      </c>
      <c r="S114" s="221">
        <v>0</v>
      </c>
      <c r="T114" s="222">
        <f>S114*H114</f>
        <v>0</v>
      </c>
      <c r="AR114" s="223" t="s">
        <v>194</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194</v>
      </c>
      <c r="BM114" s="223" t="s">
        <v>2276</v>
      </c>
    </row>
    <row r="115" spans="2:63" s="11" customFormat="1" ht="22.8" customHeight="1">
      <c r="B115" s="196"/>
      <c r="C115" s="197"/>
      <c r="D115" s="198" t="s">
        <v>76</v>
      </c>
      <c r="E115" s="210" t="s">
        <v>209</v>
      </c>
      <c r="F115" s="210" t="s">
        <v>444</v>
      </c>
      <c r="G115" s="197"/>
      <c r="H115" s="197"/>
      <c r="I115" s="200"/>
      <c r="J115" s="211">
        <f>BK115</f>
        <v>0</v>
      </c>
      <c r="K115" s="197"/>
      <c r="L115" s="202"/>
      <c r="M115" s="203"/>
      <c r="N115" s="204"/>
      <c r="O115" s="204"/>
      <c r="P115" s="205">
        <f>SUM(P116:P124)</f>
        <v>0</v>
      </c>
      <c r="Q115" s="204"/>
      <c r="R115" s="205">
        <f>SUM(R116:R124)</f>
        <v>1.5021259000000002</v>
      </c>
      <c r="S115" s="204"/>
      <c r="T115" s="206">
        <f>SUM(T116:T124)</f>
        <v>0</v>
      </c>
      <c r="AR115" s="207" t="s">
        <v>21</v>
      </c>
      <c r="AT115" s="208" t="s">
        <v>76</v>
      </c>
      <c r="AU115" s="208" t="s">
        <v>21</v>
      </c>
      <c r="AY115" s="207" t="s">
        <v>187</v>
      </c>
      <c r="BK115" s="209">
        <f>SUM(BK116:BK124)</f>
        <v>0</v>
      </c>
    </row>
    <row r="116" spans="2:65" s="1" customFormat="1" ht="16.5" customHeight="1">
      <c r="B116" s="39"/>
      <c r="C116" s="212" t="s">
        <v>280</v>
      </c>
      <c r="D116" s="212" t="s">
        <v>189</v>
      </c>
      <c r="E116" s="213" t="s">
        <v>450</v>
      </c>
      <c r="F116" s="214" t="s">
        <v>451</v>
      </c>
      <c r="G116" s="215" t="s">
        <v>242</v>
      </c>
      <c r="H116" s="216">
        <v>2</v>
      </c>
      <c r="I116" s="217"/>
      <c r="J116" s="218">
        <f>ROUND(I116*H116,2)</f>
        <v>0</v>
      </c>
      <c r="K116" s="214" t="s">
        <v>193</v>
      </c>
      <c r="L116" s="44"/>
      <c r="M116" s="219" t="s">
        <v>30</v>
      </c>
      <c r="N116" s="220" t="s">
        <v>49</v>
      </c>
      <c r="O116" s="84"/>
      <c r="P116" s="221">
        <f>O116*H116</f>
        <v>0</v>
      </c>
      <c r="Q116" s="221">
        <v>0.378</v>
      </c>
      <c r="R116" s="221">
        <f>Q116*H116</f>
        <v>0.756</v>
      </c>
      <c r="S116" s="221">
        <v>0</v>
      </c>
      <c r="T116" s="222">
        <f>S116*H116</f>
        <v>0</v>
      </c>
      <c r="AR116" s="223" t="s">
        <v>194</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194</v>
      </c>
      <c r="BM116" s="223" t="s">
        <v>2277</v>
      </c>
    </row>
    <row r="117" spans="2:47" s="1" customFormat="1" ht="12">
      <c r="B117" s="39"/>
      <c r="C117" s="40"/>
      <c r="D117" s="225" t="s">
        <v>196</v>
      </c>
      <c r="E117" s="40"/>
      <c r="F117" s="226" t="s">
        <v>2278</v>
      </c>
      <c r="G117" s="40"/>
      <c r="H117" s="40"/>
      <c r="I117" s="136"/>
      <c r="J117" s="40"/>
      <c r="K117" s="40"/>
      <c r="L117" s="44"/>
      <c r="M117" s="227"/>
      <c r="N117" s="84"/>
      <c r="O117" s="84"/>
      <c r="P117" s="84"/>
      <c r="Q117" s="84"/>
      <c r="R117" s="84"/>
      <c r="S117" s="84"/>
      <c r="T117" s="85"/>
      <c r="AT117" s="17" t="s">
        <v>196</v>
      </c>
      <c r="AU117" s="17" t="s">
        <v>135</v>
      </c>
    </row>
    <row r="118" spans="2:65" s="1" customFormat="1" ht="16.5" customHeight="1">
      <c r="B118" s="39"/>
      <c r="C118" s="212" t="s">
        <v>284</v>
      </c>
      <c r="D118" s="212" t="s">
        <v>189</v>
      </c>
      <c r="E118" s="213" t="s">
        <v>2279</v>
      </c>
      <c r="F118" s="214" t="s">
        <v>2280</v>
      </c>
      <c r="G118" s="215" t="s">
        <v>242</v>
      </c>
      <c r="H118" s="216">
        <v>2.2</v>
      </c>
      <c r="I118" s="217"/>
      <c r="J118" s="218">
        <f>ROUND(I118*H118,2)</f>
        <v>0</v>
      </c>
      <c r="K118" s="214" t="s">
        <v>30</v>
      </c>
      <c r="L118" s="44"/>
      <c r="M118" s="219" t="s">
        <v>30</v>
      </c>
      <c r="N118" s="220" t="s">
        <v>49</v>
      </c>
      <c r="O118" s="84"/>
      <c r="P118" s="221">
        <f>O118*H118</f>
        <v>0</v>
      </c>
      <c r="Q118" s="221">
        <v>0</v>
      </c>
      <c r="R118" s="221">
        <f>Q118*H118</f>
        <v>0</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2281</v>
      </c>
    </row>
    <row r="119" spans="2:47" s="1" customFormat="1" ht="12">
      <c r="B119" s="39"/>
      <c r="C119" s="40"/>
      <c r="D119" s="225" t="s">
        <v>196</v>
      </c>
      <c r="E119" s="40"/>
      <c r="F119" s="226" t="s">
        <v>2278</v>
      </c>
      <c r="G119" s="40"/>
      <c r="H119" s="40"/>
      <c r="I119" s="136"/>
      <c r="J119" s="40"/>
      <c r="K119" s="40"/>
      <c r="L119" s="44"/>
      <c r="M119" s="227"/>
      <c r="N119" s="84"/>
      <c r="O119" s="84"/>
      <c r="P119" s="84"/>
      <c r="Q119" s="84"/>
      <c r="R119" s="84"/>
      <c r="S119" s="84"/>
      <c r="T119" s="85"/>
      <c r="AT119" s="17" t="s">
        <v>196</v>
      </c>
      <c r="AU119" s="17" t="s">
        <v>135</v>
      </c>
    </row>
    <row r="120" spans="2:65" s="1" customFormat="1" ht="24" customHeight="1">
      <c r="B120" s="39"/>
      <c r="C120" s="212" t="s">
        <v>7</v>
      </c>
      <c r="D120" s="212" t="s">
        <v>189</v>
      </c>
      <c r="E120" s="213" t="s">
        <v>2282</v>
      </c>
      <c r="F120" s="214" t="s">
        <v>2283</v>
      </c>
      <c r="G120" s="215" t="s">
        <v>242</v>
      </c>
      <c r="H120" s="216">
        <v>2.43</v>
      </c>
      <c r="I120" s="217"/>
      <c r="J120" s="218">
        <f>ROUND(I120*H120,2)</f>
        <v>0</v>
      </c>
      <c r="K120" s="214" t="s">
        <v>193</v>
      </c>
      <c r="L120" s="44"/>
      <c r="M120" s="219" t="s">
        <v>30</v>
      </c>
      <c r="N120" s="220" t="s">
        <v>49</v>
      </c>
      <c r="O120" s="84"/>
      <c r="P120" s="221">
        <f>O120*H120</f>
        <v>0</v>
      </c>
      <c r="Q120" s="221">
        <v>0.18463</v>
      </c>
      <c r="R120" s="221">
        <f>Q120*H120</f>
        <v>0.4486509</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2284</v>
      </c>
    </row>
    <row r="121" spans="2:65" s="1" customFormat="1" ht="16.5" customHeight="1">
      <c r="B121" s="39"/>
      <c r="C121" s="212" t="s">
        <v>296</v>
      </c>
      <c r="D121" s="212" t="s">
        <v>189</v>
      </c>
      <c r="E121" s="213" t="s">
        <v>2154</v>
      </c>
      <c r="F121" s="214" t="s">
        <v>2155</v>
      </c>
      <c r="G121" s="215" t="s">
        <v>242</v>
      </c>
      <c r="H121" s="216">
        <v>2.5</v>
      </c>
      <c r="I121" s="217"/>
      <c r="J121" s="218">
        <f>ROUND(I121*H121,2)</f>
        <v>0</v>
      </c>
      <c r="K121" s="214" t="s">
        <v>193</v>
      </c>
      <c r="L121" s="44"/>
      <c r="M121" s="219" t="s">
        <v>30</v>
      </c>
      <c r="N121" s="220" t="s">
        <v>49</v>
      </c>
      <c r="O121" s="84"/>
      <c r="P121" s="221">
        <f>O121*H121</f>
        <v>0</v>
      </c>
      <c r="Q121" s="221">
        <v>0.00601</v>
      </c>
      <c r="R121" s="221">
        <f>Q121*H121</f>
        <v>0.015025</v>
      </c>
      <c r="S121" s="221">
        <v>0</v>
      </c>
      <c r="T121" s="222">
        <f>S121*H121</f>
        <v>0</v>
      </c>
      <c r="AR121" s="223" t="s">
        <v>194</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2285</v>
      </c>
    </row>
    <row r="122" spans="2:65" s="1" customFormat="1" ht="16.5" customHeight="1">
      <c r="B122" s="39"/>
      <c r="C122" s="212" t="s">
        <v>308</v>
      </c>
      <c r="D122" s="212" t="s">
        <v>189</v>
      </c>
      <c r="E122" s="213" t="s">
        <v>2286</v>
      </c>
      <c r="F122" s="214" t="s">
        <v>2287</v>
      </c>
      <c r="G122" s="215" t="s">
        <v>242</v>
      </c>
      <c r="H122" s="216">
        <v>2.5</v>
      </c>
      <c r="I122" s="217"/>
      <c r="J122" s="218">
        <f>ROUND(I122*H122,2)</f>
        <v>0</v>
      </c>
      <c r="K122" s="214" t="s">
        <v>193</v>
      </c>
      <c r="L122" s="44"/>
      <c r="M122" s="219" t="s">
        <v>30</v>
      </c>
      <c r="N122" s="220" t="s">
        <v>49</v>
      </c>
      <c r="O122" s="84"/>
      <c r="P122" s="221">
        <f>O122*H122</f>
        <v>0</v>
      </c>
      <c r="Q122" s="221">
        <v>0.00061</v>
      </c>
      <c r="R122" s="221">
        <f>Q122*H122</f>
        <v>0.0015249999999999999</v>
      </c>
      <c r="S122" s="221">
        <v>0</v>
      </c>
      <c r="T122" s="222">
        <f>S122*H122</f>
        <v>0</v>
      </c>
      <c r="AR122" s="223" t="s">
        <v>194</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2288</v>
      </c>
    </row>
    <row r="123" spans="2:65" s="1" customFormat="1" ht="24" customHeight="1">
      <c r="B123" s="39"/>
      <c r="C123" s="212" t="s">
        <v>330</v>
      </c>
      <c r="D123" s="212" t="s">
        <v>189</v>
      </c>
      <c r="E123" s="213" t="s">
        <v>2289</v>
      </c>
      <c r="F123" s="214" t="s">
        <v>2290</v>
      </c>
      <c r="G123" s="215" t="s">
        <v>242</v>
      </c>
      <c r="H123" s="216">
        <v>2.5</v>
      </c>
      <c r="I123" s="217"/>
      <c r="J123" s="218">
        <f>ROUND(I123*H123,2)</f>
        <v>0</v>
      </c>
      <c r="K123" s="214" t="s">
        <v>193</v>
      </c>
      <c r="L123" s="44"/>
      <c r="M123" s="219" t="s">
        <v>30</v>
      </c>
      <c r="N123" s="220" t="s">
        <v>49</v>
      </c>
      <c r="O123" s="84"/>
      <c r="P123" s="221">
        <f>O123*H123</f>
        <v>0</v>
      </c>
      <c r="Q123" s="221">
        <v>0.10373</v>
      </c>
      <c r="R123" s="221">
        <f>Q123*H123</f>
        <v>0.259325</v>
      </c>
      <c r="S123" s="221">
        <v>0</v>
      </c>
      <c r="T123" s="222">
        <f>S123*H123</f>
        <v>0</v>
      </c>
      <c r="AR123" s="223" t="s">
        <v>194</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194</v>
      </c>
      <c r="BM123" s="223" t="s">
        <v>2291</v>
      </c>
    </row>
    <row r="124" spans="2:65" s="1" customFormat="1" ht="16.5" customHeight="1">
      <c r="B124" s="39"/>
      <c r="C124" s="212" t="s">
        <v>336</v>
      </c>
      <c r="D124" s="212" t="s">
        <v>189</v>
      </c>
      <c r="E124" s="213" t="s">
        <v>2292</v>
      </c>
      <c r="F124" s="214" t="s">
        <v>2293</v>
      </c>
      <c r="G124" s="215" t="s">
        <v>236</v>
      </c>
      <c r="H124" s="216">
        <v>6</v>
      </c>
      <c r="I124" s="217"/>
      <c r="J124" s="218">
        <f>ROUND(I124*H124,2)</f>
        <v>0</v>
      </c>
      <c r="K124" s="214" t="s">
        <v>193</v>
      </c>
      <c r="L124" s="44"/>
      <c r="M124" s="219" t="s">
        <v>30</v>
      </c>
      <c r="N124" s="220" t="s">
        <v>49</v>
      </c>
      <c r="O124" s="84"/>
      <c r="P124" s="221">
        <f>O124*H124</f>
        <v>0</v>
      </c>
      <c r="Q124" s="221">
        <v>0.0036</v>
      </c>
      <c r="R124" s="221">
        <f>Q124*H124</f>
        <v>0.0216</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2294</v>
      </c>
    </row>
    <row r="125" spans="2:63" s="11" customFormat="1" ht="22.8" customHeight="1">
      <c r="B125" s="196"/>
      <c r="C125" s="197"/>
      <c r="D125" s="198" t="s">
        <v>76</v>
      </c>
      <c r="E125" s="210" t="s">
        <v>221</v>
      </c>
      <c r="F125" s="210" t="s">
        <v>1069</v>
      </c>
      <c r="G125" s="197"/>
      <c r="H125" s="197"/>
      <c r="I125" s="200"/>
      <c r="J125" s="211">
        <f>BK125</f>
        <v>0</v>
      </c>
      <c r="K125" s="197"/>
      <c r="L125" s="202"/>
      <c r="M125" s="203"/>
      <c r="N125" s="204"/>
      <c r="O125" s="204"/>
      <c r="P125" s="205">
        <f>SUM(P126:P128)</f>
        <v>0</v>
      </c>
      <c r="Q125" s="204"/>
      <c r="R125" s="205">
        <f>SUM(R126:R128)</f>
        <v>0.0397</v>
      </c>
      <c r="S125" s="204"/>
      <c r="T125" s="206">
        <f>SUM(T126:T128)</f>
        <v>0</v>
      </c>
      <c r="AR125" s="207" t="s">
        <v>21</v>
      </c>
      <c r="AT125" s="208" t="s">
        <v>76</v>
      </c>
      <c r="AU125" s="208" t="s">
        <v>21</v>
      </c>
      <c r="AY125" s="207" t="s">
        <v>187</v>
      </c>
      <c r="BK125" s="209">
        <f>SUM(BK126:BK128)</f>
        <v>0</v>
      </c>
    </row>
    <row r="126" spans="2:65" s="1" customFormat="1" ht="16.5" customHeight="1">
      <c r="B126" s="39"/>
      <c r="C126" s="212" t="s">
        <v>341</v>
      </c>
      <c r="D126" s="212" t="s">
        <v>189</v>
      </c>
      <c r="E126" s="213" t="s">
        <v>2295</v>
      </c>
      <c r="F126" s="214" t="s">
        <v>2296</v>
      </c>
      <c r="G126" s="215" t="s">
        <v>236</v>
      </c>
      <c r="H126" s="216">
        <v>13</v>
      </c>
      <c r="I126" s="217"/>
      <c r="J126" s="218">
        <f>ROUND(I126*H126,2)</f>
        <v>0</v>
      </c>
      <c r="K126" s="214" t="s">
        <v>193</v>
      </c>
      <c r="L126" s="44"/>
      <c r="M126" s="219" t="s">
        <v>30</v>
      </c>
      <c r="N126" s="220" t="s">
        <v>49</v>
      </c>
      <c r="O126" s="84"/>
      <c r="P126" s="221">
        <f>O126*H126</f>
        <v>0</v>
      </c>
      <c r="Q126" s="221">
        <v>1E-05</v>
      </c>
      <c r="R126" s="221">
        <f>Q126*H126</f>
        <v>0.00013000000000000002</v>
      </c>
      <c r="S126" s="221">
        <v>0</v>
      </c>
      <c r="T126" s="222">
        <f>S126*H126</f>
        <v>0</v>
      </c>
      <c r="AR126" s="223" t="s">
        <v>194</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2297</v>
      </c>
    </row>
    <row r="127" spans="2:65" s="1" customFormat="1" ht="16.5" customHeight="1">
      <c r="B127" s="39"/>
      <c r="C127" s="250" t="s">
        <v>345</v>
      </c>
      <c r="D127" s="250" t="s">
        <v>275</v>
      </c>
      <c r="E127" s="251" t="s">
        <v>2298</v>
      </c>
      <c r="F127" s="252" t="s">
        <v>2299</v>
      </c>
      <c r="G127" s="253" t="s">
        <v>339</v>
      </c>
      <c r="H127" s="254">
        <v>5</v>
      </c>
      <c r="I127" s="255"/>
      <c r="J127" s="256">
        <f>ROUND(I127*H127,2)</f>
        <v>0</v>
      </c>
      <c r="K127" s="252" t="s">
        <v>1112</v>
      </c>
      <c r="L127" s="257"/>
      <c r="M127" s="258" t="s">
        <v>30</v>
      </c>
      <c r="N127" s="259" t="s">
        <v>49</v>
      </c>
      <c r="O127" s="84"/>
      <c r="P127" s="221">
        <f>O127*H127</f>
        <v>0</v>
      </c>
      <c r="Q127" s="221">
        <v>0.0075</v>
      </c>
      <c r="R127" s="221">
        <f>Q127*H127</f>
        <v>0.0375</v>
      </c>
      <c r="S127" s="221">
        <v>0</v>
      </c>
      <c r="T127" s="222">
        <f>S127*H127</f>
        <v>0</v>
      </c>
      <c r="AR127" s="223" t="s">
        <v>221</v>
      </c>
      <c r="AT127" s="223" t="s">
        <v>275</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2300</v>
      </c>
    </row>
    <row r="128" spans="2:65" s="1" customFormat="1" ht="16.5" customHeight="1">
      <c r="B128" s="39"/>
      <c r="C128" s="212" t="s">
        <v>349</v>
      </c>
      <c r="D128" s="212" t="s">
        <v>189</v>
      </c>
      <c r="E128" s="213" t="s">
        <v>2301</v>
      </c>
      <c r="F128" s="214" t="s">
        <v>2302</v>
      </c>
      <c r="G128" s="215" t="s">
        <v>339</v>
      </c>
      <c r="H128" s="216">
        <v>1</v>
      </c>
      <c r="I128" s="217"/>
      <c r="J128" s="218">
        <f>ROUND(I128*H128,2)</f>
        <v>0</v>
      </c>
      <c r="K128" s="214" t="s">
        <v>193</v>
      </c>
      <c r="L128" s="44"/>
      <c r="M128" s="219" t="s">
        <v>30</v>
      </c>
      <c r="N128" s="220" t="s">
        <v>49</v>
      </c>
      <c r="O128" s="84"/>
      <c r="P128" s="221">
        <f>O128*H128</f>
        <v>0</v>
      </c>
      <c r="Q128" s="221">
        <v>0.00207</v>
      </c>
      <c r="R128" s="221">
        <f>Q128*H128</f>
        <v>0.00207</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2303</v>
      </c>
    </row>
    <row r="129" spans="2:63" s="11" customFormat="1" ht="22.8" customHeight="1">
      <c r="B129" s="196"/>
      <c r="C129" s="197"/>
      <c r="D129" s="198" t="s">
        <v>76</v>
      </c>
      <c r="E129" s="210" t="s">
        <v>227</v>
      </c>
      <c r="F129" s="210" t="s">
        <v>573</v>
      </c>
      <c r="G129" s="197"/>
      <c r="H129" s="197"/>
      <c r="I129" s="200"/>
      <c r="J129" s="211">
        <f>BK129</f>
        <v>0</v>
      </c>
      <c r="K129" s="197"/>
      <c r="L129" s="202"/>
      <c r="M129" s="203"/>
      <c r="N129" s="204"/>
      <c r="O129" s="204"/>
      <c r="P129" s="205">
        <f>P130</f>
        <v>0</v>
      </c>
      <c r="Q129" s="204"/>
      <c r="R129" s="205">
        <f>R130</f>
        <v>0</v>
      </c>
      <c r="S129" s="204"/>
      <c r="T129" s="206">
        <f>T130</f>
        <v>0</v>
      </c>
      <c r="AR129" s="207" t="s">
        <v>21</v>
      </c>
      <c r="AT129" s="208" t="s">
        <v>76</v>
      </c>
      <c r="AU129" s="208" t="s">
        <v>21</v>
      </c>
      <c r="AY129" s="207" t="s">
        <v>187</v>
      </c>
      <c r="BK129" s="209">
        <f>BK130</f>
        <v>0</v>
      </c>
    </row>
    <row r="130" spans="2:65" s="1" customFormat="1" ht="16.5" customHeight="1">
      <c r="B130" s="39"/>
      <c r="C130" s="212" t="s">
        <v>353</v>
      </c>
      <c r="D130" s="212" t="s">
        <v>189</v>
      </c>
      <c r="E130" s="213" t="s">
        <v>2304</v>
      </c>
      <c r="F130" s="214" t="s">
        <v>2305</v>
      </c>
      <c r="G130" s="215" t="s">
        <v>236</v>
      </c>
      <c r="H130" s="216">
        <v>6</v>
      </c>
      <c r="I130" s="217"/>
      <c r="J130" s="218">
        <f>ROUND(I130*H130,2)</f>
        <v>0</v>
      </c>
      <c r="K130" s="214" t="s">
        <v>193</v>
      </c>
      <c r="L130" s="44"/>
      <c r="M130" s="219" t="s">
        <v>30</v>
      </c>
      <c r="N130" s="220" t="s">
        <v>49</v>
      </c>
      <c r="O130" s="84"/>
      <c r="P130" s="221">
        <f>O130*H130</f>
        <v>0</v>
      </c>
      <c r="Q130" s="221">
        <v>0</v>
      </c>
      <c r="R130" s="221">
        <f>Q130*H130</f>
        <v>0</v>
      </c>
      <c r="S130" s="221">
        <v>0</v>
      </c>
      <c r="T130" s="222">
        <f>S130*H130</f>
        <v>0</v>
      </c>
      <c r="AR130" s="223" t="s">
        <v>194</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2306</v>
      </c>
    </row>
    <row r="131" spans="2:63" s="11" customFormat="1" ht="22.8" customHeight="1">
      <c r="B131" s="196"/>
      <c r="C131" s="197"/>
      <c r="D131" s="198" t="s">
        <v>76</v>
      </c>
      <c r="E131" s="210" t="s">
        <v>693</v>
      </c>
      <c r="F131" s="210" t="s">
        <v>2307</v>
      </c>
      <c r="G131" s="197"/>
      <c r="H131" s="197"/>
      <c r="I131" s="200"/>
      <c r="J131" s="211">
        <f>BK131</f>
        <v>0</v>
      </c>
      <c r="K131" s="197"/>
      <c r="L131" s="202"/>
      <c r="M131" s="203"/>
      <c r="N131" s="204"/>
      <c r="O131" s="204"/>
      <c r="P131" s="205">
        <f>SUM(P132:P137)</f>
        <v>0</v>
      </c>
      <c r="Q131" s="204"/>
      <c r="R131" s="205">
        <f>SUM(R132:R137)</f>
        <v>0</v>
      </c>
      <c r="S131" s="204"/>
      <c r="T131" s="206">
        <f>SUM(T132:T137)</f>
        <v>0</v>
      </c>
      <c r="AR131" s="207" t="s">
        <v>21</v>
      </c>
      <c r="AT131" s="208" t="s">
        <v>76</v>
      </c>
      <c r="AU131" s="208" t="s">
        <v>21</v>
      </c>
      <c r="AY131" s="207" t="s">
        <v>187</v>
      </c>
      <c r="BK131" s="209">
        <f>SUM(BK132:BK137)</f>
        <v>0</v>
      </c>
    </row>
    <row r="132" spans="2:65" s="1" customFormat="1" ht="16.5" customHeight="1">
      <c r="B132" s="39"/>
      <c r="C132" s="212" t="s">
        <v>357</v>
      </c>
      <c r="D132" s="212" t="s">
        <v>189</v>
      </c>
      <c r="E132" s="213" t="s">
        <v>2308</v>
      </c>
      <c r="F132" s="214" t="s">
        <v>2309</v>
      </c>
      <c r="G132" s="215" t="s">
        <v>269</v>
      </c>
      <c r="H132" s="216">
        <v>2.225</v>
      </c>
      <c r="I132" s="217"/>
      <c r="J132" s="218">
        <f>ROUND(I132*H132,2)</f>
        <v>0</v>
      </c>
      <c r="K132" s="214" t="s">
        <v>193</v>
      </c>
      <c r="L132" s="44"/>
      <c r="M132" s="219" t="s">
        <v>30</v>
      </c>
      <c r="N132" s="220" t="s">
        <v>49</v>
      </c>
      <c r="O132" s="84"/>
      <c r="P132" s="221">
        <f>O132*H132</f>
        <v>0</v>
      </c>
      <c r="Q132" s="221">
        <v>0</v>
      </c>
      <c r="R132" s="221">
        <f>Q132*H132</f>
        <v>0</v>
      </c>
      <c r="S132" s="221">
        <v>0</v>
      </c>
      <c r="T132" s="222">
        <f>S132*H132</f>
        <v>0</v>
      </c>
      <c r="AR132" s="223" t="s">
        <v>194</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194</v>
      </c>
      <c r="BM132" s="223" t="s">
        <v>2310</v>
      </c>
    </row>
    <row r="133" spans="2:51" s="12" customFormat="1" ht="12">
      <c r="B133" s="228"/>
      <c r="C133" s="229"/>
      <c r="D133" s="225" t="s">
        <v>231</v>
      </c>
      <c r="E133" s="230" t="s">
        <v>30</v>
      </c>
      <c r="F133" s="231" t="s">
        <v>2311</v>
      </c>
      <c r="G133" s="229"/>
      <c r="H133" s="232">
        <v>2.225</v>
      </c>
      <c r="I133" s="233"/>
      <c r="J133" s="229"/>
      <c r="K133" s="229"/>
      <c r="L133" s="234"/>
      <c r="M133" s="235"/>
      <c r="N133" s="236"/>
      <c r="O133" s="236"/>
      <c r="P133" s="236"/>
      <c r="Q133" s="236"/>
      <c r="R133" s="236"/>
      <c r="S133" s="236"/>
      <c r="T133" s="237"/>
      <c r="AT133" s="238" t="s">
        <v>231</v>
      </c>
      <c r="AU133" s="238" t="s">
        <v>135</v>
      </c>
      <c r="AV133" s="12" t="s">
        <v>135</v>
      </c>
      <c r="AW133" s="12" t="s">
        <v>37</v>
      </c>
      <c r="AX133" s="12" t="s">
        <v>21</v>
      </c>
      <c r="AY133" s="238" t="s">
        <v>187</v>
      </c>
    </row>
    <row r="134" spans="2:65" s="1" customFormat="1" ht="24" customHeight="1">
      <c r="B134" s="39"/>
      <c r="C134" s="212" t="s">
        <v>361</v>
      </c>
      <c r="D134" s="212" t="s">
        <v>189</v>
      </c>
      <c r="E134" s="213" t="s">
        <v>2312</v>
      </c>
      <c r="F134" s="214" t="s">
        <v>2313</v>
      </c>
      <c r="G134" s="215" t="s">
        <v>269</v>
      </c>
      <c r="H134" s="216">
        <v>20.025</v>
      </c>
      <c r="I134" s="217"/>
      <c r="J134" s="218">
        <f>ROUND(I134*H134,2)</f>
        <v>0</v>
      </c>
      <c r="K134" s="214" t="s">
        <v>193</v>
      </c>
      <c r="L134" s="44"/>
      <c r="M134" s="219" t="s">
        <v>30</v>
      </c>
      <c r="N134" s="220" t="s">
        <v>49</v>
      </c>
      <c r="O134" s="84"/>
      <c r="P134" s="221">
        <f>O134*H134</f>
        <v>0</v>
      </c>
      <c r="Q134" s="221">
        <v>0</v>
      </c>
      <c r="R134" s="221">
        <f>Q134*H134</f>
        <v>0</v>
      </c>
      <c r="S134" s="221">
        <v>0</v>
      </c>
      <c r="T134" s="222">
        <f>S134*H134</f>
        <v>0</v>
      </c>
      <c r="AR134" s="223" t="s">
        <v>194</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194</v>
      </c>
      <c r="BM134" s="223" t="s">
        <v>2314</v>
      </c>
    </row>
    <row r="135" spans="2:51" s="12" customFormat="1" ht="12">
      <c r="B135" s="228"/>
      <c r="C135" s="229"/>
      <c r="D135" s="225" t="s">
        <v>231</v>
      </c>
      <c r="E135" s="230" t="s">
        <v>30</v>
      </c>
      <c r="F135" s="231" t="s">
        <v>2315</v>
      </c>
      <c r="G135" s="229"/>
      <c r="H135" s="232">
        <v>20.025</v>
      </c>
      <c r="I135" s="233"/>
      <c r="J135" s="229"/>
      <c r="K135" s="229"/>
      <c r="L135" s="234"/>
      <c r="M135" s="235"/>
      <c r="N135" s="236"/>
      <c r="O135" s="236"/>
      <c r="P135" s="236"/>
      <c r="Q135" s="236"/>
      <c r="R135" s="236"/>
      <c r="S135" s="236"/>
      <c r="T135" s="237"/>
      <c r="AT135" s="238" t="s">
        <v>231</v>
      </c>
      <c r="AU135" s="238" t="s">
        <v>135</v>
      </c>
      <c r="AV135" s="12" t="s">
        <v>135</v>
      </c>
      <c r="AW135" s="12" t="s">
        <v>37</v>
      </c>
      <c r="AX135" s="12" t="s">
        <v>21</v>
      </c>
      <c r="AY135" s="238" t="s">
        <v>187</v>
      </c>
    </row>
    <row r="136" spans="2:65" s="1" customFormat="1" ht="24" customHeight="1">
      <c r="B136" s="39"/>
      <c r="C136" s="212" t="s">
        <v>365</v>
      </c>
      <c r="D136" s="212" t="s">
        <v>189</v>
      </c>
      <c r="E136" s="213" t="s">
        <v>2316</v>
      </c>
      <c r="F136" s="214" t="s">
        <v>2317</v>
      </c>
      <c r="G136" s="215" t="s">
        <v>269</v>
      </c>
      <c r="H136" s="216">
        <v>1.125</v>
      </c>
      <c r="I136" s="217"/>
      <c r="J136" s="218">
        <f>ROUND(I136*H136,2)</f>
        <v>0</v>
      </c>
      <c r="K136" s="214" t="s">
        <v>193</v>
      </c>
      <c r="L136" s="44"/>
      <c r="M136" s="219" t="s">
        <v>30</v>
      </c>
      <c r="N136" s="220" t="s">
        <v>49</v>
      </c>
      <c r="O136" s="84"/>
      <c r="P136" s="221">
        <f>O136*H136</f>
        <v>0</v>
      </c>
      <c r="Q136" s="221">
        <v>0</v>
      </c>
      <c r="R136" s="221">
        <f>Q136*H136</f>
        <v>0</v>
      </c>
      <c r="S136" s="221">
        <v>0</v>
      </c>
      <c r="T136" s="222">
        <f>S136*H136</f>
        <v>0</v>
      </c>
      <c r="AR136" s="223" t="s">
        <v>194</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2318</v>
      </c>
    </row>
    <row r="137" spans="2:65" s="1" customFormat="1" ht="24" customHeight="1">
      <c r="B137" s="39"/>
      <c r="C137" s="212" t="s">
        <v>369</v>
      </c>
      <c r="D137" s="212" t="s">
        <v>189</v>
      </c>
      <c r="E137" s="213" t="s">
        <v>2319</v>
      </c>
      <c r="F137" s="214" t="s">
        <v>1053</v>
      </c>
      <c r="G137" s="215" t="s">
        <v>269</v>
      </c>
      <c r="H137" s="216">
        <v>1.1</v>
      </c>
      <c r="I137" s="217"/>
      <c r="J137" s="218">
        <f>ROUND(I137*H137,2)</f>
        <v>0</v>
      </c>
      <c r="K137" s="214" t="s">
        <v>193</v>
      </c>
      <c r="L137" s="44"/>
      <c r="M137" s="219" t="s">
        <v>30</v>
      </c>
      <c r="N137" s="220" t="s">
        <v>49</v>
      </c>
      <c r="O137" s="84"/>
      <c r="P137" s="221">
        <f>O137*H137</f>
        <v>0</v>
      </c>
      <c r="Q137" s="221">
        <v>0</v>
      </c>
      <c r="R137" s="221">
        <f>Q137*H137</f>
        <v>0</v>
      </c>
      <c r="S137" s="221">
        <v>0</v>
      </c>
      <c r="T137" s="222">
        <f>S137*H137</f>
        <v>0</v>
      </c>
      <c r="AR137" s="223" t="s">
        <v>194</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194</v>
      </c>
      <c r="BM137" s="223" t="s">
        <v>2320</v>
      </c>
    </row>
    <row r="138" spans="2:63" s="11" customFormat="1" ht="22.8" customHeight="1">
      <c r="B138" s="196"/>
      <c r="C138" s="197"/>
      <c r="D138" s="198" t="s">
        <v>76</v>
      </c>
      <c r="E138" s="210" t="s">
        <v>621</v>
      </c>
      <c r="F138" s="210" t="s">
        <v>622</v>
      </c>
      <c r="G138" s="197"/>
      <c r="H138" s="197"/>
      <c r="I138" s="200"/>
      <c r="J138" s="211">
        <f>BK138</f>
        <v>0</v>
      </c>
      <c r="K138" s="197"/>
      <c r="L138" s="202"/>
      <c r="M138" s="203"/>
      <c r="N138" s="204"/>
      <c r="O138" s="204"/>
      <c r="P138" s="205">
        <f>P139</f>
        <v>0</v>
      </c>
      <c r="Q138" s="204"/>
      <c r="R138" s="205">
        <f>R139</f>
        <v>0</v>
      </c>
      <c r="S138" s="204"/>
      <c r="T138" s="206">
        <f>T139</f>
        <v>0</v>
      </c>
      <c r="AR138" s="207" t="s">
        <v>21</v>
      </c>
      <c r="AT138" s="208" t="s">
        <v>76</v>
      </c>
      <c r="AU138" s="208" t="s">
        <v>21</v>
      </c>
      <c r="AY138" s="207" t="s">
        <v>187</v>
      </c>
      <c r="BK138" s="209">
        <f>BK139</f>
        <v>0</v>
      </c>
    </row>
    <row r="139" spans="2:65" s="1" customFormat="1" ht="24" customHeight="1">
      <c r="B139" s="39"/>
      <c r="C139" s="212" t="s">
        <v>373</v>
      </c>
      <c r="D139" s="212" t="s">
        <v>189</v>
      </c>
      <c r="E139" s="213" t="s">
        <v>2321</v>
      </c>
      <c r="F139" s="214" t="s">
        <v>2322</v>
      </c>
      <c r="G139" s="215" t="s">
        <v>269</v>
      </c>
      <c r="H139" s="216">
        <v>0.113</v>
      </c>
      <c r="I139" s="217"/>
      <c r="J139" s="218">
        <f>ROUND(I139*H139,2)</f>
        <v>0</v>
      </c>
      <c r="K139" s="214" t="s">
        <v>193</v>
      </c>
      <c r="L139" s="44"/>
      <c r="M139" s="219" t="s">
        <v>30</v>
      </c>
      <c r="N139" s="220" t="s">
        <v>49</v>
      </c>
      <c r="O139" s="84"/>
      <c r="P139" s="221">
        <f>O139*H139</f>
        <v>0</v>
      </c>
      <c r="Q139" s="221">
        <v>0</v>
      </c>
      <c r="R139" s="221">
        <f>Q139*H139</f>
        <v>0</v>
      </c>
      <c r="S139" s="221">
        <v>0</v>
      </c>
      <c r="T139" s="222">
        <f>S139*H139</f>
        <v>0</v>
      </c>
      <c r="AR139" s="223" t="s">
        <v>194</v>
      </c>
      <c r="AT139" s="223" t="s">
        <v>189</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194</v>
      </c>
      <c r="BM139" s="223" t="s">
        <v>2323</v>
      </c>
    </row>
    <row r="140" spans="2:63" s="11" customFormat="1" ht="25.9" customHeight="1">
      <c r="B140" s="196"/>
      <c r="C140" s="197"/>
      <c r="D140" s="198" t="s">
        <v>76</v>
      </c>
      <c r="E140" s="199" t="s">
        <v>627</v>
      </c>
      <c r="F140" s="199" t="s">
        <v>628</v>
      </c>
      <c r="G140" s="197"/>
      <c r="H140" s="197"/>
      <c r="I140" s="200"/>
      <c r="J140" s="201">
        <f>BK140</f>
        <v>0</v>
      </c>
      <c r="K140" s="197"/>
      <c r="L140" s="202"/>
      <c r="M140" s="203"/>
      <c r="N140" s="204"/>
      <c r="O140" s="204"/>
      <c r="P140" s="205">
        <f>P141</f>
        <v>0</v>
      </c>
      <c r="Q140" s="204"/>
      <c r="R140" s="205">
        <f>R141</f>
        <v>0</v>
      </c>
      <c r="S140" s="204"/>
      <c r="T140" s="206">
        <f>T141</f>
        <v>0</v>
      </c>
      <c r="AR140" s="207" t="s">
        <v>135</v>
      </c>
      <c r="AT140" s="208" t="s">
        <v>76</v>
      </c>
      <c r="AU140" s="208" t="s">
        <v>77</v>
      </c>
      <c r="AY140" s="207" t="s">
        <v>187</v>
      </c>
      <c r="BK140" s="209">
        <f>BK141</f>
        <v>0</v>
      </c>
    </row>
    <row r="141" spans="2:65" s="1" customFormat="1" ht="16.5" customHeight="1">
      <c r="B141" s="39"/>
      <c r="C141" s="212" t="s">
        <v>377</v>
      </c>
      <c r="D141" s="212" t="s">
        <v>189</v>
      </c>
      <c r="E141" s="213" t="s">
        <v>2324</v>
      </c>
      <c r="F141" s="214" t="s">
        <v>2325</v>
      </c>
      <c r="G141" s="215" t="s">
        <v>236</v>
      </c>
      <c r="H141" s="216">
        <v>13</v>
      </c>
      <c r="I141" s="217"/>
      <c r="J141" s="218">
        <f>ROUND(I141*H141,2)</f>
        <v>0</v>
      </c>
      <c r="K141" s="214" t="s">
        <v>193</v>
      </c>
      <c r="L141" s="44"/>
      <c r="M141" s="219" t="s">
        <v>30</v>
      </c>
      <c r="N141" s="220" t="s">
        <v>49</v>
      </c>
      <c r="O141" s="84"/>
      <c r="P141" s="221">
        <f>O141*H141</f>
        <v>0</v>
      </c>
      <c r="Q141" s="221">
        <v>0</v>
      </c>
      <c r="R141" s="221">
        <f>Q141*H141</f>
        <v>0</v>
      </c>
      <c r="S141" s="221">
        <v>0</v>
      </c>
      <c r="T141" s="222">
        <f>S141*H141</f>
        <v>0</v>
      </c>
      <c r="AR141" s="223" t="s">
        <v>262</v>
      </c>
      <c r="AT141" s="223" t="s">
        <v>189</v>
      </c>
      <c r="AU141" s="223" t="s">
        <v>21</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2326</v>
      </c>
    </row>
    <row r="142" spans="2:63" s="11" customFormat="1" ht="25.9" customHeight="1">
      <c r="B142" s="196"/>
      <c r="C142" s="197"/>
      <c r="D142" s="198" t="s">
        <v>76</v>
      </c>
      <c r="E142" s="199" t="s">
        <v>1378</v>
      </c>
      <c r="F142" s="199" t="s">
        <v>1379</v>
      </c>
      <c r="G142" s="197"/>
      <c r="H142" s="197"/>
      <c r="I142" s="200"/>
      <c r="J142" s="201">
        <f>BK142</f>
        <v>0</v>
      </c>
      <c r="K142" s="197"/>
      <c r="L142" s="202"/>
      <c r="M142" s="203"/>
      <c r="N142" s="204"/>
      <c r="O142" s="204"/>
      <c r="P142" s="205">
        <f>P143</f>
        <v>0</v>
      </c>
      <c r="Q142" s="204"/>
      <c r="R142" s="205">
        <f>R143</f>
        <v>0</v>
      </c>
      <c r="S142" s="204"/>
      <c r="T142" s="206">
        <f>T143</f>
        <v>0</v>
      </c>
      <c r="AR142" s="207" t="s">
        <v>209</v>
      </c>
      <c r="AT142" s="208" t="s">
        <v>76</v>
      </c>
      <c r="AU142" s="208" t="s">
        <v>77</v>
      </c>
      <c r="AY142" s="207" t="s">
        <v>187</v>
      </c>
      <c r="BK142" s="209">
        <f>BK143</f>
        <v>0</v>
      </c>
    </row>
    <row r="143" spans="2:63" s="11" customFormat="1" ht="22.8" customHeight="1">
      <c r="B143" s="196"/>
      <c r="C143" s="197"/>
      <c r="D143" s="198" t="s">
        <v>76</v>
      </c>
      <c r="E143" s="210" t="s">
        <v>77</v>
      </c>
      <c r="F143" s="210" t="s">
        <v>1379</v>
      </c>
      <c r="G143" s="197"/>
      <c r="H143" s="197"/>
      <c r="I143" s="200"/>
      <c r="J143" s="211">
        <f>BK143</f>
        <v>0</v>
      </c>
      <c r="K143" s="197"/>
      <c r="L143" s="202"/>
      <c r="M143" s="203"/>
      <c r="N143" s="204"/>
      <c r="O143" s="204"/>
      <c r="P143" s="205">
        <f>P144</f>
        <v>0</v>
      </c>
      <c r="Q143" s="204"/>
      <c r="R143" s="205">
        <f>R144</f>
        <v>0</v>
      </c>
      <c r="S143" s="204"/>
      <c r="T143" s="206">
        <f>T144</f>
        <v>0</v>
      </c>
      <c r="AR143" s="207" t="s">
        <v>209</v>
      </c>
      <c r="AT143" s="208" t="s">
        <v>76</v>
      </c>
      <c r="AU143" s="208" t="s">
        <v>21</v>
      </c>
      <c r="AY143" s="207" t="s">
        <v>187</v>
      </c>
      <c r="BK143" s="209">
        <f>BK144</f>
        <v>0</v>
      </c>
    </row>
    <row r="144" spans="2:65" s="1" customFormat="1" ht="16.5" customHeight="1">
      <c r="B144" s="39"/>
      <c r="C144" s="212" t="s">
        <v>382</v>
      </c>
      <c r="D144" s="212" t="s">
        <v>189</v>
      </c>
      <c r="E144" s="213" t="s">
        <v>1380</v>
      </c>
      <c r="F144" s="214" t="s">
        <v>2327</v>
      </c>
      <c r="G144" s="215" t="s">
        <v>436</v>
      </c>
      <c r="H144" s="216">
        <v>1</v>
      </c>
      <c r="I144" s="217"/>
      <c r="J144" s="218">
        <f>ROUND(I144*H144,2)</f>
        <v>0</v>
      </c>
      <c r="K144" s="214" t="s">
        <v>1382</v>
      </c>
      <c r="L144" s="44"/>
      <c r="M144" s="260" t="s">
        <v>30</v>
      </c>
      <c r="N144" s="261" t="s">
        <v>49</v>
      </c>
      <c r="O144" s="262"/>
      <c r="P144" s="263">
        <f>O144*H144</f>
        <v>0</v>
      </c>
      <c r="Q144" s="263">
        <v>0</v>
      </c>
      <c r="R144" s="263">
        <f>Q144*H144</f>
        <v>0</v>
      </c>
      <c r="S144" s="263">
        <v>0</v>
      </c>
      <c r="T144" s="264">
        <f>S144*H144</f>
        <v>0</v>
      </c>
      <c r="AR144" s="223" t="s">
        <v>1161</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1161</v>
      </c>
      <c r="BM144" s="223" t="s">
        <v>2328</v>
      </c>
    </row>
    <row r="145" spans="2:12" s="1" customFormat="1" ht="6.95" customHeight="1">
      <c r="B145" s="59"/>
      <c r="C145" s="60"/>
      <c r="D145" s="60"/>
      <c r="E145" s="60"/>
      <c r="F145" s="60"/>
      <c r="G145" s="60"/>
      <c r="H145" s="60"/>
      <c r="I145" s="162"/>
      <c r="J145" s="60"/>
      <c r="K145" s="60"/>
      <c r="L145" s="44"/>
    </row>
  </sheetData>
  <sheetProtection password="CC35" sheet="1" objects="1" scenarios="1" formatColumns="0" formatRows="0" autoFilter="0"/>
  <autoFilter ref="C89:K144"/>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119</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2329</v>
      </c>
      <c r="F9" s="1"/>
      <c r="G9" s="1"/>
      <c r="H9" s="1"/>
      <c r="I9" s="136"/>
      <c r="L9" s="44"/>
    </row>
    <row r="10" spans="2:12" s="1" customFormat="1" ht="12">
      <c r="B10" s="44"/>
      <c r="I10" s="136"/>
      <c r="L10" s="44"/>
    </row>
    <row r="11" spans="2:12" s="1" customFormat="1" ht="12" customHeight="1">
      <c r="B11" s="44"/>
      <c r="D11" s="134" t="s">
        <v>18</v>
      </c>
      <c r="F11" s="138" t="s">
        <v>116</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ROUND((SUM(BE91:BE161)),2)</f>
        <v>0</v>
      </c>
      <c r="I33" s="151">
        <v>0.21</v>
      </c>
      <c r="J33" s="150">
        <f>ROUND(((SUM(BE91:BE161))*I33),2)</f>
        <v>0</v>
      </c>
      <c r="L33" s="44"/>
    </row>
    <row r="34" spans="2:12" s="1" customFormat="1" ht="14.4" customHeight="1">
      <c r="B34" s="44"/>
      <c r="E34" s="134" t="s">
        <v>49</v>
      </c>
      <c r="F34" s="150">
        <f>ROUND((SUM(BF91:BF161)),2)</f>
        <v>0</v>
      </c>
      <c r="I34" s="151">
        <v>0.15</v>
      </c>
      <c r="J34" s="150">
        <f>ROUND(((SUM(BF91:BF161))*I34),2)</f>
        <v>0</v>
      </c>
      <c r="L34" s="44"/>
    </row>
    <row r="35" spans="2:12" s="1" customFormat="1" ht="14.4" customHeight="1" hidden="1">
      <c r="B35" s="44"/>
      <c r="E35" s="134" t="s">
        <v>50</v>
      </c>
      <c r="F35" s="150">
        <f>ROUND((SUM(BG91:BG161)),2)</f>
        <v>0</v>
      </c>
      <c r="I35" s="151">
        <v>0.21</v>
      </c>
      <c r="J35" s="150">
        <f>0</f>
        <v>0</v>
      </c>
      <c r="L35" s="44"/>
    </row>
    <row r="36" spans="2:12" s="1" customFormat="1" ht="14.4" customHeight="1" hidden="1">
      <c r="B36" s="44"/>
      <c r="E36" s="134" t="s">
        <v>51</v>
      </c>
      <c r="F36" s="150">
        <f>ROUND((SUM(BH91:BH161)),2)</f>
        <v>0</v>
      </c>
      <c r="I36" s="151">
        <v>0.15</v>
      </c>
      <c r="J36" s="150">
        <f>0</f>
        <v>0</v>
      </c>
      <c r="L36" s="44"/>
    </row>
    <row r="37" spans="2:12" s="1" customFormat="1" ht="14.4" customHeight="1" hidden="1">
      <c r="B37" s="44"/>
      <c r="E37" s="134" t="s">
        <v>52</v>
      </c>
      <c r="F37" s="150">
        <f>ROUND((SUM(BI91:BI161)),2)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03a - Vnější části domovní dešťové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J91</f>
        <v>0</v>
      </c>
      <c r="K59" s="40"/>
      <c r="L59" s="44"/>
      <c r="AU59" s="17" t="s">
        <v>148</v>
      </c>
    </row>
    <row r="60" spans="2:12" s="8" customFormat="1" ht="24.95" customHeight="1">
      <c r="B60" s="172"/>
      <c r="C60" s="173"/>
      <c r="D60" s="174" t="s">
        <v>2110</v>
      </c>
      <c r="E60" s="175"/>
      <c r="F60" s="175"/>
      <c r="G60" s="175"/>
      <c r="H60" s="175"/>
      <c r="I60" s="176"/>
      <c r="J60" s="177">
        <f>J92</f>
        <v>0</v>
      </c>
      <c r="K60" s="173"/>
      <c r="L60" s="178"/>
    </row>
    <row r="61" spans="2:12" s="8" customFormat="1" ht="24.95" customHeight="1">
      <c r="B61" s="172"/>
      <c r="C61" s="173"/>
      <c r="D61" s="174" t="s">
        <v>149</v>
      </c>
      <c r="E61" s="175"/>
      <c r="F61" s="175"/>
      <c r="G61" s="175"/>
      <c r="H61" s="175"/>
      <c r="I61" s="176"/>
      <c r="J61" s="177">
        <f>J111</f>
        <v>0</v>
      </c>
      <c r="K61" s="173"/>
      <c r="L61" s="178"/>
    </row>
    <row r="62" spans="2:12" s="9" customFormat="1" ht="19.9" customHeight="1">
      <c r="B62" s="179"/>
      <c r="C62" s="180"/>
      <c r="D62" s="181" t="s">
        <v>151</v>
      </c>
      <c r="E62" s="182"/>
      <c r="F62" s="182"/>
      <c r="G62" s="182"/>
      <c r="H62" s="182"/>
      <c r="I62" s="183"/>
      <c r="J62" s="184">
        <f>J112</f>
        <v>0</v>
      </c>
      <c r="K62" s="180"/>
      <c r="L62" s="185"/>
    </row>
    <row r="63" spans="2:12" s="9" customFormat="1" ht="19.9" customHeight="1">
      <c r="B63" s="179"/>
      <c r="C63" s="180"/>
      <c r="D63" s="181" t="s">
        <v>152</v>
      </c>
      <c r="E63" s="182"/>
      <c r="F63" s="182"/>
      <c r="G63" s="182"/>
      <c r="H63" s="182"/>
      <c r="I63" s="183"/>
      <c r="J63" s="184">
        <f>J118</f>
        <v>0</v>
      </c>
      <c r="K63" s="180"/>
      <c r="L63" s="185"/>
    </row>
    <row r="64" spans="2:12" s="9" customFormat="1" ht="19.9" customHeight="1">
      <c r="B64" s="179"/>
      <c r="C64" s="180"/>
      <c r="D64" s="181" t="s">
        <v>153</v>
      </c>
      <c r="E64" s="182"/>
      <c r="F64" s="182"/>
      <c r="G64" s="182"/>
      <c r="H64" s="182"/>
      <c r="I64" s="183"/>
      <c r="J64" s="184">
        <f>J123</f>
        <v>0</v>
      </c>
      <c r="K64" s="180"/>
      <c r="L64" s="185"/>
    </row>
    <row r="65" spans="2:12" s="9" customFormat="1" ht="19.9" customHeight="1">
      <c r="B65" s="179"/>
      <c r="C65" s="180"/>
      <c r="D65" s="181" t="s">
        <v>1008</v>
      </c>
      <c r="E65" s="182"/>
      <c r="F65" s="182"/>
      <c r="G65" s="182"/>
      <c r="H65" s="182"/>
      <c r="I65" s="183"/>
      <c r="J65" s="184">
        <f>J126</f>
        <v>0</v>
      </c>
      <c r="K65" s="180"/>
      <c r="L65" s="185"/>
    </row>
    <row r="66" spans="2:12" s="9" customFormat="1" ht="19.9" customHeight="1">
      <c r="B66" s="179"/>
      <c r="C66" s="180"/>
      <c r="D66" s="181" t="s">
        <v>2330</v>
      </c>
      <c r="E66" s="182"/>
      <c r="F66" s="182"/>
      <c r="G66" s="182"/>
      <c r="H66" s="182"/>
      <c r="I66" s="183"/>
      <c r="J66" s="184">
        <f>J134</f>
        <v>0</v>
      </c>
      <c r="K66" s="180"/>
      <c r="L66" s="185"/>
    </row>
    <row r="67" spans="2:12" s="8" customFormat="1" ht="24.95" customHeight="1">
      <c r="B67" s="172"/>
      <c r="C67" s="173"/>
      <c r="D67" s="174" t="s">
        <v>158</v>
      </c>
      <c r="E67" s="175"/>
      <c r="F67" s="175"/>
      <c r="G67" s="175"/>
      <c r="H67" s="175"/>
      <c r="I67" s="176"/>
      <c r="J67" s="177">
        <f>J144</f>
        <v>0</v>
      </c>
      <c r="K67" s="173"/>
      <c r="L67" s="178"/>
    </row>
    <row r="68" spans="2:12" s="9" customFormat="1" ht="19.9" customHeight="1">
      <c r="B68" s="179"/>
      <c r="C68" s="180"/>
      <c r="D68" s="181" t="s">
        <v>162</v>
      </c>
      <c r="E68" s="182"/>
      <c r="F68" s="182"/>
      <c r="G68" s="182"/>
      <c r="H68" s="182"/>
      <c r="I68" s="183"/>
      <c r="J68" s="184">
        <f>J145</f>
        <v>0</v>
      </c>
      <c r="K68" s="180"/>
      <c r="L68" s="185"/>
    </row>
    <row r="69" spans="2:12" s="9" customFormat="1" ht="19.9" customHeight="1">
      <c r="B69" s="179"/>
      <c r="C69" s="180"/>
      <c r="D69" s="181" t="s">
        <v>167</v>
      </c>
      <c r="E69" s="182"/>
      <c r="F69" s="182"/>
      <c r="G69" s="182"/>
      <c r="H69" s="182"/>
      <c r="I69" s="183"/>
      <c r="J69" s="184">
        <f>J152</f>
        <v>0</v>
      </c>
      <c r="K69" s="180"/>
      <c r="L69" s="185"/>
    </row>
    <row r="70" spans="2:12" s="8" customFormat="1" ht="24.95" customHeight="1">
      <c r="B70" s="172"/>
      <c r="C70" s="173"/>
      <c r="D70" s="174" t="s">
        <v>1013</v>
      </c>
      <c r="E70" s="175"/>
      <c r="F70" s="175"/>
      <c r="G70" s="175"/>
      <c r="H70" s="175"/>
      <c r="I70" s="176"/>
      <c r="J70" s="177">
        <f>J158</f>
        <v>0</v>
      </c>
      <c r="K70" s="173"/>
      <c r="L70" s="178"/>
    </row>
    <row r="71" spans="2:12" s="9" customFormat="1" ht="19.9" customHeight="1">
      <c r="B71" s="179"/>
      <c r="C71" s="180"/>
      <c r="D71" s="181" t="s">
        <v>1014</v>
      </c>
      <c r="E71" s="182"/>
      <c r="F71" s="182"/>
      <c r="G71" s="182"/>
      <c r="H71" s="182"/>
      <c r="I71" s="183"/>
      <c r="J71" s="184">
        <f>J159</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172</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II</v>
      </c>
      <c r="F81" s="32"/>
      <c r="G81" s="32"/>
      <c r="H81" s="32"/>
      <c r="I81" s="136"/>
      <c r="J81" s="40"/>
      <c r="K81" s="40"/>
      <c r="L81" s="44"/>
    </row>
    <row r="82" spans="2:12" s="1" customFormat="1" ht="12" customHeight="1">
      <c r="B82" s="39"/>
      <c r="C82" s="32" t="s">
        <v>143</v>
      </c>
      <c r="D82" s="40"/>
      <c r="E82" s="40"/>
      <c r="F82" s="40"/>
      <c r="G82" s="40"/>
      <c r="H82" s="40"/>
      <c r="I82" s="136"/>
      <c r="J82" s="40"/>
      <c r="K82" s="40"/>
      <c r="L82" s="44"/>
    </row>
    <row r="83" spans="2:12" s="1" customFormat="1" ht="16.5" customHeight="1">
      <c r="B83" s="39"/>
      <c r="C83" s="40"/>
      <c r="D83" s="40"/>
      <c r="E83" s="69" t="str">
        <f>E9</f>
        <v>SO 03a - Vnější části domovní dešťové kanalizace</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43.05" customHeight="1">
      <c r="B88" s="39"/>
      <c r="C88" s="32" t="s">
        <v>33</v>
      </c>
      <c r="D88" s="40"/>
      <c r="E88" s="40"/>
      <c r="F88" s="27" t="str">
        <f>IF(E18="","",E18)</f>
        <v>Vyplň údaj</v>
      </c>
      <c r="G88" s="40"/>
      <c r="H88" s="40"/>
      <c r="I88" s="139" t="s">
        <v>38</v>
      </c>
      <c r="J88" s="37" t="str">
        <f>E24</f>
        <v>Ing. arch. Maritn Jirovský, Ph.D., Převrátilská</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173</v>
      </c>
      <c r="D90" s="188" t="s">
        <v>62</v>
      </c>
      <c r="E90" s="188" t="s">
        <v>58</v>
      </c>
      <c r="F90" s="188" t="s">
        <v>59</v>
      </c>
      <c r="G90" s="188" t="s">
        <v>174</v>
      </c>
      <c r="H90" s="188" t="s">
        <v>175</v>
      </c>
      <c r="I90" s="189" t="s">
        <v>176</v>
      </c>
      <c r="J90" s="188" t="s">
        <v>147</v>
      </c>
      <c r="K90" s="190" t="s">
        <v>177</v>
      </c>
      <c r="L90" s="191"/>
      <c r="M90" s="92" t="s">
        <v>30</v>
      </c>
      <c r="N90" s="93" t="s">
        <v>47</v>
      </c>
      <c r="O90" s="93" t="s">
        <v>178</v>
      </c>
      <c r="P90" s="93" t="s">
        <v>179</v>
      </c>
      <c r="Q90" s="93" t="s">
        <v>180</v>
      </c>
      <c r="R90" s="93" t="s">
        <v>181</v>
      </c>
      <c r="S90" s="93" t="s">
        <v>182</v>
      </c>
      <c r="T90" s="94" t="s">
        <v>183</v>
      </c>
    </row>
    <row r="91" spans="2:63" s="1" customFormat="1" ht="22.8" customHeight="1">
      <c r="B91" s="39"/>
      <c r="C91" s="99" t="s">
        <v>184</v>
      </c>
      <c r="D91" s="40"/>
      <c r="E91" s="40"/>
      <c r="F91" s="40"/>
      <c r="G91" s="40"/>
      <c r="H91" s="40"/>
      <c r="I91" s="136"/>
      <c r="J91" s="192">
        <f>BK91</f>
        <v>0</v>
      </c>
      <c r="K91" s="40"/>
      <c r="L91" s="44"/>
      <c r="M91" s="95"/>
      <c r="N91" s="96"/>
      <c r="O91" s="96"/>
      <c r="P91" s="193">
        <f>P92+P111+P144+P158</f>
        <v>0</v>
      </c>
      <c r="Q91" s="96"/>
      <c r="R91" s="193">
        <f>R92+R111+R144+R158</f>
        <v>25.956395700000005</v>
      </c>
      <c r="S91" s="96"/>
      <c r="T91" s="194">
        <f>T92+T111+T144+T158</f>
        <v>0</v>
      </c>
      <c r="AT91" s="17" t="s">
        <v>76</v>
      </c>
      <c r="AU91" s="17" t="s">
        <v>148</v>
      </c>
      <c r="BK91" s="195">
        <f>BK92+BK111+BK144+BK158</f>
        <v>0</v>
      </c>
    </row>
    <row r="92" spans="2:63" s="11" customFormat="1" ht="25.9" customHeight="1">
      <c r="B92" s="196"/>
      <c r="C92" s="197"/>
      <c r="D92" s="198" t="s">
        <v>76</v>
      </c>
      <c r="E92" s="199" t="s">
        <v>21</v>
      </c>
      <c r="F92" s="199" t="s">
        <v>188</v>
      </c>
      <c r="G92" s="197"/>
      <c r="H92" s="197"/>
      <c r="I92" s="200"/>
      <c r="J92" s="201">
        <f>BK92</f>
        <v>0</v>
      </c>
      <c r="K92" s="197"/>
      <c r="L92" s="202"/>
      <c r="M92" s="203"/>
      <c r="N92" s="204"/>
      <c r="O92" s="204"/>
      <c r="P92" s="205">
        <f>SUM(P93:P110)</f>
        <v>0</v>
      </c>
      <c r="Q92" s="204"/>
      <c r="R92" s="205">
        <f>SUM(R93:R110)</f>
        <v>0</v>
      </c>
      <c r="S92" s="204"/>
      <c r="T92" s="206">
        <f>SUM(T93:T110)</f>
        <v>0</v>
      </c>
      <c r="AR92" s="207" t="s">
        <v>21</v>
      </c>
      <c r="AT92" s="208" t="s">
        <v>76</v>
      </c>
      <c r="AU92" s="208" t="s">
        <v>77</v>
      </c>
      <c r="AY92" s="207" t="s">
        <v>187</v>
      </c>
      <c r="BK92" s="209">
        <f>SUM(BK93:BK110)</f>
        <v>0</v>
      </c>
    </row>
    <row r="93" spans="2:65" s="1" customFormat="1" ht="16.5" customHeight="1">
      <c r="B93" s="39"/>
      <c r="C93" s="212" t="s">
        <v>21</v>
      </c>
      <c r="D93" s="212" t="s">
        <v>189</v>
      </c>
      <c r="E93" s="213" t="s">
        <v>1028</v>
      </c>
      <c r="F93" s="214" t="s">
        <v>1029</v>
      </c>
      <c r="G93" s="215" t="s">
        <v>1030</v>
      </c>
      <c r="H93" s="216">
        <v>6</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21</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2331</v>
      </c>
    </row>
    <row r="94" spans="2:65" s="1" customFormat="1" ht="24" customHeight="1">
      <c r="B94" s="39"/>
      <c r="C94" s="212" t="s">
        <v>135</v>
      </c>
      <c r="D94" s="212" t="s">
        <v>189</v>
      </c>
      <c r="E94" s="213" t="s">
        <v>1032</v>
      </c>
      <c r="F94" s="214" t="s">
        <v>1033</v>
      </c>
      <c r="G94" s="215" t="s">
        <v>1034</v>
      </c>
      <c r="H94" s="216">
        <v>2</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2332</v>
      </c>
    </row>
    <row r="95" spans="2:65" s="1" customFormat="1" ht="24" customHeight="1">
      <c r="B95" s="39"/>
      <c r="C95" s="212" t="s">
        <v>202</v>
      </c>
      <c r="D95" s="212" t="s">
        <v>189</v>
      </c>
      <c r="E95" s="213" t="s">
        <v>2333</v>
      </c>
      <c r="F95" s="214" t="s">
        <v>2334</v>
      </c>
      <c r="G95" s="215" t="s">
        <v>192</v>
      </c>
      <c r="H95" s="216">
        <v>60</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2335</v>
      </c>
    </row>
    <row r="96" spans="2:65" s="1" customFormat="1" ht="24" customHeight="1">
      <c r="B96" s="39"/>
      <c r="C96" s="212" t="s">
        <v>194</v>
      </c>
      <c r="D96" s="212" t="s">
        <v>189</v>
      </c>
      <c r="E96" s="213" t="s">
        <v>2336</v>
      </c>
      <c r="F96" s="214" t="s">
        <v>2337</v>
      </c>
      <c r="G96" s="215" t="s">
        <v>192</v>
      </c>
      <c r="H96" s="216">
        <v>60</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2338</v>
      </c>
    </row>
    <row r="97" spans="2:65" s="1" customFormat="1" ht="24" customHeight="1">
      <c r="B97" s="39"/>
      <c r="C97" s="212" t="s">
        <v>209</v>
      </c>
      <c r="D97" s="212" t="s">
        <v>189</v>
      </c>
      <c r="E97" s="213" t="s">
        <v>2339</v>
      </c>
      <c r="F97" s="214" t="s">
        <v>2340</v>
      </c>
      <c r="G97" s="215" t="s">
        <v>192</v>
      </c>
      <c r="H97" s="216">
        <v>12.3</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2341</v>
      </c>
    </row>
    <row r="98" spans="2:65" s="1" customFormat="1" ht="24" customHeight="1">
      <c r="B98" s="39"/>
      <c r="C98" s="212" t="s">
        <v>213</v>
      </c>
      <c r="D98" s="212" t="s">
        <v>189</v>
      </c>
      <c r="E98" s="213" t="s">
        <v>2342</v>
      </c>
      <c r="F98" s="214" t="s">
        <v>2343</v>
      </c>
      <c r="G98" s="215" t="s">
        <v>192</v>
      </c>
      <c r="H98" s="216">
        <v>12.3</v>
      </c>
      <c r="I98" s="217"/>
      <c r="J98" s="218">
        <f>ROUND(I98*H98,2)</f>
        <v>0</v>
      </c>
      <c r="K98" s="214" t="s">
        <v>193</v>
      </c>
      <c r="L98" s="44"/>
      <c r="M98" s="219" t="s">
        <v>30</v>
      </c>
      <c r="N98" s="220" t="s">
        <v>49</v>
      </c>
      <c r="O98" s="84"/>
      <c r="P98" s="221">
        <f>O98*H98</f>
        <v>0</v>
      </c>
      <c r="Q98" s="221">
        <v>0</v>
      </c>
      <c r="R98" s="221">
        <f>Q98*H98</f>
        <v>0</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2344</v>
      </c>
    </row>
    <row r="99" spans="2:65" s="1" customFormat="1" ht="24" customHeight="1">
      <c r="B99" s="39"/>
      <c r="C99" s="212" t="s">
        <v>217</v>
      </c>
      <c r="D99" s="212" t="s">
        <v>189</v>
      </c>
      <c r="E99" s="213" t="s">
        <v>2127</v>
      </c>
      <c r="F99" s="214" t="s">
        <v>2128</v>
      </c>
      <c r="G99" s="215" t="s">
        <v>192</v>
      </c>
      <c r="H99" s="216">
        <v>72.3</v>
      </c>
      <c r="I99" s="217"/>
      <c r="J99" s="218">
        <f>ROUND(I99*H99,2)</f>
        <v>0</v>
      </c>
      <c r="K99" s="214" t="s">
        <v>193</v>
      </c>
      <c r="L99" s="44"/>
      <c r="M99" s="219" t="s">
        <v>30</v>
      </c>
      <c r="N99" s="220" t="s">
        <v>49</v>
      </c>
      <c r="O99" s="84"/>
      <c r="P99" s="221">
        <f>O99*H99</f>
        <v>0</v>
      </c>
      <c r="Q99" s="221">
        <v>0</v>
      </c>
      <c r="R99" s="221">
        <f>Q99*H99</f>
        <v>0</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2345</v>
      </c>
    </row>
    <row r="100" spans="2:65" s="1" customFormat="1" ht="24" customHeight="1">
      <c r="B100" s="39"/>
      <c r="C100" s="212" t="s">
        <v>221</v>
      </c>
      <c r="D100" s="212" t="s">
        <v>189</v>
      </c>
      <c r="E100" s="213" t="s">
        <v>1046</v>
      </c>
      <c r="F100" s="214" t="s">
        <v>1047</v>
      </c>
      <c r="G100" s="215" t="s">
        <v>192</v>
      </c>
      <c r="H100" s="216">
        <v>21</v>
      </c>
      <c r="I100" s="217"/>
      <c r="J100" s="218">
        <f>ROUND(I100*H100,2)</f>
        <v>0</v>
      </c>
      <c r="K100" s="214" t="s">
        <v>193</v>
      </c>
      <c r="L100" s="44"/>
      <c r="M100" s="219" t="s">
        <v>30</v>
      </c>
      <c r="N100" s="220" t="s">
        <v>49</v>
      </c>
      <c r="O100" s="84"/>
      <c r="P100" s="221">
        <f>O100*H100</f>
        <v>0</v>
      </c>
      <c r="Q100" s="221">
        <v>0</v>
      </c>
      <c r="R100" s="221">
        <f>Q100*H100</f>
        <v>0</v>
      </c>
      <c r="S100" s="221">
        <v>0</v>
      </c>
      <c r="T100" s="222">
        <f>S100*H100</f>
        <v>0</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2346</v>
      </c>
    </row>
    <row r="101" spans="2:65" s="1" customFormat="1" ht="24" customHeight="1">
      <c r="B101" s="39"/>
      <c r="C101" s="212" t="s">
        <v>227</v>
      </c>
      <c r="D101" s="212" t="s">
        <v>189</v>
      </c>
      <c r="E101" s="213" t="s">
        <v>214</v>
      </c>
      <c r="F101" s="214" t="s">
        <v>215</v>
      </c>
      <c r="G101" s="215" t="s">
        <v>192</v>
      </c>
      <c r="H101" s="216">
        <v>21</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2347</v>
      </c>
    </row>
    <row r="102" spans="2:65" s="1" customFormat="1" ht="16.5" customHeight="1">
      <c r="B102" s="39"/>
      <c r="C102" s="212" t="s">
        <v>233</v>
      </c>
      <c r="D102" s="212" t="s">
        <v>189</v>
      </c>
      <c r="E102" s="213" t="s">
        <v>218</v>
      </c>
      <c r="F102" s="214" t="s">
        <v>219</v>
      </c>
      <c r="G102" s="215" t="s">
        <v>192</v>
      </c>
      <c r="H102" s="216">
        <v>21</v>
      </c>
      <c r="I102" s="217"/>
      <c r="J102" s="218">
        <f>ROUND(I102*H102,2)</f>
        <v>0</v>
      </c>
      <c r="K102" s="214" t="s">
        <v>193</v>
      </c>
      <c r="L102" s="44"/>
      <c r="M102" s="219" t="s">
        <v>30</v>
      </c>
      <c r="N102" s="220" t="s">
        <v>49</v>
      </c>
      <c r="O102" s="84"/>
      <c r="P102" s="221">
        <f>O102*H102</f>
        <v>0</v>
      </c>
      <c r="Q102" s="221">
        <v>0</v>
      </c>
      <c r="R102" s="221">
        <f>Q102*H102</f>
        <v>0</v>
      </c>
      <c r="S102" s="221">
        <v>0</v>
      </c>
      <c r="T102" s="222">
        <f>S102*H102</f>
        <v>0</v>
      </c>
      <c r="AR102" s="223" t="s">
        <v>194</v>
      </c>
      <c r="AT102" s="223" t="s">
        <v>189</v>
      </c>
      <c r="AU102" s="223" t="s">
        <v>21</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2348</v>
      </c>
    </row>
    <row r="103" spans="2:65" s="1" customFormat="1" ht="24" customHeight="1">
      <c r="B103" s="39"/>
      <c r="C103" s="212" t="s">
        <v>239</v>
      </c>
      <c r="D103" s="212" t="s">
        <v>189</v>
      </c>
      <c r="E103" s="213" t="s">
        <v>222</v>
      </c>
      <c r="F103" s="214" t="s">
        <v>1053</v>
      </c>
      <c r="G103" s="215" t="s">
        <v>269</v>
      </c>
      <c r="H103" s="216">
        <v>35.7</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194</v>
      </c>
      <c r="AT103" s="223" t="s">
        <v>189</v>
      </c>
      <c r="AU103" s="223" t="s">
        <v>21</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2349</v>
      </c>
    </row>
    <row r="104" spans="2:51" s="12" customFormat="1" ht="12">
      <c r="B104" s="228"/>
      <c r="C104" s="229"/>
      <c r="D104" s="225" t="s">
        <v>231</v>
      </c>
      <c r="E104" s="230" t="s">
        <v>30</v>
      </c>
      <c r="F104" s="231" t="s">
        <v>2350</v>
      </c>
      <c r="G104" s="229"/>
      <c r="H104" s="232">
        <v>35.7</v>
      </c>
      <c r="I104" s="233"/>
      <c r="J104" s="229"/>
      <c r="K104" s="229"/>
      <c r="L104" s="234"/>
      <c r="M104" s="235"/>
      <c r="N104" s="236"/>
      <c r="O104" s="236"/>
      <c r="P104" s="236"/>
      <c r="Q104" s="236"/>
      <c r="R104" s="236"/>
      <c r="S104" s="236"/>
      <c r="T104" s="237"/>
      <c r="AT104" s="238" t="s">
        <v>231</v>
      </c>
      <c r="AU104" s="238" t="s">
        <v>21</v>
      </c>
      <c r="AV104" s="12" t="s">
        <v>135</v>
      </c>
      <c r="AW104" s="12" t="s">
        <v>37</v>
      </c>
      <c r="AX104" s="12" t="s">
        <v>21</v>
      </c>
      <c r="AY104" s="238" t="s">
        <v>187</v>
      </c>
    </row>
    <row r="105" spans="2:65" s="1" customFormat="1" ht="24" customHeight="1">
      <c r="B105" s="39"/>
      <c r="C105" s="212" t="s">
        <v>244</v>
      </c>
      <c r="D105" s="212" t="s">
        <v>189</v>
      </c>
      <c r="E105" s="213" t="s">
        <v>1726</v>
      </c>
      <c r="F105" s="214" t="s">
        <v>1727</v>
      </c>
      <c r="G105" s="215" t="s">
        <v>192</v>
      </c>
      <c r="H105" s="216">
        <v>39.3</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21</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2351</v>
      </c>
    </row>
    <row r="106" spans="2:47" s="1" customFormat="1" ht="12">
      <c r="B106" s="39"/>
      <c r="C106" s="40"/>
      <c r="D106" s="225" t="s">
        <v>196</v>
      </c>
      <c r="E106" s="40"/>
      <c r="F106" s="226" t="s">
        <v>2136</v>
      </c>
      <c r="G106" s="40"/>
      <c r="H106" s="40"/>
      <c r="I106" s="136"/>
      <c r="J106" s="40"/>
      <c r="K106" s="40"/>
      <c r="L106" s="44"/>
      <c r="M106" s="227"/>
      <c r="N106" s="84"/>
      <c r="O106" s="84"/>
      <c r="P106" s="84"/>
      <c r="Q106" s="84"/>
      <c r="R106" s="84"/>
      <c r="S106" s="84"/>
      <c r="T106" s="85"/>
      <c r="AT106" s="17" t="s">
        <v>196</v>
      </c>
      <c r="AU106" s="17" t="s">
        <v>21</v>
      </c>
    </row>
    <row r="107" spans="2:65" s="1" customFormat="1" ht="24" customHeight="1">
      <c r="B107" s="39"/>
      <c r="C107" s="212" t="s">
        <v>249</v>
      </c>
      <c r="D107" s="212" t="s">
        <v>189</v>
      </c>
      <c r="E107" s="213" t="s">
        <v>2141</v>
      </c>
      <c r="F107" s="214" t="s">
        <v>2142</v>
      </c>
      <c r="G107" s="215" t="s">
        <v>192</v>
      </c>
      <c r="H107" s="216">
        <v>9.1</v>
      </c>
      <c r="I107" s="217"/>
      <c r="J107" s="218">
        <f>ROUND(I107*H107,2)</f>
        <v>0</v>
      </c>
      <c r="K107" s="214" t="s">
        <v>1382</v>
      </c>
      <c r="L107" s="44"/>
      <c r="M107" s="219" t="s">
        <v>30</v>
      </c>
      <c r="N107" s="220" t="s">
        <v>49</v>
      </c>
      <c r="O107" s="84"/>
      <c r="P107" s="221">
        <f>O107*H107</f>
        <v>0</v>
      </c>
      <c r="Q107" s="221">
        <v>0</v>
      </c>
      <c r="R107" s="221">
        <f>Q107*H107</f>
        <v>0</v>
      </c>
      <c r="S107" s="221">
        <v>0</v>
      </c>
      <c r="T107" s="222">
        <f>S107*H107</f>
        <v>0</v>
      </c>
      <c r="AR107" s="223" t="s">
        <v>194</v>
      </c>
      <c r="AT107" s="223" t="s">
        <v>189</v>
      </c>
      <c r="AU107" s="223" t="s">
        <v>21</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2352</v>
      </c>
    </row>
    <row r="108" spans="2:47" s="1" customFormat="1" ht="12">
      <c r="B108" s="39"/>
      <c r="C108" s="40"/>
      <c r="D108" s="225" t="s">
        <v>196</v>
      </c>
      <c r="E108" s="40"/>
      <c r="F108" s="226" t="s">
        <v>2144</v>
      </c>
      <c r="G108" s="40"/>
      <c r="H108" s="40"/>
      <c r="I108" s="136"/>
      <c r="J108" s="40"/>
      <c r="K108" s="40"/>
      <c r="L108" s="44"/>
      <c r="M108" s="227"/>
      <c r="N108" s="84"/>
      <c r="O108" s="84"/>
      <c r="P108" s="84"/>
      <c r="Q108" s="84"/>
      <c r="R108" s="84"/>
      <c r="S108" s="84"/>
      <c r="T108" s="85"/>
      <c r="AT108" s="17" t="s">
        <v>196</v>
      </c>
      <c r="AU108" s="17" t="s">
        <v>21</v>
      </c>
    </row>
    <row r="109" spans="2:65" s="1" customFormat="1" ht="36" customHeight="1">
      <c r="B109" s="39"/>
      <c r="C109" s="212" t="s">
        <v>254</v>
      </c>
      <c r="D109" s="212" t="s">
        <v>189</v>
      </c>
      <c r="E109" s="213" t="s">
        <v>1056</v>
      </c>
      <c r="F109" s="214" t="s">
        <v>1057</v>
      </c>
      <c r="G109" s="215" t="s">
        <v>192</v>
      </c>
      <c r="H109" s="216">
        <v>48.4</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21</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2353</v>
      </c>
    </row>
    <row r="110" spans="2:51" s="12" customFormat="1" ht="12">
      <c r="B110" s="228"/>
      <c r="C110" s="229"/>
      <c r="D110" s="225" t="s">
        <v>231</v>
      </c>
      <c r="E110" s="230" t="s">
        <v>30</v>
      </c>
      <c r="F110" s="231" t="s">
        <v>2354</v>
      </c>
      <c r="G110" s="229"/>
      <c r="H110" s="232">
        <v>48.4</v>
      </c>
      <c r="I110" s="233"/>
      <c r="J110" s="229"/>
      <c r="K110" s="229"/>
      <c r="L110" s="234"/>
      <c r="M110" s="235"/>
      <c r="N110" s="236"/>
      <c r="O110" s="236"/>
      <c r="P110" s="236"/>
      <c r="Q110" s="236"/>
      <c r="R110" s="236"/>
      <c r="S110" s="236"/>
      <c r="T110" s="237"/>
      <c r="AT110" s="238" t="s">
        <v>231</v>
      </c>
      <c r="AU110" s="238" t="s">
        <v>21</v>
      </c>
      <c r="AV110" s="12" t="s">
        <v>135</v>
      </c>
      <c r="AW110" s="12" t="s">
        <v>37</v>
      </c>
      <c r="AX110" s="12" t="s">
        <v>21</v>
      </c>
      <c r="AY110" s="238" t="s">
        <v>187</v>
      </c>
    </row>
    <row r="111" spans="2:63" s="11" customFormat="1" ht="25.9" customHeight="1">
      <c r="B111" s="196"/>
      <c r="C111" s="197"/>
      <c r="D111" s="198" t="s">
        <v>76</v>
      </c>
      <c r="E111" s="199" t="s">
        <v>185</v>
      </c>
      <c r="F111" s="199" t="s">
        <v>186</v>
      </c>
      <c r="G111" s="197"/>
      <c r="H111" s="197"/>
      <c r="I111" s="200"/>
      <c r="J111" s="201">
        <f>BK111</f>
        <v>0</v>
      </c>
      <c r="K111" s="197"/>
      <c r="L111" s="202"/>
      <c r="M111" s="203"/>
      <c r="N111" s="204"/>
      <c r="O111" s="204"/>
      <c r="P111" s="205">
        <f>P112+P118+P123+P126+P134</f>
        <v>0</v>
      </c>
      <c r="Q111" s="204"/>
      <c r="R111" s="205">
        <f>R112+R118+R123+R126+R134</f>
        <v>25.866950700000004</v>
      </c>
      <c r="S111" s="204"/>
      <c r="T111" s="206">
        <f>T112+T118+T123+T126+T134</f>
        <v>0</v>
      </c>
      <c r="AR111" s="207" t="s">
        <v>21</v>
      </c>
      <c r="AT111" s="208" t="s">
        <v>76</v>
      </c>
      <c r="AU111" s="208" t="s">
        <v>77</v>
      </c>
      <c r="AY111" s="207" t="s">
        <v>187</v>
      </c>
      <c r="BK111" s="209">
        <f>BK112+BK118+BK123+BK126+BK134</f>
        <v>0</v>
      </c>
    </row>
    <row r="112" spans="2:63" s="11" customFormat="1" ht="22.8" customHeight="1">
      <c r="B112" s="196"/>
      <c r="C112" s="197"/>
      <c r="D112" s="198" t="s">
        <v>76</v>
      </c>
      <c r="E112" s="210" t="s">
        <v>135</v>
      </c>
      <c r="F112" s="210" t="s">
        <v>226</v>
      </c>
      <c r="G112" s="197"/>
      <c r="H112" s="197"/>
      <c r="I112" s="200"/>
      <c r="J112" s="211">
        <f>BK112</f>
        <v>0</v>
      </c>
      <c r="K112" s="197"/>
      <c r="L112" s="202"/>
      <c r="M112" s="203"/>
      <c r="N112" s="204"/>
      <c r="O112" s="204"/>
      <c r="P112" s="205">
        <f>SUM(P113:P117)</f>
        <v>0</v>
      </c>
      <c r="Q112" s="204"/>
      <c r="R112" s="205">
        <f>SUM(R113:R117)</f>
        <v>6.1425407</v>
      </c>
      <c r="S112" s="204"/>
      <c r="T112" s="206">
        <f>SUM(T113:T117)</f>
        <v>0</v>
      </c>
      <c r="AR112" s="207" t="s">
        <v>21</v>
      </c>
      <c r="AT112" s="208" t="s">
        <v>76</v>
      </c>
      <c r="AU112" s="208" t="s">
        <v>21</v>
      </c>
      <c r="AY112" s="207" t="s">
        <v>187</v>
      </c>
      <c r="BK112" s="209">
        <f>SUM(BK113:BK117)</f>
        <v>0</v>
      </c>
    </row>
    <row r="113" spans="2:65" s="1" customFormat="1" ht="24" customHeight="1">
      <c r="B113" s="39"/>
      <c r="C113" s="212" t="s">
        <v>8</v>
      </c>
      <c r="D113" s="212" t="s">
        <v>189</v>
      </c>
      <c r="E113" s="213" t="s">
        <v>2355</v>
      </c>
      <c r="F113" s="214" t="s">
        <v>2356</v>
      </c>
      <c r="G113" s="215" t="s">
        <v>236</v>
      </c>
      <c r="H113" s="216">
        <v>5</v>
      </c>
      <c r="I113" s="217"/>
      <c r="J113" s="218">
        <f>ROUND(I113*H113,2)</f>
        <v>0</v>
      </c>
      <c r="K113" s="214" t="s">
        <v>193</v>
      </c>
      <c r="L113" s="44"/>
      <c r="M113" s="219" t="s">
        <v>30</v>
      </c>
      <c r="N113" s="220" t="s">
        <v>49</v>
      </c>
      <c r="O113" s="84"/>
      <c r="P113" s="221">
        <f>O113*H113</f>
        <v>0</v>
      </c>
      <c r="Q113" s="221">
        <v>0.23058</v>
      </c>
      <c r="R113" s="221">
        <f>Q113*H113</f>
        <v>1.1529</v>
      </c>
      <c r="S113" s="221">
        <v>0</v>
      </c>
      <c r="T113" s="222">
        <f>S113*H113</f>
        <v>0</v>
      </c>
      <c r="AR113" s="223" t="s">
        <v>194</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194</v>
      </c>
      <c r="BM113" s="223" t="s">
        <v>2357</v>
      </c>
    </row>
    <row r="114" spans="2:65" s="1" customFormat="1" ht="24" customHeight="1">
      <c r="B114" s="39"/>
      <c r="C114" s="212" t="s">
        <v>262</v>
      </c>
      <c r="D114" s="212" t="s">
        <v>189</v>
      </c>
      <c r="E114" s="213" t="s">
        <v>2358</v>
      </c>
      <c r="F114" s="214" t="s">
        <v>2359</v>
      </c>
      <c r="G114" s="215" t="s">
        <v>242</v>
      </c>
      <c r="H114" s="216">
        <v>44.62</v>
      </c>
      <c r="I114" s="217"/>
      <c r="J114" s="218">
        <f>ROUND(I114*H114,2)</f>
        <v>0</v>
      </c>
      <c r="K114" s="214" t="s">
        <v>193</v>
      </c>
      <c r="L114" s="44"/>
      <c r="M114" s="219" t="s">
        <v>30</v>
      </c>
      <c r="N114" s="220" t="s">
        <v>49</v>
      </c>
      <c r="O114" s="84"/>
      <c r="P114" s="221">
        <f>O114*H114</f>
        <v>0</v>
      </c>
      <c r="Q114" s="221">
        <v>0.00014</v>
      </c>
      <c r="R114" s="221">
        <f>Q114*H114</f>
        <v>0.006246799999999999</v>
      </c>
      <c r="S114" s="221">
        <v>0</v>
      </c>
      <c r="T114" s="222">
        <f>S114*H114</f>
        <v>0</v>
      </c>
      <c r="AR114" s="223" t="s">
        <v>194</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194</v>
      </c>
      <c r="BM114" s="223" t="s">
        <v>2360</v>
      </c>
    </row>
    <row r="115" spans="2:65" s="1" customFormat="1" ht="16.5" customHeight="1">
      <c r="B115" s="39"/>
      <c r="C115" s="250" t="s">
        <v>266</v>
      </c>
      <c r="D115" s="250" t="s">
        <v>275</v>
      </c>
      <c r="E115" s="251" t="s">
        <v>2361</v>
      </c>
      <c r="F115" s="252" t="s">
        <v>2362</v>
      </c>
      <c r="G115" s="253" t="s">
        <v>242</v>
      </c>
      <c r="H115" s="254">
        <v>51.313</v>
      </c>
      <c r="I115" s="255"/>
      <c r="J115" s="256">
        <f>ROUND(I115*H115,2)</f>
        <v>0</v>
      </c>
      <c r="K115" s="252" t="s">
        <v>193</v>
      </c>
      <c r="L115" s="257"/>
      <c r="M115" s="258" t="s">
        <v>30</v>
      </c>
      <c r="N115" s="259" t="s">
        <v>49</v>
      </c>
      <c r="O115" s="84"/>
      <c r="P115" s="221">
        <f>O115*H115</f>
        <v>0</v>
      </c>
      <c r="Q115" s="221">
        <v>0.0003</v>
      </c>
      <c r="R115" s="221">
        <f>Q115*H115</f>
        <v>0.015393899999999999</v>
      </c>
      <c r="S115" s="221">
        <v>0</v>
      </c>
      <c r="T115" s="222">
        <f>S115*H115</f>
        <v>0</v>
      </c>
      <c r="AR115" s="223" t="s">
        <v>221</v>
      </c>
      <c r="AT115" s="223" t="s">
        <v>275</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194</v>
      </c>
      <c r="BM115" s="223" t="s">
        <v>2363</v>
      </c>
    </row>
    <row r="116" spans="2:51" s="12" customFormat="1" ht="12">
      <c r="B116" s="228"/>
      <c r="C116" s="229"/>
      <c r="D116" s="225" t="s">
        <v>231</v>
      </c>
      <c r="E116" s="230" t="s">
        <v>30</v>
      </c>
      <c r="F116" s="231" t="s">
        <v>2364</v>
      </c>
      <c r="G116" s="229"/>
      <c r="H116" s="232">
        <v>51.313</v>
      </c>
      <c r="I116" s="233"/>
      <c r="J116" s="229"/>
      <c r="K116" s="229"/>
      <c r="L116" s="234"/>
      <c r="M116" s="235"/>
      <c r="N116" s="236"/>
      <c r="O116" s="236"/>
      <c r="P116" s="236"/>
      <c r="Q116" s="236"/>
      <c r="R116" s="236"/>
      <c r="S116" s="236"/>
      <c r="T116" s="237"/>
      <c r="AT116" s="238" t="s">
        <v>231</v>
      </c>
      <c r="AU116" s="238" t="s">
        <v>135</v>
      </c>
      <c r="AV116" s="12" t="s">
        <v>135</v>
      </c>
      <c r="AW116" s="12" t="s">
        <v>37</v>
      </c>
      <c r="AX116" s="12" t="s">
        <v>21</v>
      </c>
      <c r="AY116" s="238" t="s">
        <v>187</v>
      </c>
    </row>
    <row r="117" spans="2:65" s="1" customFormat="1" ht="16.5" customHeight="1">
      <c r="B117" s="39"/>
      <c r="C117" s="212" t="s">
        <v>274</v>
      </c>
      <c r="D117" s="212" t="s">
        <v>189</v>
      </c>
      <c r="E117" s="213" t="s">
        <v>2365</v>
      </c>
      <c r="F117" s="214" t="s">
        <v>2366</v>
      </c>
      <c r="G117" s="215" t="s">
        <v>192</v>
      </c>
      <c r="H117" s="216">
        <v>2.3</v>
      </c>
      <c r="I117" s="217"/>
      <c r="J117" s="218">
        <f>ROUND(I117*H117,2)</f>
        <v>0</v>
      </c>
      <c r="K117" s="214" t="s">
        <v>193</v>
      </c>
      <c r="L117" s="44"/>
      <c r="M117" s="219" t="s">
        <v>30</v>
      </c>
      <c r="N117" s="220" t="s">
        <v>49</v>
      </c>
      <c r="O117" s="84"/>
      <c r="P117" s="221">
        <f>O117*H117</f>
        <v>0</v>
      </c>
      <c r="Q117" s="221">
        <v>2.16</v>
      </c>
      <c r="R117" s="221">
        <f>Q117*H117</f>
        <v>4.968</v>
      </c>
      <c r="S117" s="221">
        <v>0</v>
      </c>
      <c r="T117" s="222">
        <f>S117*H117</f>
        <v>0</v>
      </c>
      <c r="AR117" s="223" t="s">
        <v>194</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194</v>
      </c>
      <c r="BM117" s="223" t="s">
        <v>2367</v>
      </c>
    </row>
    <row r="118" spans="2:63" s="11" customFormat="1" ht="22.8" customHeight="1">
      <c r="B118" s="196"/>
      <c r="C118" s="197"/>
      <c r="D118" s="198" t="s">
        <v>76</v>
      </c>
      <c r="E118" s="210" t="s">
        <v>202</v>
      </c>
      <c r="F118" s="210" t="s">
        <v>289</v>
      </c>
      <c r="G118" s="197"/>
      <c r="H118" s="197"/>
      <c r="I118" s="200"/>
      <c r="J118" s="211">
        <f>BK118</f>
        <v>0</v>
      </c>
      <c r="K118" s="197"/>
      <c r="L118" s="202"/>
      <c r="M118" s="203"/>
      <c r="N118" s="204"/>
      <c r="O118" s="204"/>
      <c r="P118" s="205">
        <f>SUM(P119:P122)</f>
        <v>0</v>
      </c>
      <c r="Q118" s="204"/>
      <c r="R118" s="205">
        <f>SUM(R119:R122)</f>
        <v>0.097</v>
      </c>
      <c r="S118" s="204"/>
      <c r="T118" s="206">
        <f>SUM(T119:T122)</f>
        <v>0</v>
      </c>
      <c r="AR118" s="207" t="s">
        <v>21</v>
      </c>
      <c r="AT118" s="208" t="s">
        <v>76</v>
      </c>
      <c r="AU118" s="208" t="s">
        <v>21</v>
      </c>
      <c r="AY118" s="207" t="s">
        <v>187</v>
      </c>
      <c r="BK118" s="209">
        <f>SUM(BK119:BK122)</f>
        <v>0</v>
      </c>
    </row>
    <row r="119" spans="2:65" s="1" customFormat="1" ht="16.5" customHeight="1">
      <c r="B119" s="39"/>
      <c r="C119" s="212" t="s">
        <v>280</v>
      </c>
      <c r="D119" s="212" t="s">
        <v>189</v>
      </c>
      <c r="E119" s="213" t="s">
        <v>2368</v>
      </c>
      <c r="F119" s="214" t="s">
        <v>2369</v>
      </c>
      <c r="G119" s="215" t="s">
        <v>339</v>
      </c>
      <c r="H119" s="216">
        <v>1</v>
      </c>
      <c r="I119" s="217"/>
      <c r="J119" s="218">
        <f>ROUND(I119*H119,2)</f>
        <v>0</v>
      </c>
      <c r="K119" s="214" t="s">
        <v>193</v>
      </c>
      <c r="L119" s="44"/>
      <c r="M119" s="219" t="s">
        <v>30</v>
      </c>
      <c r="N119" s="220" t="s">
        <v>49</v>
      </c>
      <c r="O119" s="84"/>
      <c r="P119" s="221">
        <f>O119*H119</f>
        <v>0</v>
      </c>
      <c r="Q119" s="221">
        <v>0</v>
      </c>
      <c r="R119" s="221">
        <f>Q119*H119</f>
        <v>0</v>
      </c>
      <c r="S119" s="221">
        <v>0</v>
      </c>
      <c r="T119" s="222">
        <f>S119*H119</f>
        <v>0</v>
      </c>
      <c r="AR119" s="223" t="s">
        <v>194</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194</v>
      </c>
      <c r="BM119" s="223" t="s">
        <v>2370</v>
      </c>
    </row>
    <row r="120" spans="2:65" s="1" customFormat="1" ht="16.5" customHeight="1">
      <c r="B120" s="39"/>
      <c r="C120" s="250" t="s">
        <v>284</v>
      </c>
      <c r="D120" s="250" t="s">
        <v>275</v>
      </c>
      <c r="E120" s="251" t="s">
        <v>2371</v>
      </c>
      <c r="F120" s="252" t="s">
        <v>2372</v>
      </c>
      <c r="G120" s="253" t="s">
        <v>339</v>
      </c>
      <c r="H120" s="254">
        <v>1</v>
      </c>
      <c r="I120" s="255"/>
      <c r="J120" s="256">
        <f>ROUND(I120*H120,2)</f>
        <v>0</v>
      </c>
      <c r="K120" s="252" t="s">
        <v>193</v>
      </c>
      <c r="L120" s="257"/>
      <c r="M120" s="258" t="s">
        <v>30</v>
      </c>
      <c r="N120" s="259" t="s">
        <v>49</v>
      </c>
      <c r="O120" s="84"/>
      <c r="P120" s="221">
        <f>O120*H120</f>
        <v>0</v>
      </c>
      <c r="Q120" s="221">
        <v>0.077</v>
      </c>
      <c r="R120" s="221">
        <f>Q120*H120</f>
        <v>0.077</v>
      </c>
      <c r="S120" s="221">
        <v>0</v>
      </c>
      <c r="T120" s="222">
        <f>S120*H120</f>
        <v>0</v>
      </c>
      <c r="AR120" s="223" t="s">
        <v>221</v>
      </c>
      <c r="AT120" s="223" t="s">
        <v>275</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2373</v>
      </c>
    </row>
    <row r="121" spans="2:65" s="1" customFormat="1" ht="16.5" customHeight="1">
      <c r="B121" s="39"/>
      <c r="C121" s="250" t="s">
        <v>7</v>
      </c>
      <c r="D121" s="250" t="s">
        <v>275</v>
      </c>
      <c r="E121" s="251" t="s">
        <v>2374</v>
      </c>
      <c r="F121" s="252" t="s">
        <v>2375</v>
      </c>
      <c r="G121" s="253" t="s">
        <v>339</v>
      </c>
      <c r="H121" s="254">
        <v>1</v>
      </c>
      <c r="I121" s="255"/>
      <c r="J121" s="256">
        <f>ROUND(I121*H121,2)</f>
        <v>0</v>
      </c>
      <c r="K121" s="252" t="s">
        <v>193</v>
      </c>
      <c r="L121" s="257"/>
      <c r="M121" s="258" t="s">
        <v>30</v>
      </c>
      <c r="N121" s="259" t="s">
        <v>49</v>
      </c>
      <c r="O121" s="84"/>
      <c r="P121" s="221">
        <f>O121*H121</f>
        <v>0</v>
      </c>
      <c r="Q121" s="221">
        <v>0.014</v>
      </c>
      <c r="R121" s="221">
        <f>Q121*H121</f>
        <v>0.014</v>
      </c>
      <c r="S121" s="221">
        <v>0</v>
      </c>
      <c r="T121" s="222">
        <f>S121*H121</f>
        <v>0</v>
      </c>
      <c r="AR121" s="223" t="s">
        <v>221</v>
      </c>
      <c r="AT121" s="223" t="s">
        <v>275</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2376</v>
      </c>
    </row>
    <row r="122" spans="2:65" s="1" customFormat="1" ht="16.5" customHeight="1">
      <c r="B122" s="39"/>
      <c r="C122" s="250" t="s">
        <v>296</v>
      </c>
      <c r="D122" s="250" t="s">
        <v>275</v>
      </c>
      <c r="E122" s="251" t="s">
        <v>2377</v>
      </c>
      <c r="F122" s="252" t="s">
        <v>2378</v>
      </c>
      <c r="G122" s="253" t="s">
        <v>339</v>
      </c>
      <c r="H122" s="254">
        <v>1</v>
      </c>
      <c r="I122" s="255"/>
      <c r="J122" s="256">
        <f>ROUND(I122*H122,2)</f>
        <v>0</v>
      </c>
      <c r="K122" s="252" t="s">
        <v>193</v>
      </c>
      <c r="L122" s="257"/>
      <c r="M122" s="258" t="s">
        <v>30</v>
      </c>
      <c r="N122" s="259" t="s">
        <v>49</v>
      </c>
      <c r="O122" s="84"/>
      <c r="P122" s="221">
        <f>O122*H122</f>
        <v>0</v>
      </c>
      <c r="Q122" s="221">
        <v>0.006</v>
      </c>
      <c r="R122" s="221">
        <f>Q122*H122</f>
        <v>0.006</v>
      </c>
      <c r="S122" s="221">
        <v>0</v>
      </c>
      <c r="T122" s="222">
        <f>S122*H122</f>
        <v>0</v>
      </c>
      <c r="AR122" s="223" t="s">
        <v>221</v>
      </c>
      <c r="AT122" s="223" t="s">
        <v>275</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2379</v>
      </c>
    </row>
    <row r="123" spans="2:63" s="11" customFormat="1" ht="22.8" customHeight="1">
      <c r="B123" s="196"/>
      <c r="C123" s="197"/>
      <c r="D123" s="198" t="s">
        <v>76</v>
      </c>
      <c r="E123" s="210" t="s">
        <v>194</v>
      </c>
      <c r="F123" s="210" t="s">
        <v>405</v>
      </c>
      <c r="G123" s="197"/>
      <c r="H123" s="197"/>
      <c r="I123" s="200"/>
      <c r="J123" s="211">
        <f>BK123</f>
        <v>0</v>
      </c>
      <c r="K123" s="197"/>
      <c r="L123" s="202"/>
      <c r="M123" s="203"/>
      <c r="N123" s="204"/>
      <c r="O123" s="204"/>
      <c r="P123" s="205">
        <f>SUM(P124:P125)</f>
        <v>0</v>
      </c>
      <c r="Q123" s="204"/>
      <c r="R123" s="205">
        <f>SUM(R124:R125)</f>
        <v>3.73681</v>
      </c>
      <c r="S123" s="204"/>
      <c r="T123" s="206">
        <f>SUM(T124:T125)</f>
        <v>0</v>
      </c>
      <c r="AR123" s="207" t="s">
        <v>21</v>
      </c>
      <c r="AT123" s="208" t="s">
        <v>76</v>
      </c>
      <c r="AU123" s="208" t="s">
        <v>21</v>
      </c>
      <c r="AY123" s="207" t="s">
        <v>187</v>
      </c>
      <c r="BK123" s="209">
        <f>SUM(BK124:BK125)</f>
        <v>0</v>
      </c>
    </row>
    <row r="124" spans="2:65" s="1" customFormat="1" ht="16.5" customHeight="1">
      <c r="B124" s="39"/>
      <c r="C124" s="212" t="s">
        <v>308</v>
      </c>
      <c r="D124" s="212" t="s">
        <v>189</v>
      </c>
      <c r="E124" s="213" t="s">
        <v>2380</v>
      </c>
      <c r="F124" s="214" t="s">
        <v>2381</v>
      </c>
      <c r="G124" s="215" t="s">
        <v>192</v>
      </c>
      <c r="H124" s="216">
        <v>1</v>
      </c>
      <c r="I124" s="217"/>
      <c r="J124" s="218">
        <f>ROUND(I124*H124,2)</f>
        <v>0</v>
      </c>
      <c r="K124" s="214" t="s">
        <v>193</v>
      </c>
      <c r="L124" s="44"/>
      <c r="M124" s="219" t="s">
        <v>30</v>
      </c>
      <c r="N124" s="220" t="s">
        <v>49</v>
      </c>
      <c r="O124" s="84"/>
      <c r="P124" s="221">
        <f>O124*H124</f>
        <v>0</v>
      </c>
      <c r="Q124" s="221">
        <v>1.89077</v>
      </c>
      <c r="R124" s="221">
        <f>Q124*H124</f>
        <v>1.89077</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2382</v>
      </c>
    </row>
    <row r="125" spans="2:65" s="1" customFormat="1" ht="24" customHeight="1">
      <c r="B125" s="39"/>
      <c r="C125" s="212" t="s">
        <v>330</v>
      </c>
      <c r="D125" s="212" t="s">
        <v>189</v>
      </c>
      <c r="E125" s="213" t="s">
        <v>2383</v>
      </c>
      <c r="F125" s="214" t="s">
        <v>2384</v>
      </c>
      <c r="G125" s="215" t="s">
        <v>192</v>
      </c>
      <c r="H125" s="216">
        <v>0.76</v>
      </c>
      <c r="I125" s="217"/>
      <c r="J125" s="218">
        <f>ROUND(I125*H125,2)</f>
        <v>0</v>
      </c>
      <c r="K125" s="214" t="s">
        <v>193</v>
      </c>
      <c r="L125" s="44"/>
      <c r="M125" s="219" t="s">
        <v>30</v>
      </c>
      <c r="N125" s="220" t="s">
        <v>49</v>
      </c>
      <c r="O125" s="84"/>
      <c r="P125" s="221">
        <f>O125*H125</f>
        <v>0</v>
      </c>
      <c r="Q125" s="221">
        <v>2.429</v>
      </c>
      <c r="R125" s="221">
        <f>Q125*H125</f>
        <v>1.84604</v>
      </c>
      <c r="S125" s="221">
        <v>0</v>
      </c>
      <c r="T125" s="222">
        <f>S125*H125</f>
        <v>0</v>
      </c>
      <c r="AR125" s="223" t="s">
        <v>194</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194</v>
      </c>
      <c r="BM125" s="223" t="s">
        <v>2385</v>
      </c>
    </row>
    <row r="126" spans="2:63" s="11" customFormat="1" ht="22.8" customHeight="1">
      <c r="B126" s="196"/>
      <c r="C126" s="197"/>
      <c r="D126" s="198" t="s">
        <v>76</v>
      </c>
      <c r="E126" s="210" t="s">
        <v>221</v>
      </c>
      <c r="F126" s="210" t="s">
        <v>1069</v>
      </c>
      <c r="G126" s="197"/>
      <c r="H126" s="197"/>
      <c r="I126" s="200"/>
      <c r="J126" s="211">
        <f>BK126</f>
        <v>0</v>
      </c>
      <c r="K126" s="197"/>
      <c r="L126" s="202"/>
      <c r="M126" s="203"/>
      <c r="N126" s="204"/>
      <c r="O126" s="204"/>
      <c r="P126" s="205">
        <f>SUM(P127:P133)</f>
        <v>0</v>
      </c>
      <c r="Q126" s="204"/>
      <c r="R126" s="205">
        <f>SUM(R127:R133)</f>
        <v>15.890600000000001</v>
      </c>
      <c r="S126" s="204"/>
      <c r="T126" s="206">
        <f>SUM(T127:T133)</f>
        <v>0</v>
      </c>
      <c r="AR126" s="207" t="s">
        <v>21</v>
      </c>
      <c r="AT126" s="208" t="s">
        <v>76</v>
      </c>
      <c r="AU126" s="208" t="s">
        <v>21</v>
      </c>
      <c r="AY126" s="207" t="s">
        <v>187</v>
      </c>
      <c r="BK126" s="209">
        <f>SUM(BK127:BK133)</f>
        <v>0</v>
      </c>
    </row>
    <row r="127" spans="2:65" s="1" customFormat="1" ht="24" customHeight="1">
      <c r="B127" s="39"/>
      <c r="C127" s="212" t="s">
        <v>336</v>
      </c>
      <c r="D127" s="212" t="s">
        <v>189</v>
      </c>
      <c r="E127" s="213" t="s">
        <v>2386</v>
      </c>
      <c r="F127" s="214" t="s">
        <v>2387</v>
      </c>
      <c r="G127" s="215" t="s">
        <v>339</v>
      </c>
      <c r="H127" s="216">
        <v>2</v>
      </c>
      <c r="I127" s="217"/>
      <c r="J127" s="218">
        <f>ROUND(I127*H127,2)</f>
        <v>0</v>
      </c>
      <c r="K127" s="214" t="s">
        <v>193</v>
      </c>
      <c r="L127" s="44"/>
      <c r="M127" s="219" t="s">
        <v>30</v>
      </c>
      <c r="N127" s="220" t="s">
        <v>49</v>
      </c>
      <c r="O127" s="84"/>
      <c r="P127" s="221">
        <f>O127*H127</f>
        <v>0</v>
      </c>
      <c r="Q127" s="221">
        <v>0.00194</v>
      </c>
      <c r="R127" s="221">
        <f>Q127*H127</f>
        <v>0.00388</v>
      </c>
      <c r="S127" s="221">
        <v>0</v>
      </c>
      <c r="T127" s="222">
        <f>S127*H127</f>
        <v>0</v>
      </c>
      <c r="AR127" s="223" t="s">
        <v>194</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2388</v>
      </c>
    </row>
    <row r="128" spans="2:65" s="1" customFormat="1" ht="24" customHeight="1">
      <c r="B128" s="39"/>
      <c r="C128" s="212" t="s">
        <v>341</v>
      </c>
      <c r="D128" s="212" t="s">
        <v>189</v>
      </c>
      <c r="E128" s="213" t="s">
        <v>2389</v>
      </c>
      <c r="F128" s="214" t="s">
        <v>2390</v>
      </c>
      <c r="G128" s="215" t="s">
        <v>333</v>
      </c>
      <c r="H128" s="216">
        <v>1</v>
      </c>
      <c r="I128" s="217"/>
      <c r="J128" s="218">
        <f>ROUND(I128*H128,2)</f>
        <v>0</v>
      </c>
      <c r="K128" s="214" t="s">
        <v>193</v>
      </c>
      <c r="L128" s="44"/>
      <c r="M128" s="219" t="s">
        <v>30</v>
      </c>
      <c r="N128" s="220" t="s">
        <v>49</v>
      </c>
      <c r="O128" s="84"/>
      <c r="P128" s="221">
        <f>O128*H128</f>
        <v>0</v>
      </c>
      <c r="Q128" s="221">
        <v>15.88672</v>
      </c>
      <c r="R128" s="221">
        <f>Q128*H128</f>
        <v>15.88672</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2391</v>
      </c>
    </row>
    <row r="129" spans="2:47" s="1" customFormat="1" ht="12">
      <c r="B129" s="39"/>
      <c r="C129" s="40"/>
      <c r="D129" s="225" t="s">
        <v>196</v>
      </c>
      <c r="E129" s="40"/>
      <c r="F129" s="226" t="s">
        <v>2392</v>
      </c>
      <c r="G129" s="40"/>
      <c r="H129" s="40"/>
      <c r="I129" s="136"/>
      <c r="J129" s="40"/>
      <c r="K129" s="40"/>
      <c r="L129" s="44"/>
      <c r="M129" s="227"/>
      <c r="N129" s="84"/>
      <c r="O129" s="84"/>
      <c r="P129" s="84"/>
      <c r="Q129" s="84"/>
      <c r="R129" s="84"/>
      <c r="S129" s="84"/>
      <c r="T129" s="85"/>
      <c r="AT129" s="17" t="s">
        <v>196</v>
      </c>
      <c r="AU129" s="17" t="s">
        <v>135</v>
      </c>
    </row>
    <row r="130" spans="2:65" s="1" customFormat="1" ht="16.5" customHeight="1">
      <c r="B130" s="39"/>
      <c r="C130" s="250" t="s">
        <v>345</v>
      </c>
      <c r="D130" s="250" t="s">
        <v>275</v>
      </c>
      <c r="E130" s="251" t="s">
        <v>2393</v>
      </c>
      <c r="F130" s="252" t="s">
        <v>2394</v>
      </c>
      <c r="G130" s="253" t="s">
        <v>598</v>
      </c>
      <c r="H130" s="254">
        <v>1</v>
      </c>
      <c r="I130" s="255"/>
      <c r="J130" s="256">
        <f>ROUND(I130*H130,2)</f>
        <v>0</v>
      </c>
      <c r="K130" s="252" t="s">
        <v>30</v>
      </c>
      <c r="L130" s="257"/>
      <c r="M130" s="258" t="s">
        <v>30</v>
      </c>
      <c r="N130" s="259" t="s">
        <v>49</v>
      </c>
      <c r="O130" s="84"/>
      <c r="P130" s="221">
        <f>O130*H130</f>
        <v>0</v>
      </c>
      <c r="Q130" s="221">
        <v>0</v>
      </c>
      <c r="R130" s="221">
        <f>Q130*H130</f>
        <v>0</v>
      </c>
      <c r="S130" s="221">
        <v>0</v>
      </c>
      <c r="T130" s="222">
        <f>S130*H130</f>
        <v>0</v>
      </c>
      <c r="AR130" s="223" t="s">
        <v>221</v>
      </c>
      <c r="AT130" s="223" t="s">
        <v>275</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2395</v>
      </c>
    </row>
    <row r="131" spans="2:65" s="1" customFormat="1" ht="16.5" customHeight="1">
      <c r="B131" s="39"/>
      <c r="C131" s="250" t="s">
        <v>349</v>
      </c>
      <c r="D131" s="250" t="s">
        <v>275</v>
      </c>
      <c r="E131" s="251" t="s">
        <v>2396</v>
      </c>
      <c r="F131" s="252" t="s">
        <v>2397</v>
      </c>
      <c r="G131" s="253" t="s">
        <v>598</v>
      </c>
      <c r="H131" s="254">
        <v>7</v>
      </c>
      <c r="I131" s="255"/>
      <c r="J131" s="256">
        <f>ROUND(I131*H131,2)</f>
        <v>0</v>
      </c>
      <c r="K131" s="252" t="s">
        <v>30</v>
      </c>
      <c r="L131" s="257"/>
      <c r="M131" s="258" t="s">
        <v>30</v>
      </c>
      <c r="N131" s="259" t="s">
        <v>49</v>
      </c>
      <c r="O131" s="84"/>
      <c r="P131" s="221">
        <f>O131*H131</f>
        <v>0</v>
      </c>
      <c r="Q131" s="221">
        <v>0</v>
      </c>
      <c r="R131" s="221">
        <f>Q131*H131</f>
        <v>0</v>
      </c>
      <c r="S131" s="221">
        <v>0</v>
      </c>
      <c r="T131" s="222">
        <f>S131*H131</f>
        <v>0</v>
      </c>
      <c r="AR131" s="223" t="s">
        <v>221</v>
      </c>
      <c r="AT131" s="223" t="s">
        <v>275</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194</v>
      </c>
      <c r="BM131" s="223" t="s">
        <v>2398</v>
      </c>
    </row>
    <row r="132" spans="2:65" s="1" customFormat="1" ht="16.5" customHeight="1">
      <c r="B132" s="39"/>
      <c r="C132" s="250" t="s">
        <v>353</v>
      </c>
      <c r="D132" s="250" t="s">
        <v>275</v>
      </c>
      <c r="E132" s="251" t="s">
        <v>2399</v>
      </c>
      <c r="F132" s="252" t="s">
        <v>2400</v>
      </c>
      <c r="G132" s="253" t="s">
        <v>598</v>
      </c>
      <c r="H132" s="254">
        <v>1</v>
      </c>
      <c r="I132" s="255"/>
      <c r="J132" s="256">
        <f>ROUND(I132*H132,2)</f>
        <v>0</v>
      </c>
      <c r="K132" s="252" t="s">
        <v>30</v>
      </c>
      <c r="L132" s="257"/>
      <c r="M132" s="258" t="s">
        <v>30</v>
      </c>
      <c r="N132" s="259" t="s">
        <v>49</v>
      </c>
      <c r="O132" s="84"/>
      <c r="P132" s="221">
        <f>O132*H132</f>
        <v>0</v>
      </c>
      <c r="Q132" s="221">
        <v>0</v>
      </c>
      <c r="R132" s="221">
        <f>Q132*H132</f>
        <v>0</v>
      </c>
      <c r="S132" s="221">
        <v>0</v>
      </c>
      <c r="T132" s="222">
        <f>S132*H132</f>
        <v>0</v>
      </c>
      <c r="AR132" s="223" t="s">
        <v>221</v>
      </c>
      <c r="AT132" s="223" t="s">
        <v>275</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194</v>
      </c>
      <c r="BM132" s="223" t="s">
        <v>2401</v>
      </c>
    </row>
    <row r="133" spans="2:65" s="1" customFormat="1" ht="16.5" customHeight="1">
      <c r="B133" s="39"/>
      <c r="C133" s="250" t="s">
        <v>357</v>
      </c>
      <c r="D133" s="250" t="s">
        <v>275</v>
      </c>
      <c r="E133" s="251" t="s">
        <v>2402</v>
      </c>
      <c r="F133" s="252" t="s">
        <v>2403</v>
      </c>
      <c r="G133" s="253" t="s">
        <v>2404</v>
      </c>
      <c r="H133" s="254">
        <v>0.8</v>
      </c>
      <c r="I133" s="255"/>
      <c r="J133" s="256">
        <f>ROUND(I133*H133,2)</f>
        <v>0</v>
      </c>
      <c r="K133" s="252" t="s">
        <v>30</v>
      </c>
      <c r="L133" s="257"/>
      <c r="M133" s="258" t="s">
        <v>30</v>
      </c>
      <c r="N133" s="259" t="s">
        <v>49</v>
      </c>
      <c r="O133" s="84"/>
      <c r="P133" s="221">
        <f>O133*H133</f>
        <v>0</v>
      </c>
      <c r="Q133" s="221">
        <v>0</v>
      </c>
      <c r="R133" s="221">
        <f>Q133*H133</f>
        <v>0</v>
      </c>
      <c r="S133" s="221">
        <v>0</v>
      </c>
      <c r="T133" s="222">
        <f>S133*H133</f>
        <v>0</v>
      </c>
      <c r="AR133" s="223" t="s">
        <v>221</v>
      </c>
      <c r="AT133" s="223" t="s">
        <v>275</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194</v>
      </c>
      <c r="BM133" s="223" t="s">
        <v>2405</v>
      </c>
    </row>
    <row r="134" spans="2:63" s="11" customFormat="1" ht="22.8" customHeight="1">
      <c r="B134" s="196"/>
      <c r="C134" s="197"/>
      <c r="D134" s="198" t="s">
        <v>76</v>
      </c>
      <c r="E134" s="210" t="s">
        <v>2406</v>
      </c>
      <c r="F134" s="210" t="s">
        <v>2406</v>
      </c>
      <c r="G134" s="197"/>
      <c r="H134" s="197"/>
      <c r="I134" s="200"/>
      <c r="J134" s="211">
        <f>BK134</f>
        <v>0</v>
      </c>
      <c r="K134" s="197"/>
      <c r="L134" s="202"/>
      <c r="M134" s="203"/>
      <c r="N134" s="204"/>
      <c r="O134" s="204"/>
      <c r="P134" s="205">
        <f>SUM(P135:P143)</f>
        <v>0</v>
      </c>
      <c r="Q134" s="204"/>
      <c r="R134" s="205">
        <f>SUM(R135:R143)</f>
        <v>0</v>
      </c>
      <c r="S134" s="204"/>
      <c r="T134" s="206">
        <f>SUM(T135:T143)</f>
        <v>0</v>
      </c>
      <c r="AR134" s="207" t="s">
        <v>21</v>
      </c>
      <c r="AT134" s="208" t="s">
        <v>76</v>
      </c>
      <c r="AU134" s="208" t="s">
        <v>21</v>
      </c>
      <c r="AY134" s="207" t="s">
        <v>187</v>
      </c>
      <c r="BK134" s="209">
        <f>SUM(BK135:BK143)</f>
        <v>0</v>
      </c>
    </row>
    <row r="135" spans="2:65" s="1" customFormat="1" ht="16.5" customHeight="1">
      <c r="B135" s="39"/>
      <c r="C135" s="250" t="s">
        <v>361</v>
      </c>
      <c r="D135" s="250" t="s">
        <v>275</v>
      </c>
      <c r="E135" s="251" t="s">
        <v>2407</v>
      </c>
      <c r="F135" s="252" t="s">
        <v>2408</v>
      </c>
      <c r="G135" s="253" t="s">
        <v>598</v>
      </c>
      <c r="H135" s="254">
        <v>1</v>
      </c>
      <c r="I135" s="255"/>
      <c r="J135" s="256">
        <f>ROUND(I135*H135,2)</f>
        <v>0</v>
      </c>
      <c r="K135" s="252" t="s">
        <v>30</v>
      </c>
      <c r="L135" s="257"/>
      <c r="M135" s="258" t="s">
        <v>30</v>
      </c>
      <c r="N135" s="259" t="s">
        <v>49</v>
      </c>
      <c r="O135" s="84"/>
      <c r="P135" s="221">
        <f>O135*H135</f>
        <v>0</v>
      </c>
      <c r="Q135" s="221">
        <v>0</v>
      </c>
      <c r="R135" s="221">
        <f>Q135*H135</f>
        <v>0</v>
      </c>
      <c r="S135" s="221">
        <v>0</v>
      </c>
      <c r="T135" s="222">
        <f>S135*H135</f>
        <v>0</v>
      </c>
      <c r="AR135" s="223" t="s">
        <v>221</v>
      </c>
      <c r="AT135" s="223" t="s">
        <v>275</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194</v>
      </c>
      <c r="BM135" s="223" t="s">
        <v>2409</v>
      </c>
    </row>
    <row r="136" spans="2:65" s="1" customFormat="1" ht="16.5" customHeight="1">
      <c r="B136" s="39"/>
      <c r="C136" s="250" t="s">
        <v>365</v>
      </c>
      <c r="D136" s="250" t="s">
        <v>275</v>
      </c>
      <c r="E136" s="251" t="s">
        <v>2410</v>
      </c>
      <c r="F136" s="252" t="s">
        <v>2411</v>
      </c>
      <c r="G136" s="253" t="s">
        <v>598</v>
      </c>
      <c r="H136" s="254">
        <v>1</v>
      </c>
      <c r="I136" s="255"/>
      <c r="J136" s="256">
        <f>ROUND(I136*H136,2)</f>
        <v>0</v>
      </c>
      <c r="K136" s="252" t="s">
        <v>30</v>
      </c>
      <c r="L136" s="257"/>
      <c r="M136" s="258" t="s">
        <v>30</v>
      </c>
      <c r="N136" s="259" t="s">
        <v>49</v>
      </c>
      <c r="O136" s="84"/>
      <c r="P136" s="221">
        <f>O136*H136</f>
        <v>0</v>
      </c>
      <c r="Q136" s="221">
        <v>0</v>
      </c>
      <c r="R136" s="221">
        <f>Q136*H136</f>
        <v>0</v>
      </c>
      <c r="S136" s="221">
        <v>0</v>
      </c>
      <c r="T136" s="222">
        <f>S136*H136</f>
        <v>0</v>
      </c>
      <c r="AR136" s="223" t="s">
        <v>221</v>
      </c>
      <c r="AT136" s="223" t="s">
        <v>275</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2412</v>
      </c>
    </row>
    <row r="137" spans="2:65" s="1" customFormat="1" ht="16.5" customHeight="1">
      <c r="B137" s="39"/>
      <c r="C137" s="250" t="s">
        <v>369</v>
      </c>
      <c r="D137" s="250" t="s">
        <v>275</v>
      </c>
      <c r="E137" s="251" t="s">
        <v>2413</v>
      </c>
      <c r="F137" s="252" t="s">
        <v>2414</v>
      </c>
      <c r="G137" s="253" t="s">
        <v>598</v>
      </c>
      <c r="H137" s="254">
        <v>1</v>
      </c>
      <c r="I137" s="255"/>
      <c r="J137" s="256">
        <f>ROUND(I137*H137,2)</f>
        <v>0</v>
      </c>
      <c r="K137" s="252" t="s">
        <v>30</v>
      </c>
      <c r="L137" s="257"/>
      <c r="M137" s="258" t="s">
        <v>30</v>
      </c>
      <c r="N137" s="259" t="s">
        <v>49</v>
      </c>
      <c r="O137" s="84"/>
      <c r="P137" s="221">
        <f>O137*H137</f>
        <v>0</v>
      </c>
      <c r="Q137" s="221">
        <v>0</v>
      </c>
      <c r="R137" s="221">
        <f>Q137*H137</f>
        <v>0</v>
      </c>
      <c r="S137" s="221">
        <v>0</v>
      </c>
      <c r="T137" s="222">
        <f>S137*H137</f>
        <v>0</v>
      </c>
      <c r="AR137" s="223" t="s">
        <v>221</v>
      </c>
      <c r="AT137" s="223" t="s">
        <v>275</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194</v>
      </c>
      <c r="BM137" s="223" t="s">
        <v>2415</v>
      </c>
    </row>
    <row r="138" spans="2:65" s="1" customFormat="1" ht="16.5" customHeight="1">
      <c r="B138" s="39"/>
      <c r="C138" s="250" t="s">
        <v>373</v>
      </c>
      <c r="D138" s="250" t="s">
        <v>275</v>
      </c>
      <c r="E138" s="251" t="s">
        <v>2416</v>
      </c>
      <c r="F138" s="252" t="s">
        <v>2417</v>
      </c>
      <c r="G138" s="253" t="s">
        <v>598</v>
      </c>
      <c r="H138" s="254">
        <v>1</v>
      </c>
      <c r="I138" s="255"/>
      <c r="J138" s="256">
        <f>ROUND(I138*H138,2)</f>
        <v>0</v>
      </c>
      <c r="K138" s="252" t="s">
        <v>30</v>
      </c>
      <c r="L138" s="257"/>
      <c r="M138" s="258" t="s">
        <v>30</v>
      </c>
      <c r="N138" s="259" t="s">
        <v>49</v>
      </c>
      <c r="O138" s="84"/>
      <c r="P138" s="221">
        <f>O138*H138</f>
        <v>0</v>
      </c>
      <c r="Q138" s="221">
        <v>0</v>
      </c>
      <c r="R138" s="221">
        <f>Q138*H138</f>
        <v>0</v>
      </c>
      <c r="S138" s="221">
        <v>0</v>
      </c>
      <c r="T138" s="222">
        <f>S138*H138</f>
        <v>0</v>
      </c>
      <c r="AR138" s="223" t="s">
        <v>221</v>
      </c>
      <c r="AT138" s="223" t="s">
        <v>275</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194</v>
      </c>
      <c r="BM138" s="223" t="s">
        <v>2418</v>
      </c>
    </row>
    <row r="139" spans="2:65" s="1" customFormat="1" ht="16.5" customHeight="1">
      <c r="B139" s="39"/>
      <c r="C139" s="250" t="s">
        <v>377</v>
      </c>
      <c r="D139" s="250" t="s">
        <v>275</v>
      </c>
      <c r="E139" s="251" t="s">
        <v>2419</v>
      </c>
      <c r="F139" s="252" t="s">
        <v>2420</v>
      </c>
      <c r="G139" s="253" t="s">
        <v>598</v>
      </c>
      <c r="H139" s="254">
        <v>1</v>
      </c>
      <c r="I139" s="255"/>
      <c r="J139" s="256">
        <f>ROUND(I139*H139,2)</f>
        <v>0</v>
      </c>
      <c r="K139" s="252" t="s">
        <v>30</v>
      </c>
      <c r="L139" s="257"/>
      <c r="M139" s="258" t="s">
        <v>30</v>
      </c>
      <c r="N139" s="259" t="s">
        <v>49</v>
      </c>
      <c r="O139" s="84"/>
      <c r="P139" s="221">
        <f>O139*H139</f>
        <v>0</v>
      </c>
      <c r="Q139" s="221">
        <v>0</v>
      </c>
      <c r="R139" s="221">
        <f>Q139*H139</f>
        <v>0</v>
      </c>
      <c r="S139" s="221">
        <v>0</v>
      </c>
      <c r="T139" s="222">
        <f>S139*H139</f>
        <v>0</v>
      </c>
      <c r="AR139" s="223" t="s">
        <v>221</v>
      </c>
      <c r="AT139" s="223" t="s">
        <v>275</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194</v>
      </c>
      <c r="BM139" s="223" t="s">
        <v>2421</v>
      </c>
    </row>
    <row r="140" spans="2:65" s="1" customFormat="1" ht="16.5" customHeight="1">
      <c r="B140" s="39"/>
      <c r="C140" s="250" t="s">
        <v>382</v>
      </c>
      <c r="D140" s="250" t="s">
        <v>275</v>
      </c>
      <c r="E140" s="251" t="s">
        <v>2393</v>
      </c>
      <c r="F140" s="252" t="s">
        <v>2394</v>
      </c>
      <c r="G140" s="253" t="s">
        <v>598</v>
      </c>
      <c r="H140" s="254">
        <v>1</v>
      </c>
      <c r="I140" s="255"/>
      <c r="J140" s="256">
        <f>ROUND(I140*H140,2)</f>
        <v>0</v>
      </c>
      <c r="K140" s="252" t="s">
        <v>30</v>
      </c>
      <c r="L140" s="257"/>
      <c r="M140" s="258" t="s">
        <v>30</v>
      </c>
      <c r="N140" s="259" t="s">
        <v>49</v>
      </c>
      <c r="O140" s="84"/>
      <c r="P140" s="221">
        <f>O140*H140</f>
        <v>0</v>
      </c>
      <c r="Q140" s="221">
        <v>0</v>
      </c>
      <c r="R140" s="221">
        <f>Q140*H140</f>
        <v>0</v>
      </c>
      <c r="S140" s="221">
        <v>0</v>
      </c>
      <c r="T140" s="222">
        <f>S140*H140</f>
        <v>0</v>
      </c>
      <c r="AR140" s="223" t="s">
        <v>221</v>
      </c>
      <c r="AT140" s="223" t="s">
        <v>275</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194</v>
      </c>
      <c r="BM140" s="223" t="s">
        <v>2422</v>
      </c>
    </row>
    <row r="141" spans="2:65" s="1" customFormat="1" ht="16.5" customHeight="1">
      <c r="B141" s="39"/>
      <c r="C141" s="250" t="s">
        <v>387</v>
      </c>
      <c r="D141" s="250" t="s">
        <v>275</v>
      </c>
      <c r="E141" s="251" t="s">
        <v>2396</v>
      </c>
      <c r="F141" s="252" t="s">
        <v>2397</v>
      </c>
      <c r="G141" s="253" t="s">
        <v>598</v>
      </c>
      <c r="H141" s="254">
        <v>5</v>
      </c>
      <c r="I141" s="255"/>
      <c r="J141" s="256">
        <f>ROUND(I141*H141,2)</f>
        <v>0</v>
      </c>
      <c r="K141" s="252" t="s">
        <v>30</v>
      </c>
      <c r="L141" s="257"/>
      <c r="M141" s="258" t="s">
        <v>30</v>
      </c>
      <c r="N141" s="259" t="s">
        <v>49</v>
      </c>
      <c r="O141" s="84"/>
      <c r="P141" s="221">
        <f>O141*H141</f>
        <v>0</v>
      </c>
      <c r="Q141" s="221">
        <v>0</v>
      </c>
      <c r="R141" s="221">
        <f>Q141*H141</f>
        <v>0</v>
      </c>
      <c r="S141" s="221">
        <v>0</v>
      </c>
      <c r="T141" s="222">
        <f>S141*H141</f>
        <v>0</v>
      </c>
      <c r="AR141" s="223" t="s">
        <v>221</v>
      </c>
      <c r="AT141" s="223" t="s">
        <v>275</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194</v>
      </c>
      <c r="BM141" s="223" t="s">
        <v>2423</v>
      </c>
    </row>
    <row r="142" spans="2:65" s="1" customFormat="1" ht="16.5" customHeight="1">
      <c r="B142" s="39"/>
      <c r="C142" s="250" t="s">
        <v>401</v>
      </c>
      <c r="D142" s="250" t="s">
        <v>275</v>
      </c>
      <c r="E142" s="251" t="s">
        <v>2399</v>
      </c>
      <c r="F142" s="252" t="s">
        <v>2400</v>
      </c>
      <c r="G142" s="253" t="s">
        <v>598</v>
      </c>
      <c r="H142" s="254">
        <v>1</v>
      </c>
      <c r="I142" s="255"/>
      <c r="J142" s="256">
        <f>ROUND(I142*H142,2)</f>
        <v>0</v>
      </c>
      <c r="K142" s="252" t="s">
        <v>30</v>
      </c>
      <c r="L142" s="257"/>
      <c r="M142" s="258" t="s">
        <v>30</v>
      </c>
      <c r="N142" s="259" t="s">
        <v>49</v>
      </c>
      <c r="O142" s="84"/>
      <c r="P142" s="221">
        <f>O142*H142</f>
        <v>0</v>
      </c>
      <c r="Q142" s="221">
        <v>0</v>
      </c>
      <c r="R142" s="221">
        <f>Q142*H142</f>
        <v>0</v>
      </c>
      <c r="S142" s="221">
        <v>0</v>
      </c>
      <c r="T142" s="222">
        <f>S142*H142</f>
        <v>0</v>
      </c>
      <c r="AR142" s="223" t="s">
        <v>221</v>
      </c>
      <c r="AT142" s="223" t="s">
        <v>275</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194</v>
      </c>
      <c r="BM142" s="223" t="s">
        <v>2424</v>
      </c>
    </row>
    <row r="143" spans="2:65" s="1" customFormat="1" ht="16.5" customHeight="1">
      <c r="B143" s="39"/>
      <c r="C143" s="250" t="s">
        <v>406</v>
      </c>
      <c r="D143" s="250" t="s">
        <v>275</v>
      </c>
      <c r="E143" s="251" t="s">
        <v>2402</v>
      </c>
      <c r="F143" s="252" t="s">
        <v>2403</v>
      </c>
      <c r="G143" s="253" t="s">
        <v>2404</v>
      </c>
      <c r="H143" s="254">
        <v>0.6</v>
      </c>
      <c r="I143" s="255"/>
      <c r="J143" s="256">
        <f>ROUND(I143*H143,2)</f>
        <v>0</v>
      </c>
      <c r="K143" s="252" t="s">
        <v>30</v>
      </c>
      <c r="L143" s="257"/>
      <c r="M143" s="258" t="s">
        <v>30</v>
      </c>
      <c r="N143" s="259" t="s">
        <v>49</v>
      </c>
      <c r="O143" s="84"/>
      <c r="P143" s="221">
        <f>O143*H143</f>
        <v>0</v>
      </c>
      <c r="Q143" s="221">
        <v>0</v>
      </c>
      <c r="R143" s="221">
        <f>Q143*H143</f>
        <v>0</v>
      </c>
      <c r="S143" s="221">
        <v>0</v>
      </c>
      <c r="T143" s="222">
        <f>S143*H143</f>
        <v>0</v>
      </c>
      <c r="AR143" s="223" t="s">
        <v>221</v>
      </c>
      <c r="AT143" s="223" t="s">
        <v>275</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194</v>
      </c>
      <c r="BM143" s="223" t="s">
        <v>2425</v>
      </c>
    </row>
    <row r="144" spans="2:63" s="11" customFormat="1" ht="25.9" customHeight="1">
      <c r="B144" s="196"/>
      <c r="C144" s="197"/>
      <c r="D144" s="198" t="s">
        <v>76</v>
      </c>
      <c r="E144" s="199" t="s">
        <v>627</v>
      </c>
      <c r="F144" s="199" t="s">
        <v>628</v>
      </c>
      <c r="G144" s="197"/>
      <c r="H144" s="197"/>
      <c r="I144" s="200"/>
      <c r="J144" s="201">
        <f>BK144</f>
        <v>0</v>
      </c>
      <c r="K144" s="197"/>
      <c r="L144" s="202"/>
      <c r="M144" s="203"/>
      <c r="N144" s="204"/>
      <c r="O144" s="204"/>
      <c r="P144" s="205">
        <f>P145+P152</f>
        <v>0</v>
      </c>
      <c r="Q144" s="204"/>
      <c r="R144" s="205">
        <f>R145+R152</f>
        <v>0.089445</v>
      </c>
      <c r="S144" s="204"/>
      <c r="T144" s="206">
        <f>T145+T152</f>
        <v>0</v>
      </c>
      <c r="AR144" s="207" t="s">
        <v>135</v>
      </c>
      <c r="AT144" s="208" t="s">
        <v>76</v>
      </c>
      <c r="AU144" s="208" t="s">
        <v>77</v>
      </c>
      <c r="AY144" s="207" t="s">
        <v>187</v>
      </c>
      <c r="BK144" s="209">
        <f>BK145+BK152</f>
        <v>0</v>
      </c>
    </row>
    <row r="145" spans="2:63" s="11" customFormat="1" ht="22.8" customHeight="1">
      <c r="B145" s="196"/>
      <c r="C145" s="197"/>
      <c r="D145" s="198" t="s">
        <v>76</v>
      </c>
      <c r="E145" s="210" t="s">
        <v>744</v>
      </c>
      <c r="F145" s="210" t="s">
        <v>745</v>
      </c>
      <c r="G145" s="197"/>
      <c r="H145" s="197"/>
      <c r="I145" s="200"/>
      <c r="J145" s="211">
        <f>BK145</f>
        <v>0</v>
      </c>
      <c r="K145" s="197"/>
      <c r="L145" s="202"/>
      <c r="M145" s="203"/>
      <c r="N145" s="204"/>
      <c r="O145" s="204"/>
      <c r="P145" s="205">
        <f>SUM(P146:P151)</f>
        <v>0</v>
      </c>
      <c r="Q145" s="204"/>
      <c r="R145" s="205">
        <f>SUM(R146:R151)</f>
        <v>0.078845</v>
      </c>
      <c r="S145" s="204"/>
      <c r="T145" s="206">
        <f>SUM(T146:T151)</f>
        <v>0</v>
      </c>
      <c r="AR145" s="207" t="s">
        <v>135</v>
      </c>
      <c r="AT145" s="208" t="s">
        <v>76</v>
      </c>
      <c r="AU145" s="208" t="s">
        <v>21</v>
      </c>
      <c r="AY145" s="207" t="s">
        <v>187</v>
      </c>
      <c r="BK145" s="209">
        <f>SUM(BK146:BK151)</f>
        <v>0</v>
      </c>
    </row>
    <row r="146" spans="2:65" s="1" customFormat="1" ht="16.5" customHeight="1">
      <c r="B146" s="39"/>
      <c r="C146" s="212" t="s">
        <v>411</v>
      </c>
      <c r="D146" s="212" t="s">
        <v>189</v>
      </c>
      <c r="E146" s="213" t="s">
        <v>1126</v>
      </c>
      <c r="F146" s="214" t="s">
        <v>1127</v>
      </c>
      <c r="G146" s="215" t="s">
        <v>236</v>
      </c>
      <c r="H146" s="216">
        <v>18.3</v>
      </c>
      <c r="I146" s="217"/>
      <c r="J146" s="218">
        <f>ROUND(I146*H146,2)</f>
        <v>0</v>
      </c>
      <c r="K146" s="214" t="s">
        <v>193</v>
      </c>
      <c r="L146" s="44"/>
      <c r="M146" s="219" t="s">
        <v>30</v>
      </c>
      <c r="N146" s="220" t="s">
        <v>49</v>
      </c>
      <c r="O146" s="84"/>
      <c r="P146" s="221">
        <f>O146*H146</f>
        <v>0</v>
      </c>
      <c r="Q146" s="221">
        <v>0.00125</v>
      </c>
      <c r="R146" s="221">
        <f>Q146*H146</f>
        <v>0.022875000000000003</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2426</v>
      </c>
    </row>
    <row r="147" spans="2:65" s="1" customFormat="1" ht="16.5" customHeight="1">
      <c r="B147" s="39"/>
      <c r="C147" s="212" t="s">
        <v>415</v>
      </c>
      <c r="D147" s="212" t="s">
        <v>189</v>
      </c>
      <c r="E147" s="213" t="s">
        <v>1129</v>
      </c>
      <c r="F147" s="214" t="s">
        <v>1130</v>
      </c>
      <c r="G147" s="215" t="s">
        <v>236</v>
      </c>
      <c r="H147" s="216">
        <v>15</v>
      </c>
      <c r="I147" s="217"/>
      <c r="J147" s="218">
        <f>ROUND(I147*H147,2)</f>
        <v>0</v>
      </c>
      <c r="K147" s="214" t="s">
        <v>193</v>
      </c>
      <c r="L147" s="44"/>
      <c r="M147" s="219" t="s">
        <v>30</v>
      </c>
      <c r="N147" s="220" t="s">
        <v>49</v>
      </c>
      <c r="O147" s="84"/>
      <c r="P147" s="221">
        <f>O147*H147</f>
        <v>0</v>
      </c>
      <c r="Q147" s="221">
        <v>0.00176</v>
      </c>
      <c r="R147" s="221">
        <f>Q147*H147</f>
        <v>0.0264</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2427</v>
      </c>
    </row>
    <row r="148" spans="2:65" s="1" customFormat="1" ht="16.5" customHeight="1">
      <c r="B148" s="39"/>
      <c r="C148" s="212" t="s">
        <v>419</v>
      </c>
      <c r="D148" s="212" t="s">
        <v>189</v>
      </c>
      <c r="E148" s="213" t="s">
        <v>2428</v>
      </c>
      <c r="F148" s="214" t="s">
        <v>2429</v>
      </c>
      <c r="G148" s="215" t="s">
        <v>236</v>
      </c>
      <c r="H148" s="216">
        <v>6</v>
      </c>
      <c r="I148" s="217"/>
      <c r="J148" s="218">
        <f>ROUND(I148*H148,2)</f>
        <v>0</v>
      </c>
      <c r="K148" s="214" t="s">
        <v>193</v>
      </c>
      <c r="L148" s="44"/>
      <c r="M148" s="219" t="s">
        <v>30</v>
      </c>
      <c r="N148" s="220" t="s">
        <v>49</v>
      </c>
      <c r="O148" s="84"/>
      <c r="P148" s="221">
        <f>O148*H148</f>
        <v>0</v>
      </c>
      <c r="Q148" s="221">
        <v>0.00277</v>
      </c>
      <c r="R148" s="221">
        <f>Q148*H148</f>
        <v>0.01662</v>
      </c>
      <c r="S148" s="221">
        <v>0</v>
      </c>
      <c r="T148" s="222">
        <f>S148*H148</f>
        <v>0</v>
      </c>
      <c r="AR148" s="223" t="s">
        <v>262</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2430</v>
      </c>
    </row>
    <row r="149" spans="2:65" s="1" customFormat="1" ht="16.5" customHeight="1">
      <c r="B149" s="39"/>
      <c r="C149" s="212" t="s">
        <v>424</v>
      </c>
      <c r="D149" s="212" t="s">
        <v>189</v>
      </c>
      <c r="E149" s="213" t="s">
        <v>1186</v>
      </c>
      <c r="F149" s="214" t="s">
        <v>1187</v>
      </c>
      <c r="G149" s="215" t="s">
        <v>236</v>
      </c>
      <c r="H149" s="216">
        <v>22</v>
      </c>
      <c r="I149" s="217"/>
      <c r="J149" s="218">
        <f>ROUND(I149*H149,2)</f>
        <v>0</v>
      </c>
      <c r="K149" s="214" t="s">
        <v>193</v>
      </c>
      <c r="L149" s="44"/>
      <c r="M149" s="219" t="s">
        <v>30</v>
      </c>
      <c r="N149" s="220" t="s">
        <v>49</v>
      </c>
      <c r="O149" s="84"/>
      <c r="P149" s="221">
        <f>O149*H149</f>
        <v>0</v>
      </c>
      <c r="Q149" s="221">
        <v>0</v>
      </c>
      <c r="R149" s="221">
        <f>Q149*H149</f>
        <v>0</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2431</v>
      </c>
    </row>
    <row r="150" spans="2:65" s="1" customFormat="1" ht="24" customHeight="1">
      <c r="B150" s="39"/>
      <c r="C150" s="212" t="s">
        <v>429</v>
      </c>
      <c r="D150" s="212" t="s">
        <v>189</v>
      </c>
      <c r="E150" s="213" t="s">
        <v>1189</v>
      </c>
      <c r="F150" s="214" t="s">
        <v>1190</v>
      </c>
      <c r="G150" s="215" t="s">
        <v>269</v>
      </c>
      <c r="H150" s="216">
        <v>22.198</v>
      </c>
      <c r="I150" s="217"/>
      <c r="J150" s="218">
        <f>ROUND(I150*H150,2)</f>
        <v>0</v>
      </c>
      <c r="K150" s="214" t="s">
        <v>193</v>
      </c>
      <c r="L150" s="44"/>
      <c r="M150" s="219" t="s">
        <v>30</v>
      </c>
      <c r="N150" s="220" t="s">
        <v>49</v>
      </c>
      <c r="O150" s="84"/>
      <c r="P150" s="221">
        <f>O150*H150</f>
        <v>0</v>
      </c>
      <c r="Q150" s="221">
        <v>0</v>
      </c>
      <c r="R150" s="221">
        <f>Q150*H150</f>
        <v>0</v>
      </c>
      <c r="S150" s="221">
        <v>0</v>
      </c>
      <c r="T150" s="222">
        <f>S150*H150</f>
        <v>0</v>
      </c>
      <c r="AR150" s="223" t="s">
        <v>262</v>
      </c>
      <c r="AT150" s="223" t="s">
        <v>189</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2432</v>
      </c>
    </row>
    <row r="151" spans="2:65" s="1" customFormat="1" ht="16.5" customHeight="1">
      <c r="B151" s="39"/>
      <c r="C151" s="212" t="s">
        <v>433</v>
      </c>
      <c r="D151" s="212" t="s">
        <v>189</v>
      </c>
      <c r="E151" s="213" t="s">
        <v>2433</v>
      </c>
      <c r="F151" s="214" t="s">
        <v>2434</v>
      </c>
      <c r="G151" s="215" t="s">
        <v>339</v>
      </c>
      <c r="H151" s="216">
        <v>7</v>
      </c>
      <c r="I151" s="217"/>
      <c r="J151" s="218">
        <f>ROUND(I151*H151,2)</f>
        <v>0</v>
      </c>
      <c r="K151" s="214" t="s">
        <v>1112</v>
      </c>
      <c r="L151" s="44"/>
      <c r="M151" s="219" t="s">
        <v>30</v>
      </c>
      <c r="N151" s="220" t="s">
        <v>49</v>
      </c>
      <c r="O151" s="84"/>
      <c r="P151" s="221">
        <f>O151*H151</f>
        <v>0</v>
      </c>
      <c r="Q151" s="221">
        <v>0.00185</v>
      </c>
      <c r="R151" s="221">
        <f>Q151*H151</f>
        <v>0.01295</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2435</v>
      </c>
    </row>
    <row r="152" spans="2:63" s="11" customFormat="1" ht="22.8" customHeight="1">
      <c r="B152" s="196"/>
      <c r="C152" s="197"/>
      <c r="D152" s="198" t="s">
        <v>76</v>
      </c>
      <c r="E152" s="210" t="s">
        <v>915</v>
      </c>
      <c r="F152" s="210" t="s">
        <v>916</v>
      </c>
      <c r="G152" s="197"/>
      <c r="H152" s="197"/>
      <c r="I152" s="200"/>
      <c r="J152" s="211">
        <f>BK152</f>
        <v>0</v>
      </c>
      <c r="K152" s="197"/>
      <c r="L152" s="202"/>
      <c r="M152" s="203"/>
      <c r="N152" s="204"/>
      <c r="O152" s="204"/>
      <c r="P152" s="205">
        <f>SUM(P153:P157)</f>
        <v>0</v>
      </c>
      <c r="Q152" s="204"/>
      <c r="R152" s="205">
        <f>SUM(R153:R157)</f>
        <v>0.0106</v>
      </c>
      <c r="S152" s="204"/>
      <c r="T152" s="206">
        <f>SUM(T153:T157)</f>
        <v>0</v>
      </c>
      <c r="AR152" s="207" t="s">
        <v>135</v>
      </c>
      <c r="AT152" s="208" t="s">
        <v>76</v>
      </c>
      <c r="AU152" s="208" t="s">
        <v>21</v>
      </c>
      <c r="AY152" s="207" t="s">
        <v>187</v>
      </c>
      <c r="BK152" s="209">
        <f>SUM(BK153:BK157)</f>
        <v>0</v>
      </c>
    </row>
    <row r="153" spans="2:65" s="1" customFormat="1" ht="16.5" customHeight="1">
      <c r="B153" s="39"/>
      <c r="C153" s="212" t="s">
        <v>439</v>
      </c>
      <c r="D153" s="212" t="s">
        <v>189</v>
      </c>
      <c r="E153" s="213" t="s">
        <v>2436</v>
      </c>
      <c r="F153" s="214" t="s">
        <v>2437</v>
      </c>
      <c r="G153" s="215" t="s">
        <v>242</v>
      </c>
      <c r="H153" s="216">
        <v>0.5</v>
      </c>
      <c r="I153" s="217"/>
      <c r="J153" s="218">
        <f>ROUND(I153*H153,2)</f>
        <v>0</v>
      </c>
      <c r="K153" s="214" t="s">
        <v>193</v>
      </c>
      <c r="L153" s="44"/>
      <c r="M153" s="219" t="s">
        <v>30</v>
      </c>
      <c r="N153" s="220" t="s">
        <v>49</v>
      </c>
      <c r="O153" s="84"/>
      <c r="P153" s="221">
        <f>O153*H153</f>
        <v>0</v>
      </c>
      <c r="Q153" s="221">
        <v>0</v>
      </c>
      <c r="R153" s="221">
        <f>Q153*H153</f>
        <v>0</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2438</v>
      </c>
    </row>
    <row r="154" spans="2:65" s="1" customFormat="1" ht="16.5" customHeight="1">
      <c r="B154" s="39"/>
      <c r="C154" s="250" t="s">
        <v>445</v>
      </c>
      <c r="D154" s="250" t="s">
        <v>275</v>
      </c>
      <c r="E154" s="251" t="s">
        <v>2439</v>
      </c>
      <c r="F154" s="252" t="s">
        <v>2440</v>
      </c>
      <c r="G154" s="253" t="s">
        <v>242</v>
      </c>
      <c r="H154" s="254">
        <v>0.5</v>
      </c>
      <c r="I154" s="255"/>
      <c r="J154" s="256">
        <f>ROUND(I154*H154,2)</f>
        <v>0</v>
      </c>
      <c r="K154" s="252" t="s">
        <v>193</v>
      </c>
      <c r="L154" s="257"/>
      <c r="M154" s="258" t="s">
        <v>30</v>
      </c>
      <c r="N154" s="259" t="s">
        <v>49</v>
      </c>
      <c r="O154" s="84"/>
      <c r="P154" s="221">
        <f>O154*H154</f>
        <v>0</v>
      </c>
      <c r="Q154" s="221">
        <v>0.02</v>
      </c>
      <c r="R154" s="221">
        <f>Q154*H154</f>
        <v>0.01</v>
      </c>
      <c r="S154" s="221">
        <v>0</v>
      </c>
      <c r="T154" s="222">
        <f>S154*H154</f>
        <v>0</v>
      </c>
      <c r="AR154" s="223" t="s">
        <v>365</v>
      </c>
      <c r="AT154" s="223" t="s">
        <v>275</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2441</v>
      </c>
    </row>
    <row r="155" spans="2:65" s="1" customFormat="1" ht="16.5" customHeight="1">
      <c r="B155" s="39"/>
      <c r="C155" s="212" t="s">
        <v>449</v>
      </c>
      <c r="D155" s="212" t="s">
        <v>189</v>
      </c>
      <c r="E155" s="213" t="s">
        <v>2442</v>
      </c>
      <c r="F155" s="214" t="s">
        <v>2443</v>
      </c>
      <c r="G155" s="215" t="s">
        <v>236</v>
      </c>
      <c r="H155" s="216">
        <v>3</v>
      </c>
      <c r="I155" s="217"/>
      <c r="J155" s="218">
        <f>ROUND(I155*H155,2)</f>
        <v>0</v>
      </c>
      <c r="K155" s="214" t="s">
        <v>193</v>
      </c>
      <c r="L155" s="44"/>
      <c r="M155" s="219" t="s">
        <v>30</v>
      </c>
      <c r="N155" s="220" t="s">
        <v>49</v>
      </c>
      <c r="O155" s="84"/>
      <c r="P155" s="221">
        <f>O155*H155</f>
        <v>0</v>
      </c>
      <c r="Q155" s="221">
        <v>0</v>
      </c>
      <c r="R155" s="221">
        <f>Q155*H155</f>
        <v>0</v>
      </c>
      <c r="S155" s="221">
        <v>0</v>
      </c>
      <c r="T155" s="222">
        <f>S155*H155</f>
        <v>0</v>
      </c>
      <c r="AR155" s="223" t="s">
        <v>262</v>
      </c>
      <c r="AT155" s="223" t="s">
        <v>189</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2444</v>
      </c>
    </row>
    <row r="156" spans="2:51" s="12" customFormat="1" ht="12">
      <c r="B156" s="228"/>
      <c r="C156" s="229"/>
      <c r="D156" s="225" t="s">
        <v>231</v>
      </c>
      <c r="E156" s="230" t="s">
        <v>30</v>
      </c>
      <c r="F156" s="231" t="s">
        <v>2445</v>
      </c>
      <c r="G156" s="229"/>
      <c r="H156" s="232">
        <v>3</v>
      </c>
      <c r="I156" s="233"/>
      <c r="J156" s="229"/>
      <c r="K156" s="229"/>
      <c r="L156" s="234"/>
      <c r="M156" s="235"/>
      <c r="N156" s="236"/>
      <c r="O156" s="236"/>
      <c r="P156" s="236"/>
      <c r="Q156" s="236"/>
      <c r="R156" s="236"/>
      <c r="S156" s="236"/>
      <c r="T156" s="237"/>
      <c r="AT156" s="238" t="s">
        <v>231</v>
      </c>
      <c r="AU156" s="238" t="s">
        <v>135</v>
      </c>
      <c r="AV156" s="12" t="s">
        <v>135</v>
      </c>
      <c r="AW156" s="12" t="s">
        <v>37</v>
      </c>
      <c r="AX156" s="12" t="s">
        <v>21</v>
      </c>
      <c r="AY156" s="238" t="s">
        <v>187</v>
      </c>
    </row>
    <row r="157" spans="2:65" s="1" customFormat="1" ht="16.5" customHeight="1">
      <c r="B157" s="39"/>
      <c r="C157" s="250" t="s">
        <v>453</v>
      </c>
      <c r="D157" s="250" t="s">
        <v>275</v>
      </c>
      <c r="E157" s="251" t="s">
        <v>2446</v>
      </c>
      <c r="F157" s="252" t="s">
        <v>2447</v>
      </c>
      <c r="G157" s="253" t="s">
        <v>236</v>
      </c>
      <c r="H157" s="254">
        <v>3</v>
      </c>
      <c r="I157" s="255"/>
      <c r="J157" s="256">
        <f>ROUND(I157*H157,2)</f>
        <v>0</v>
      </c>
      <c r="K157" s="252" t="s">
        <v>193</v>
      </c>
      <c r="L157" s="257"/>
      <c r="M157" s="258" t="s">
        <v>30</v>
      </c>
      <c r="N157" s="259" t="s">
        <v>49</v>
      </c>
      <c r="O157" s="84"/>
      <c r="P157" s="221">
        <f>O157*H157</f>
        <v>0</v>
      </c>
      <c r="Q157" s="221">
        <v>0.0002</v>
      </c>
      <c r="R157" s="221">
        <f>Q157*H157</f>
        <v>0.0006000000000000001</v>
      </c>
      <c r="S157" s="221">
        <v>0</v>
      </c>
      <c r="T157" s="222">
        <f>S157*H157</f>
        <v>0</v>
      </c>
      <c r="AR157" s="223" t="s">
        <v>365</v>
      </c>
      <c r="AT157" s="223" t="s">
        <v>275</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2448</v>
      </c>
    </row>
    <row r="158" spans="2:63" s="11" customFormat="1" ht="25.9" customHeight="1">
      <c r="B158" s="196"/>
      <c r="C158" s="197"/>
      <c r="D158" s="198" t="s">
        <v>76</v>
      </c>
      <c r="E158" s="199" t="s">
        <v>1378</v>
      </c>
      <c r="F158" s="199" t="s">
        <v>1379</v>
      </c>
      <c r="G158" s="197"/>
      <c r="H158" s="197"/>
      <c r="I158" s="200"/>
      <c r="J158" s="201">
        <f>BK158</f>
        <v>0</v>
      </c>
      <c r="K158" s="197"/>
      <c r="L158" s="202"/>
      <c r="M158" s="203"/>
      <c r="N158" s="204"/>
      <c r="O158" s="204"/>
      <c r="P158" s="205">
        <f>P159</f>
        <v>0</v>
      </c>
      <c r="Q158" s="204"/>
      <c r="R158" s="205">
        <f>R159</f>
        <v>0</v>
      </c>
      <c r="S158" s="204"/>
      <c r="T158" s="206">
        <f>T159</f>
        <v>0</v>
      </c>
      <c r="AR158" s="207" t="s">
        <v>209</v>
      </c>
      <c r="AT158" s="208" t="s">
        <v>76</v>
      </c>
      <c r="AU158" s="208" t="s">
        <v>77</v>
      </c>
      <c r="AY158" s="207" t="s">
        <v>187</v>
      </c>
      <c r="BK158" s="209">
        <f>BK159</f>
        <v>0</v>
      </c>
    </row>
    <row r="159" spans="2:63" s="11" customFormat="1" ht="22.8" customHeight="1">
      <c r="B159" s="196"/>
      <c r="C159" s="197"/>
      <c r="D159" s="198" t="s">
        <v>76</v>
      </c>
      <c r="E159" s="210" t="s">
        <v>77</v>
      </c>
      <c r="F159" s="210" t="s">
        <v>1379</v>
      </c>
      <c r="G159" s="197"/>
      <c r="H159" s="197"/>
      <c r="I159" s="200"/>
      <c r="J159" s="211">
        <f>BK159</f>
        <v>0</v>
      </c>
      <c r="K159" s="197"/>
      <c r="L159" s="202"/>
      <c r="M159" s="203"/>
      <c r="N159" s="204"/>
      <c r="O159" s="204"/>
      <c r="P159" s="205">
        <f>SUM(P160:P161)</f>
        <v>0</v>
      </c>
      <c r="Q159" s="204"/>
      <c r="R159" s="205">
        <f>SUM(R160:R161)</f>
        <v>0</v>
      </c>
      <c r="S159" s="204"/>
      <c r="T159" s="206">
        <f>SUM(T160:T161)</f>
        <v>0</v>
      </c>
      <c r="AR159" s="207" t="s">
        <v>209</v>
      </c>
      <c r="AT159" s="208" t="s">
        <v>76</v>
      </c>
      <c r="AU159" s="208" t="s">
        <v>21</v>
      </c>
      <c r="AY159" s="207" t="s">
        <v>187</v>
      </c>
      <c r="BK159" s="209">
        <f>SUM(BK160:BK161)</f>
        <v>0</v>
      </c>
    </row>
    <row r="160" spans="2:65" s="1" customFormat="1" ht="24" customHeight="1">
      <c r="B160" s="39"/>
      <c r="C160" s="212" t="s">
        <v>457</v>
      </c>
      <c r="D160" s="212" t="s">
        <v>189</v>
      </c>
      <c r="E160" s="213" t="s">
        <v>1442</v>
      </c>
      <c r="F160" s="214" t="s">
        <v>2239</v>
      </c>
      <c r="G160" s="215" t="s">
        <v>436</v>
      </c>
      <c r="H160" s="216">
        <v>1</v>
      </c>
      <c r="I160" s="217"/>
      <c r="J160" s="218">
        <f>ROUND(I160*H160,2)</f>
        <v>0</v>
      </c>
      <c r="K160" s="214" t="s">
        <v>1382</v>
      </c>
      <c r="L160" s="44"/>
      <c r="M160" s="219" t="s">
        <v>30</v>
      </c>
      <c r="N160" s="220" t="s">
        <v>49</v>
      </c>
      <c r="O160" s="84"/>
      <c r="P160" s="221">
        <f>O160*H160</f>
        <v>0</v>
      </c>
      <c r="Q160" s="221">
        <v>0</v>
      </c>
      <c r="R160" s="221">
        <f>Q160*H160</f>
        <v>0</v>
      </c>
      <c r="S160" s="221">
        <v>0</v>
      </c>
      <c r="T160" s="222">
        <f>S160*H160</f>
        <v>0</v>
      </c>
      <c r="AR160" s="223" t="s">
        <v>2052</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2052</v>
      </c>
      <c r="BM160" s="223" t="s">
        <v>2449</v>
      </c>
    </row>
    <row r="161" spans="2:65" s="1" customFormat="1" ht="24" customHeight="1">
      <c r="B161" s="39"/>
      <c r="C161" s="212" t="s">
        <v>462</v>
      </c>
      <c r="D161" s="212" t="s">
        <v>189</v>
      </c>
      <c r="E161" s="213" t="s">
        <v>1380</v>
      </c>
      <c r="F161" s="214" t="s">
        <v>2450</v>
      </c>
      <c r="G161" s="215" t="s">
        <v>436</v>
      </c>
      <c r="H161" s="216">
        <v>1</v>
      </c>
      <c r="I161" s="217"/>
      <c r="J161" s="218">
        <f>ROUND(I161*H161,2)</f>
        <v>0</v>
      </c>
      <c r="K161" s="214" t="s">
        <v>1382</v>
      </c>
      <c r="L161" s="44"/>
      <c r="M161" s="260" t="s">
        <v>30</v>
      </c>
      <c r="N161" s="261" t="s">
        <v>49</v>
      </c>
      <c r="O161" s="262"/>
      <c r="P161" s="263">
        <f>O161*H161</f>
        <v>0</v>
      </c>
      <c r="Q161" s="263">
        <v>0</v>
      </c>
      <c r="R161" s="263">
        <f>Q161*H161</f>
        <v>0</v>
      </c>
      <c r="S161" s="263">
        <v>0</v>
      </c>
      <c r="T161" s="264">
        <f>S161*H161</f>
        <v>0</v>
      </c>
      <c r="AR161" s="223" t="s">
        <v>1161</v>
      </c>
      <c r="AT161" s="223" t="s">
        <v>189</v>
      </c>
      <c r="AU161" s="223" t="s">
        <v>135</v>
      </c>
      <c r="AY161" s="17" t="s">
        <v>187</v>
      </c>
      <c r="BE161" s="224">
        <f>IF(N161="základní",J161,0)</f>
        <v>0</v>
      </c>
      <c r="BF161" s="224">
        <f>IF(N161="snížená",J161,0)</f>
        <v>0</v>
      </c>
      <c r="BG161" s="224">
        <f>IF(N161="zákl. přenesená",J161,0)</f>
        <v>0</v>
      </c>
      <c r="BH161" s="224">
        <f>IF(N161="sníž. přenesená",J161,0)</f>
        <v>0</v>
      </c>
      <c r="BI161" s="224">
        <f>IF(N161="nulová",J161,0)</f>
        <v>0</v>
      </c>
      <c r="BJ161" s="17" t="s">
        <v>135</v>
      </c>
      <c r="BK161" s="224">
        <f>ROUND(I161*H161,2)</f>
        <v>0</v>
      </c>
      <c r="BL161" s="17" t="s">
        <v>1161</v>
      </c>
      <c r="BM161" s="223" t="s">
        <v>2451</v>
      </c>
    </row>
    <row r="162" spans="2:12" s="1" customFormat="1" ht="6.95" customHeight="1">
      <c r="B162" s="59"/>
      <c r="C162" s="60"/>
      <c r="D162" s="60"/>
      <c r="E162" s="60"/>
      <c r="F162" s="60"/>
      <c r="G162" s="60"/>
      <c r="H162" s="60"/>
      <c r="I162" s="162"/>
      <c r="J162" s="60"/>
      <c r="K162" s="60"/>
      <c r="L162" s="44"/>
    </row>
  </sheetData>
  <sheetProtection password="CC35" sheet="1" objects="1" scenarios="1" formatColumns="0" formatRows="0" autoFilter="0"/>
  <autoFilter ref="C90:K161"/>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2452</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ROUND(J86,2)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ROUND((SUM(BE86:BE113)),2)</f>
        <v>0</v>
      </c>
      <c r="I33" s="151">
        <v>0.21</v>
      </c>
      <c r="J33" s="150">
        <f>ROUND(((SUM(BE86:BE113))*I33),2)</f>
        <v>0</v>
      </c>
      <c r="L33" s="44"/>
    </row>
    <row r="34" spans="2:12" s="1" customFormat="1" ht="14.4" customHeight="1">
      <c r="B34" s="44"/>
      <c r="E34" s="134" t="s">
        <v>49</v>
      </c>
      <c r="F34" s="150">
        <f>ROUND((SUM(BF86:BF113)),2)</f>
        <v>0</v>
      </c>
      <c r="I34" s="151">
        <v>0.15</v>
      </c>
      <c r="J34" s="150">
        <f>ROUND(((SUM(BF86:BF113))*I34),2)</f>
        <v>0</v>
      </c>
      <c r="L34" s="44"/>
    </row>
    <row r="35" spans="2:12" s="1" customFormat="1" ht="14.4" customHeight="1" hidden="1">
      <c r="B35" s="44"/>
      <c r="E35" s="134" t="s">
        <v>50</v>
      </c>
      <c r="F35" s="150">
        <f>ROUND((SUM(BG86:BG113)),2)</f>
        <v>0</v>
      </c>
      <c r="I35" s="151">
        <v>0.21</v>
      </c>
      <c r="J35" s="150">
        <f>0</f>
        <v>0</v>
      </c>
      <c r="L35" s="44"/>
    </row>
    <row r="36" spans="2:12" s="1" customFormat="1" ht="14.4" customHeight="1" hidden="1">
      <c r="B36" s="44"/>
      <c r="E36" s="134" t="s">
        <v>51</v>
      </c>
      <c r="F36" s="150">
        <f>ROUND((SUM(BH86:BH113)),2)</f>
        <v>0</v>
      </c>
      <c r="I36" s="151">
        <v>0.15</v>
      </c>
      <c r="J36" s="150">
        <f>0</f>
        <v>0</v>
      </c>
      <c r="L36" s="44"/>
    </row>
    <row r="37" spans="2:12" s="1" customFormat="1" ht="14.4" customHeight="1" hidden="1">
      <c r="B37" s="44"/>
      <c r="E37" s="134" t="s">
        <v>52</v>
      </c>
      <c r="F37" s="150">
        <f>ROUND((SUM(BI86:BI113)),2)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03b - Vnější části domovní splaškové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J86</f>
        <v>0</v>
      </c>
      <c r="K59" s="40"/>
      <c r="L59" s="44"/>
      <c r="AU59" s="17" t="s">
        <v>148</v>
      </c>
    </row>
    <row r="60" spans="2:12" s="8" customFormat="1" ht="24.95" customHeight="1">
      <c r="B60" s="172"/>
      <c r="C60" s="173"/>
      <c r="D60" s="174" t="s">
        <v>149</v>
      </c>
      <c r="E60" s="175"/>
      <c r="F60" s="175"/>
      <c r="G60" s="175"/>
      <c r="H60" s="175"/>
      <c r="I60" s="176"/>
      <c r="J60" s="177">
        <f>J87</f>
        <v>0</v>
      </c>
      <c r="K60" s="173"/>
      <c r="L60" s="178"/>
    </row>
    <row r="61" spans="2:12" s="9" customFormat="1" ht="19.9" customHeight="1">
      <c r="B61" s="179"/>
      <c r="C61" s="180"/>
      <c r="D61" s="181" t="s">
        <v>150</v>
      </c>
      <c r="E61" s="182"/>
      <c r="F61" s="182"/>
      <c r="G61" s="182"/>
      <c r="H61" s="182"/>
      <c r="I61" s="183"/>
      <c r="J61" s="184">
        <f>J88</f>
        <v>0</v>
      </c>
      <c r="K61" s="180"/>
      <c r="L61" s="185"/>
    </row>
    <row r="62" spans="2:12" s="9" customFormat="1" ht="19.9" customHeight="1">
      <c r="B62" s="179"/>
      <c r="C62" s="180"/>
      <c r="D62" s="181" t="s">
        <v>153</v>
      </c>
      <c r="E62" s="182"/>
      <c r="F62" s="182"/>
      <c r="G62" s="182"/>
      <c r="H62" s="182"/>
      <c r="I62" s="183"/>
      <c r="J62" s="184">
        <f>J102</f>
        <v>0</v>
      </c>
      <c r="K62" s="180"/>
      <c r="L62" s="185"/>
    </row>
    <row r="63" spans="2:12" s="9" customFormat="1" ht="19.9" customHeight="1">
      <c r="B63" s="179"/>
      <c r="C63" s="180"/>
      <c r="D63" s="181" t="s">
        <v>1008</v>
      </c>
      <c r="E63" s="182"/>
      <c r="F63" s="182"/>
      <c r="G63" s="182"/>
      <c r="H63" s="182"/>
      <c r="I63" s="183"/>
      <c r="J63" s="184">
        <f>J104</f>
        <v>0</v>
      </c>
      <c r="K63" s="180"/>
      <c r="L63" s="185"/>
    </row>
    <row r="64" spans="2:12" s="8" customFormat="1" ht="24.95" customHeight="1">
      <c r="B64" s="172"/>
      <c r="C64" s="173"/>
      <c r="D64" s="174" t="s">
        <v>158</v>
      </c>
      <c r="E64" s="175"/>
      <c r="F64" s="175"/>
      <c r="G64" s="175"/>
      <c r="H64" s="175"/>
      <c r="I64" s="176"/>
      <c r="J64" s="177">
        <f>J107</f>
        <v>0</v>
      </c>
      <c r="K64" s="173"/>
      <c r="L64" s="178"/>
    </row>
    <row r="65" spans="2:12" s="8" customFormat="1" ht="24.95" customHeight="1">
      <c r="B65" s="172"/>
      <c r="C65" s="173"/>
      <c r="D65" s="174" t="s">
        <v>1013</v>
      </c>
      <c r="E65" s="175"/>
      <c r="F65" s="175"/>
      <c r="G65" s="175"/>
      <c r="H65" s="175"/>
      <c r="I65" s="176"/>
      <c r="J65" s="177">
        <f>J109</f>
        <v>0</v>
      </c>
      <c r="K65" s="173"/>
      <c r="L65" s="178"/>
    </row>
    <row r="66" spans="2:12" s="9" customFormat="1" ht="19.9" customHeight="1">
      <c r="B66" s="179"/>
      <c r="C66" s="180"/>
      <c r="D66" s="181" t="s">
        <v>1014</v>
      </c>
      <c r="E66" s="182"/>
      <c r="F66" s="182"/>
      <c r="G66" s="182"/>
      <c r="H66" s="182"/>
      <c r="I66" s="183"/>
      <c r="J66" s="184">
        <f>J110</f>
        <v>0</v>
      </c>
      <c r="K66" s="180"/>
      <c r="L66" s="185"/>
    </row>
    <row r="67" spans="2:12" s="1" customFormat="1" ht="21.8" customHeight="1">
      <c r="B67" s="39"/>
      <c r="C67" s="40"/>
      <c r="D67" s="40"/>
      <c r="E67" s="40"/>
      <c r="F67" s="40"/>
      <c r="G67" s="40"/>
      <c r="H67" s="40"/>
      <c r="I67" s="136"/>
      <c r="J67" s="40"/>
      <c r="K67" s="40"/>
      <c r="L67" s="44"/>
    </row>
    <row r="68" spans="2:12" s="1" customFormat="1" ht="6.95" customHeight="1">
      <c r="B68" s="59"/>
      <c r="C68" s="60"/>
      <c r="D68" s="60"/>
      <c r="E68" s="60"/>
      <c r="F68" s="60"/>
      <c r="G68" s="60"/>
      <c r="H68" s="60"/>
      <c r="I68" s="162"/>
      <c r="J68" s="60"/>
      <c r="K68" s="60"/>
      <c r="L68" s="44"/>
    </row>
    <row r="72" spans="2:12" s="1" customFormat="1" ht="6.95" customHeight="1">
      <c r="B72" s="61"/>
      <c r="C72" s="62"/>
      <c r="D72" s="62"/>
      <c r="E72" s="62"/>
      <c r="F72" s="62"/>
      <c r="G72" s="62"/>
      <c r="H72" s="62"/>
      <c r="I72" s="165"/>
      <c r="J72" s="62"/>
      <c r="K72" s="62"/>
      <c r="L72" s="44"/>
    </row>
    <row r="73" spans="2:12" s="1" customFormat="1" ht="24.95" customHeight="1">
      <c r="B73" s="39"/>
      <c r="C73" s="23" t="s">
        <v>172</v>
      </c>
      <c r="D73" s="40"/>
      <c r="E73" s="40"/>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16</v>
      </c>
      <c r="D75" s="40"/>
      <c r="E75" s="40"/>
      <c r="F75" s="40"/>
      <c r="G75" s="40"/>
      <c r="H75" s="40"/>
      <c r="I75" s="136"/>
      <c r="J75" s="40"/>
      <c r="K75" s="40"/>
      <c r="L75" s="44"/>
    </row>
    <row r="76" spans="2:12" s="1" customFormat="1" ht="16.5" customHeight="1">
      <c r="B76" s="39"/>
      <c r="C76" s="40"/>
      <c r="D76" s="40"/>
      <c r="E76" s="166" t="str">
        <f>E7</f>
        <v>Transformace domov háj II. Výstavba Světlá nad Sázavou - DOZP II</v>
      </c>
      <c r="F76" s="32"/>
      <c r="G76" s="32"/>
      <c r="H76" s="32"/>
      <c r="I76" s="136"/>
      <c r="J76" s="40"/>
      <c r="K76" s="40"/>
      <c r="L76" s="44"/>
    </row>
    <row r="77" spans="2:12" s="1" customFormat="1" ht="12" customHeight="1">
      <c r="B77" s="39"/>
      <c r="C77" s="32" t="s">
        <v>143</v>
      </c>
      <c r="D77" s="40"/>
      <c r="E77" s="40"/>
      <c r="F77" s="40"/>
      <c r="G77" s="40"/>
      <c r="H77" s="40"/>
      <c r="I77" s="136"/>
      <c r="J77" s="40"/>
      <c r="K77" s="40"/>
      <c r="L77" s="44"/>
    </row>
    <row r="78" spans="2:12" s="1" customFormat="1" ht="16.5" customHeight="1">
      <c r="B78" s="39"/>
      <c r="C78" s="40"/>
      <c r="D78" s="40"/>
      <c r="E78" s="69" t="str">
        <f>E9</f>
        <v>SO 03b - Vnější části domovní splaškové kanalizace</v>
      </c>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22</v>
      </c>
      <c r="D80" s="40"/>
      <c r="E80" s="40"/>
      <c r="F80" s="27" t="str">
        <f>F12</f>
        <v>Světlá nad Sázavou</v>
      </c>
      <c r="G80" s="40"/>
      <c r="H80" s="40"/>
      <c r="I80" s="139" t="s">
        <v>24</v>
      </c>
      <c r="J80" s="72" t="str">
        <f>IF(J12="","",J12)</f>
        <v>20. 5. 2017</v>
      </c>
      <c r="K80" s="40"/>
      <c r="L80" s="44"/>
    </row>
    <row r="81" spans="2:12" s="1" customFormat="1" ht="6.95" customHeight="1">
      <c r="B81" s="39"/>
      <c r="C81" s="40"/>
      <c r="D81" s="40"/>
      <c r="E81" s="40"/>
      <c r="F81" s="40"/>
      <c r="G81" s="40"/>
      <c r="H81" s="40"/>
      <c r="I81" s="136"/>
      <c r="J81" s="40"/>
      <c r="K81" s="40"/>
      <c r="L81" s="44"/>
    </row>
    <row r="82" spans="2:12" s="1" customFormat="1" ht="27.9" customHeight="1">
      <c r="B82" s="39"/>
      <c r="C82" s="32" t="s">
        <v>28</v>
      </c>
      <c r="D82" s="40"/>
      <c r="E82" s="40"/>
      <c r="F82" s="27" t="str">
        <f>E15</f>
        <v>Kraj Vysočina, Žižkova 57, 687 33 jihlava</v>
      </c>
      <c r="G82" s="40"/>
      <c r="H82" s="40"/>
      <c r="I82" s="139" t="s">
        <v>35</v>
      </c>
      <c r="J82" s="37" t="str">
        <f>E21</f>
        <v>Ing. arch. Ladislav Zeman</v>
      </c>
      <c r="K82" s="40"/>
      <c r="L82" s="44"/>
    </row>
    <row r="83" spans="2:12" s="1" customFormat="1" ht="43.05" customHeight="1">
      <c r="B83" s="39"/>
      <c r="C83" s="32" t="s">
        <v>33</v>
      </c>
      <c r="D83" s="40"/>
      <c r="E83" s="40"/>
      <c r="F83" s="27" t="str">
        <f>IF(E18="","",E18)</f>
        <v>Vyplň údaj</v>
      </c>
      <c r="G83" s="40"/>
      <c r="H83" s="40"/>
      <c r="I83" s="139" t="s">
        <v>38</v>
      </c>
      <c r="J83" s="37" t="str">
        <f>E24</f>
        <v>Ing. arch. Maritn Jirovský, Ph.D., Převrátilská</v>
      </c>
      <c r="K83" s="40"/>
      <c r="L83" s="44"/>
    </row>
    <row r="84" spans="2:12" s="1" customFormat="1" ht="10.3" customHeight="1">
      <c r="B84" s="39"/>
      <c r="C84" s="40"/>
      <c r="D84" s="40"/>
      <c r="E84" s="40"/>
      <c r="F84" s="40"/>
      <c r="G84" s="40"/>
      <c r="H84" s="40"/>
      <c r="I84" s="136"/>
      <c r="J84" s="40"/>
      <c r="K84" s="40"/>
      <c r="L84" s="44"/>
    </row>
    <row r="85" spans="2:20" s="10" customFormat="1" ht="29.25" customHeight="1">
      <c r="B85" s="186"/>
      <c r="C85" s="187" t="s">
        <v>173</v>
      </c>
      <c r="D85" s="188" t="s">
        <v>62</v>
      </c>
      <c r="E85" s="188" t="s">
        <v>58</v>
      </c>
      <c r="F85" s="188" t="s">
        <v>59</v>
      </c>
      <c r="G85" s="188" t="s">
        <v>174</v>
      </c>
      <c r="H85" s="188" t="s">
        <v>175</v>
      </c>
      <c r="I85" s="189" t="s">
        <v>176</v>
      </c>
      <c r="J85" s="188" t="s">
        <v>147</v>
      </c>
      <c r="K85" s="190" t="s">
        <v>177</v>
      </c>
      <c r="L85" s="191"/>
      <c r="M85" s="92" t="s">
        <v>30</v>
      </c>
      <c r="N85" s="93" t="s">
        <v>47</v>
      </c>
      <c r="O85" s="93" t="s">
        <v>178</v>
      </c>
      <c r="P85" s="93" t="s">
        <v>179</v>
      </c>
      <c r="Q85" s="93" t="s">
        <v>180</v>
      </c>
      <c r="R85" s="93" t="s">
        <v>181</v>
      </c>
      <c r="S85" s="93" t="s">
        <v>182</v>
      </c>
      <c r="T85" s="94" t="s">
        <v>183</v>
      </c>
    </row>
    <row r="86" spans="2:63" s="1" customFormat="1" ht="22.8" customHeight="1">
      <c r="B86" s="39"/>
      <c r="C86" s="99" t="s">
        <v>184</v>
      </c>
      <c r="D86" s="40"/>
      <c r="E86" s="40"/>
      <c r="F86" s="40"/>
      <c r="G86" s="40"/>
      <c r="H86" s="40"/>
      <c r="I86" s="136"/>
      <c r="J86" s="192">
        <f>BK86</f>
        <v>0</v>
      </c>
      <c r="K86" s="40"/>
      <c r="L86" s="44"/>
      <c r="M86" s="95"/>
      <c r="N86" s="96"/>
      <c r="O86" s="96"/>
      <c r="P86" s="193">
        <f>P87+P107+P109</f>
        <v>0</v>
      </c>
      <c r="Q86" s="96"/>
      <c r="R86" s="193">
        <f>R87+R107+R109</f>
        <v>0.7990980000000001</v>
      </c>
      <c r="S86" s="96"/>
      <c r="T86" s="194">
        <f>T87+T107+T109</f>
        <v>0</v>
      </c>
      <c r="AT86" s="17" t="s">
        <v>76</v>
      </c>
      <c r="AU86" s="17" t="s">
        <v>148</v>
      </c>
      <c r="BK86" s="195">
        <f>BK87+BK107+BK109</f>
        <v>0</v>
      </c>
    </row>
    <row r="87" spans="2:63" s="11" customFormat="1" ht="25.9" customHeight="1">
      <c r="B87" s="196"/>
      <c r="C87" s="197"/>
      <c r="D87" s="198" t="s">
        <v>76</v>
      </c>
      <c r="E87" s="199" t="s">
        <v>185</v>
      </c>
      <c r="F87" s="199" t="s">
        <v>186</v>
      </c>
      <c r="G87" s="197"/>
      <c r="H87" s="197"/>
      <c r="I87" s="200"/>
      <c r="J87" s="201">
        <f>BK87</f>
        <v>0</v>
      </c>
      <c r="K87" s="197"/>
      <c r="L87" s="202"/>
      <c r="M87" s="203"/>
      <c r="N87" s="204"/>
      <c r="O87" s="204"/>
      <c r="P87" s="205">
        <f>P88+P102+P104</f>
        <v>0</v>
      </c>
      <c r="Q87" s="204"/>
      <c r="R87" s="205">
        <f>R88+R102+R104</f>
        <v>0.7990980000000001</v>
      </c>
      <c r="S87" s="204"/>
      <c r="T87" s="206">
        <f>T88+T102+T104</f>
        <v>0</v>
      </c>
      <c r="AR87" s="207" t="s">
        <v>21</v>
      </c>
      <c r="AT87" s="208" t="s">
        <v>76</v>
      </c>
      <c r="AU87" s="208" t="s">
        <v>77</v>
      </c>
      <c r="AY87" s="207" t="s">
        <v>187</v>
      </c>
      <c r="BK87" s="209">
        <f>BK88+BK102+BK104</f>
        <v>0</v>
      </c>
    </row>
    <row r="88" spans="2:63" s="11" customFormat="1" ht="22.8" customHeight="1">
      <c r="B88" s="196"/>
      <c r="C88" s="197"/>
      <c r="D88" s="198" t="s">
        <v>76</v>
      </c>
      <c r="E88" s="210" t="s">
        <v>21</v>
      </c>
      <c r="F88" s="210" t="s">
        <v>188</v>
      </c>
      <c r="G88" s="197"/>
      <c r="H88" s="197"/>
      <c r="I88" s="200"/>
      <c r="J88" s="211">
        <f>BK88</f>
        <v>0</v>
      </c>
      <c r="K88" s="197"/>
      <c r="L88" s="202"/>
      <c r="M88" s="203"/>
      <c r="N88" s="204"/>
      <c r="O88" s="204"/>
      <c r="P88" s="205">
        <f>SUM(P89:P101)</f>
        <v>0</v>
      </c>
      <c r="Q88" s="204"/>
      <c r="R88" s="205">
        <f>SUM(R89:R101)</f>
        <v>0</v>
      </c>
      <c r="S88" s="204"/>
      <c r="T88" s="206">
        <f>SUM(T89:T101)</f>
        <v>0</v>
      </c>
      <c r="AR88" s="207" t="s">
        <v>21</v>
      </c>
      <c r="AT88" s="208" t="s">
        <v>76</v>
      </c>
      <c r="AU88" s="208" t="s">
        <v>21</v>
      </c>
      <c r="AY88" s="207" t="s">
        <v>187</v>
      </c>
      <c r="BK88" s="209">
        <f>SUM(BK89:BK101)</f>
        <v>0</v>
      </c>
    </row>
    <row r="89" spans="2:65" s="1" customFormat="1" ht="16.5" customHeight="1">
      <c r="B89" s="39"/>
      <c r="C89" s="212" t="s">
        <v>21</v>
      </c>
      <c r="D89" s="212" t="s">
        <v>189</v>
      </c>
      <c r="E89" s="213" t="s">
        <v>1028</v>
      </c>
      <c r="F89" s="214" t="s">
        <v>1029</v>
      </c>
      <c r="G89" s="215" t="s">
        <v>1030</v>
      </c>
      <c r="H89" s="216">
        <v>1</v>
      </c>
      <c r="I89" s="217"/>
      <c r="J89" s="218">
        <f>ROUND(I89*H89,2)</f>
        <v>0</v>
      </c>
      <c r="K89" s="214" t="s">
        <v>193</v>
      </c>
      <c r="L89" s="44"/>
      <c r="M89" s="219" t="s">
        <v>30</v>
      </c>
      <c r="N89" s="220" t="s">
        <v>49</v>
      </c>
      <c r="O89" s="84"/>
      <c r="P89" s="221">
        <f>O89*H89</f>
        <v>0</v>
      </c>
      <c r="Q89" s="221">
        <v>0</v>
      </c>
      <c r="R89" s="221">
        <f>Q89*H89</f>
        <v>0</v>
      </c>
      <c r="S89" s="221">
        <v>0</v>
      </c>
      <c r="T89" s="222">
        <f>S89*H89</f>
        <v>0</v>
      </c>
      <c r="AR89" s="223" t="s">
        <v>194</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194</v>
      </c>
      <c r="BM89" s="223" t="s">
        <v>2453</v>
      </c>
    </row>
    <row r="90" spans="2:65" s="1" customFormat="1" ht="24" customHeight="1">
      <c r="B90" s="39"/>
      <c r="C90" s="212" t="s">
        <v>135</v>
      </c>
      <c r="D90" s="212" t="s">
        <v>189</v>
      </c>
      <c r="E90" s="213" t="s">
        <v>1032</v>
      </c>
      <c r="F90" s="214" t="s">
        <v>1033</v>
      </c>
      <c r="G90" s="215" t="s">
        <v>1034</v>
      </c>
      <c r="H90" s="216">
        <v>0.5</v>
      </c>
      <c r="I90" s="217"/>
      <c r="J90" s="218">
        <f>ROUND(I90*H90,2)</f>
        <v>0</v>
      </c>
      <c r="K90" s="214" t="s">
        <v>193</v>
      </c>
      <c r="L90" s="44"/>
      <c r="M90" s="219" t="s">
        <v>30</v>
      </c>
      <c r="N90" s="220" t="s">
        <v>49</v>
      </c>
      <c r="O90" s="84"/>
      <c r="P90" s="221">
        <f>O90*H90</f>
        <v>0</v>
      </c>
      <c r="Q90" s="221">
        <v>0</v>
      </c>
      <c r="R90" s="221">
        <f>Q90*H90</f>
        <v>0</v>
      </c>
      <c r="S90" s="221">
        <v>0</v>
      </c>
      <c r="T90" s="222">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2454</v>
      </c>
    </row>
    <row r="91" spans="2:65" s="1" customFormat="1" ht="24" customHeight="1">
      <c r="B91" s="39"/>
      <c r="C91" s="212" t="s">
        <v>202</v>
      </c>
      <c r="D91" s="212" t="s">
        <v>189</v>
      </c>
      <c r="E91" s="213" t="s">
        <v>1036</v>
      </c>
      <c r="F91" s="214" t="s">
        <v>1037</v>
      </c>
      <c r="G91" s="215" t="s">
        <v>192</v>
      </c>
      <c r="H91" s="216">
        <v>5</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2455</v>
      </c>
    </row>
    <row r="92" spans="2:65" s="1" customFormat="1" ht="24" customHeight="1">
      <c r="B92" s="39"/>
      <c r="C92" s="212" t="s">
        <v>194</v>
      </c>
      <c r="D92" s="212" t="s">
        <v>189</v>
      </c>
      <c r="E92" s="213" t="s">
        <v>1040</v>
      </c>
      <c r="F92" s="214" t="s">
        <v>1041</v>
      </c>
      <c r="G92" s="215" t="s">
        <v>192</v>
      </c>
      <c r="H92" s="216">
        <v>5</v>
      </c>
      <c r="I92" s="217"/>
      <c r="J92" s="218">
        <f>ROUND(I92*H92,2)</f>
        <v>0</v>
      </c>
      <c r="K92" s="214" t="s">
        <v>193</v>
      </c>
      <c r="L92" s="44"/>
      <c r="M92" s="219" t="s">
        <v>30</v>
      </c>
      <c r="N92" s="220" t="s">
        <v>49</v>
      </c>
      <c r="O92" s="84"/>
      <c r="P92" s="221">
        <f>O92*H92</f>
        <v>0</v>
      </c>
      <c r="Q92" s="221">
        <v>0</v>
      </c>
      <c r="R92" s="221">
        <f>Q92*H92</f>
        <v>0</v>
      </c>
      <c r="S92" s="221">
        <v>0</v>
      </c>
      <c r="T92" s="222">
        <f>S92*H92</f>
        <v>0</v>
      </c>
      <c r="AR92" s="223" t="s">
        <v>194</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2456</v>
      </c>
    </row>
    <row r="93" spans="2:65" s="1" customFormat="1" ht="24" customHeight="1">
      <c r="B93" s="39"/>
      <c r="C93" s="212" t="s">
        <v>209</v>
      </c>
      <c r="D93" s="212" t="s">
        <v>189</v>
      </c>
      <c r="E93" s="213" t="s">
        <v>1043</v>
      </c>
      <c r="F93" s="214" t="s">
        <v>1044</v>
      </c>
      <c r="G93" s="215" t="s">
        <v>192</v>
      </c>
      <c r="H93" s="216">
        <v>5</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2457</v>
      </c>
    </row>
    <row r="94" spans="2:65" s="1" customFormat="1" ht="24" customHeight="1">
      <c r="B94" s="39"/>
      <c r="C94" s="212" t="s">
        <v>213</v>
      </c>
      <c r="D94" s="212" t="s">
        <v>189</v>
      </c>
      <c r="E94" s="213" t="s">
        <v>1046</v>
      </c>
      <c r="F94" s="214" t="s">
        <v>1047</v>
      </c>
      <c r="G94" s="215" t="s">
        <v>192</v>
      </c>
      <c r="H94" s="216">
        <v>0.5</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2458</v>
      </c>
    </row>
    <row r="95" spans="2:65" s="1" customFormat="1" ht="24" customHeight="1">
      <c r="B95" s="39"/>
      <c r="C95" s="212" t="s">
        <v>217</v>
      </c>
      <c r="D95" s="212" t="s">
        <v>189</v>
      </c>
      <c r="E95" s="213" t="s">
        <v>1049</v>
      </c>
      <c r="F95" s="214" t="s">
        <v>1050</v>
      </c>
      <c r="G95" s="215" t="s">
        <v>192</v>
      </c>
      <c r="H95" s="216">
        <v>0.5</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2459</v>
      </c>
    </row>
    <row r="96" spans="2:65" s="1" customFormat="1" ht="16.5" customHeight="1">
      <c r="B96" s="39"/>
      <c r="C96" s="212" t="s">
        <v>221</v>
      </c>
      <c r="D96" s="212" t="s">
        <v>189</v>
      </c>
      <c r="E96" s="213" t="s">
        <v>218</v>
      </c>
      <c r="F96" s="214" t="s">
        <v>219</v>
      </c>
      <c r="G96" s="215" t="s">
        <v>192</v>
      </c>
      <c r="H96" s="216">
        <v>0.5</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2460</v>
      </c>
    </row>
    <row r="97" spans="2:65" s="1" customFormat="1" ht="24" customHeight="1">
      <c r="B97" s="39"/>
      <c r="C97" s="212" t="s">
        <v>227</v>
      </c>
      <c r="D97" s="212" t="s">
        <v>189</v>
      </c>
      <c r="E97" s="213" t="s">
        <v>222</v>
      </c>
      <c r="F97" s="214" t="s">
        <v>1053</v>
      </c>
      <c r="G97" s="215" t="s">
        <v>269</v>
      </c>
      <c r="H97" s="216">
        <v>0.85</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2461</v>
      </c>
    </row>
    <row r="98" spans="2:51" s="12" customFormat="1" ht="12">
      <c r="B98" s="228"/>
      <c r="C98" s="229"/>
      <c r="D98" s="225" t="s">
        <v>231</v>
      </c>
      <c r="E98" s="230" t="s">
        <v>30</v>
      </c>
      <c r="F98" s="231" t="s">
        <v>2462</v>
      </c>
      <c r="G98" s="229"/>
      <c r="H98" s="232">
        <v>0.85</v>
      </c>
      <c r="I98" s="233"/>
      <c r="J98" s="229"/>
      <c r="K98" s="229"/>
      <c r="L98" s="234"/>
      <c r="M98" s="235"/>
      <c r="N98" s="236"/>
      <c r="O98" s="236"/>
      <c r="P98" s="236"/>
      <c r="Q98" s="236"/>
      <c r="R98" s="236"/>
      <c r="S98" s="236"/>
      <c r="T98" s="237"/>
      <c r="AT98" s="238" t="s">
        <v>231</v>
      </c>
      <c r="AU98" s="238" t="s">
        <v>135</v>
      </c>
      <c r="AV98" s="12" t="s">
        <v>135</v>
      </c>
      <c r="AW98" s="12" t="s">
        <v>37</v>
      </c>
      <c r="AX98" s="12" t="s">
        <v>21</v>
      </c>
      <c r="AY98" s="238" t="s">
        <v>187</v>
      </c>
    </row>
    <row r="99" spans="2:65" s="1" customFormat="1" ht="24" customHeight="1">
      <c r="B99" s="39"/>
      <c r="C99" s="212" t="s">
        <v>233</v>
      </c>
      <c r="D99" s="212" t="s">
        <v>189</v>
      </c>
      <c r="E99" s="213" t="s">
        <v>1726</v>
      </c>
      <c r="F99" s="214" t="s">
        <v>1727</v>
      </c>
      <c r="G99" s="215" t="s">
        <v>192</v>
      </c>
      <c r="H99" s="216">
        <v>8</v>
      </c>
      <c r="I99" s="217"/>
      <c r="J99" s="218">
        <f>ROUND(I99*H99,2)</f>
        <v>0</v>
      </c>
      <c r="K99" s="214" t="s">
        <v>2152</v>
      </c>
      <c r="L99" s="44"/>
      <c r="M99" s="219" t="s">
        <v>30</v>
      </c>
      <c r="N99" s="220" t="s">
        <v>49</v>
      </c>
      <c r="O99" s="84"/>
      <c r="P99" s="221">
        <f>O99*H99</f>
        <v>0</v>
      </c>
      <c r="Q99" s="221">
        <v>0</v>
      </c>
      <c r="R99" s="221">
        <f>Q99*H99</f>
        <v>0</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2463</v>
      </c>
    </row>
    <row r="100" spans="2:65" s="1" customFormat="1" ht="24" customHeight="1">
      <c r="B100" s="39"/>
      <c r="C100" s="212" t="s">
        <v>239</v>
      </c>
      <c r="D100" s="212" t="s">
        <v>189</v>
      </c>
      <c r="E100" s="213" t="s">
        <v>1059</v>
      </c>
      <c r="F100" s="214" t="s">
        <v>1060</v>
      </c>
      <c r="G100" s="215" t="s">
        <v>192</v>
      </c>
      <c r="H100" s="216">
        <v>1.6</v>
      </c>
      <c r="I100" s="217"/>
      <c r="J100" s="218">
        <f>ROUND(I100*H100,2)</f>
        <v>0</v>
      </c>
      <c r="K100" s="214" t="s">
        <v>193</v>
      </c>
      <c r="L100" s="44"/>
      <c r="M100" s="219" t="s">
        <v>30</v>
      </c>
      <c r="N100" s="220" t="s">
        <v>49</v>
      </c>
      <c r="O100" s="84"/>
      <c r="P100" s="221">
        <f>O100*H100</f>
        <v>0</v>
      </c>
      <c r="Q100" s="221">
        <v>0</v>
      </c>
      <c r="R100" s="221">
        <f>Q100*H100</f>
        <v>0</v>
      </c>
      <c r="S100" s="221">
        <v>0</v>
      </c>
      <c r="T100" s="222">
        <f>S100*H100</f>
        <v>0</v>
      </c>
      <c r="AR100" s="223" t="s">
        <v>194</v>
      </c>
      <c r="AT100" s="223" t="s">
        <v>189</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2464</v>
      </c>
    </row>
    <row r="101" spans="2:65" s="1" customFormat="1" ht="36" customHeight="1">
      <c r="B101" s="39"/>
      <c r="C101" s="212" t="s">
        <v>244</v>
      </c>
      <c r="D101" s="212" t="s">
        <v>189</v>
      </c>
      <c r="E101" s="213" t="s">
        <v>1056</v>
      </c>
      <c r="F101" s="214" t="s">
        <v>1057</v>
      </c>
      <c r="G101" s="215" t="s">
        <v>192</v>
      </c>
      <c r="H101" s="216">
        <v>1.6</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2465</v>
      </c>
    </row>
    <row r="102" spans="2:63" s="11" customFormat="1" ht="22.8" customHeight="1">
      <c r="B102" s="196"/>
      <c r="C102" s="197"/>
      <c r="D102" s="198" t="s">
        <v>76</v>
      </c>
      <c r="E102" s="210" t="s">
        <v>194</v>
      </c>
      <c r="F102" s="210" t="s">
        <v>405</v>
      </c>
      <c r="G102" s="197"/>
      <c r="H102" s="197"/>
      <c r="I102" s="200"/>
      <c r="J102" s="211">
        <f>BK102</f>
        <v>0</v>
      </c>
      <c r="K102" s="197"/>
      <c r="L102" s="202"/>
      <c r="M102" s="203"/>
      <c r="N102" s="204"/>
      <c r="O102" s="204"/>
      <c r="P102" s="205">
        <f>P103</f>
        <v>0</v>
      </c>
      <c r="Q102" s="204"/>
      <c r="R102" s="205">
        <f>R103</f>
        <v>0.7563080000000001</v>
      </c>
      <c r="S102" s="204"/>
      <c r="T102" s="206">
        <f>T103</f>
        <v>0</v>
      </c>
      <c r="AR102" s="207" t="s">
        <v>21</v>
      </c>
      <c r="AT102" s="208" t="s">
        <v>76</v>
      </c>
      <c r="AU102" s="208" t="s">
        <v>21</v>
      </c>
      <c r="AY102" s="207" t="s">
        <v>187</v>
      </c>
      <c r="BK102" s="209">
        <f>BK103</f>
        <v>0</v>
      </c>
    </row>
    <row r="103" spans="2:65" s="1" customFormat="1" ht="16.5" customHeight="1">
      <c r="B103" s="39"/>
      <c r="C103" s="212" t="s">
        <v>249</v>
      </c>
      <c r="D103" s="212" t="s">
        <v>189</v>
      </c>
      <c r="E103" s="213" t="s">
        <v>1065</v>
      </c>
      <c r="F103" s="214" t="s">
        <v>1066</v>
      </c>
      <c r="G103" s="215" t="s">
        <v>192</v>
      </c>
      <c r="H103" s="216">
        <v>0.4</v>
      </c>
      <c r="I103" s="217"/>
      <c r="J103" s="218">
        <f>ROUND(I103*H103,2)</f>
        <v>0</v>
      </c>
      <c r="K103" s="214" t="s">
        <v>193</v>
      </c>
      <c r="L103" s="44"/>
      <c r="M103" s="219" t="s">
        <v>30</v>
      </c>
      <c r="N103" s="220" t="s">
        <v>49</v>
      </c>
      <c r="O103" s="84"/>
      <c r="P103" s="221">
        <f>O103*H103</f>
        <v>0</v>
      </c>
      <c r="Q103" s="221">
        <v>1.89077</v>
      </c>
      <c r="R103" s="221">
        <f>Q103*H103</f>
        <v>0.7563080000000001</v>
      </c>
      <c r="S103" s="221">
        <v>0</v>
      </c>
      <c r="T103" s="222">
        <f>S103*H103</f>
        <v>0</v>
      </c>
      <c r="AR103" s="223" t="s">
        <v>194</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2466</v>
      </c>
    </row>
    <row r="104" spans="2:63" s="11" customFormat="1" ht="22.8" customHeight="1">
      <c r="B104" s="196"/>
      <c r="C104" s="197"/>
      <c r="D104" s="198" t="s">
        <v>76</v>
      </c>
      <c r="E104" s="210" t="s">
        <v>221</v>
      </c>
      <c r="F104" s="210" t="s">
        <v>1069</v>
      </c>
      <c r="G104" s="197"/>
      <c r="H104" s="197"/>
      <c r="I104" s="200"/>
      <c r="J104" s="211">
        <f>BK104</f>
        <v>0</v>
      </c>
      <c r="K104" s="197"/>
      <c r="L104" s="202"/>
      <c r="M104" s="203"/>
      <c r="N104" s="204"/>
      <c r="O104" s="204"/>
      <c r="P104" s="205">
        <f>SUM(P105:P106)</f>
        <v>0</v>
      </c>
      <c r="Q104" s="204"/>
      <c r="R104" s="205">
        <f>SUM(R105:R106)</f>
        <v>0.04279</v>
      </c>
      <c r="S104" s="204"/>
      <c r="T104" s="206">
        <f>SUM(T105:T106)</f>
        <v>0</v>
      </c>
      <c r="AR104" s="207" t="s">
        <v>21</v>
      </c>
      <c r="AT104" s="208" t="s">
        <v>76</v>
      </c>
      <c r="AU104" s="208" t="s">
        <v>21</v>
      </c>
      <c r="AY104" s="207" t="s">
        <v>187</v>
      </c>
      <c r="BK104" s="209">
        <f>SUM(BK105:BK106)</f>
        <v>0</v>
      </c>
    </row>
    <row r="105" spans="2:65" s="1" customFormat="1" ht="24" customHeight="1">
      <c r="B105" s="39"/>
      <c r="C105" s="212" t="s">
        <v>254</v>
      </c>
      <c r="D105" s="212" t="s">
        <v>189</v>
      </c>
      <c r="E105" s="213" t="s">
        <v>1070</v>
      </c>
      <c r="F105" s="214" t="s">
        <v>1071</v>
      </c>
      <c r="G105" s="215" t="s">
        <v>236</v>
      </c>
      <c r="H105" s="216">
        <v>6.5</v>
      </c>
      <c r="I105" s="217"/>
      <c r="J105" s="218">
        <f>ROUND(I105*H105,2)</f>
        <v>0</v>
      </c>
      <c r="K105" s="214" t="s">
        <v>193</v>
      </c>
      <c r="L105" s="44"/>
      <c r="M105" s="219" t="s">
        <v>30</v>
      </c>
      <c r="N105" s="220" t="s">
        <v>49</v>
      </c>
      <c r="O105" s="84"/>
      <c r="P105" s="221">
        <f>O105*H105</f>
        <v>0</v>
      </c>
      <c r="Q105" s="221">
        <v>0.00128</v>
      </c>
      <c r="R105" s="221">
        <f>Q105*H105</f>
        <v>0.008320000000000001</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2467</v>
      </c>
    </row>
    <row r="106" spans="2:65" s="1" customFormat="1" ht="24" customHeight="1">
      <c r="B106" s="39"/>
      <c r="C106" s="212" t="s">
        <v>8</v>
      </c>
      <c r="D106" s="212" t="s">
        <v>189</v>
      </c>
      <c r="E106" s="213" t="s">
        <v>2468</v>
      </c>
      <c r="F106" s="214" t="s">
        <v>2469</v>
      </c>
      <c r="G106" s="215" t="s">
        <v>339</v>
      </c>
      <c r="H106" s="216">
        <v>1</v>
      </c>
      <c r="I106" s="217"/>
      <c r="J106" s="218">
        <f>ROUND(I106*H106,2)</f>
        <v>0</v>
      </c>
      <c r="K106" s="214" t="s">
        <v>193</v>
      </c>
      <c r="L106" s="44"/>
      <c r="M106" s="219" t="s">
        <v>30</v>
      </c>
      <c r="N106" s="220" t="s">
        <v>49</v>
      </c>
      <c r="O106" s="84"/>
      <c r="P106" s="221">
        <f>O106*H106</f>
        <v>0</v>
      </c>
      <c r="Q106" s="221">
        <v>0.03447</v>
      </c>
      <c r="R106" s="221">
        <f>Q106*H106</f>
        <v>0.03447</v>
      </c>
      <c r="S106" s="221">
        <v>0</v>
      </c>
      <c r="T106" s="222">
        <f>S106*H106</f>
        <v>0</v>
      </c>
      <c r="AR106" s="223" t="s">
        <v>194</v>
      </c>
      <c r="AT106" s="223" t="s">
        <v>189</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2470</v>
      </c>
    </row>
    <row r="107" spans="2:63" s="11" customFormat="1" ht="25.9" customHeight="1">
      <c r="B107" s="196"/>
      <c r="C107" s="197"/>
      <c r="D107" s="198" t="s">
        <v>76</v>
      </c>
      <c r="E107" s="199" t="s">
        <v>627</v>
      </c>
      <c r="F107" s="199" t="s">
        <v>628</v>
      </c>
      <c r="G107" s="197"/>
      <c r="H107" s="197"/>
      <c r="I107" s="200"/>
      <c r="J107" s="201">
        <f>BK107</f>
        <v>0</v>
      </c>
      <c r="K107" s="197"/>
      <c r="L107" s="202"/>
      <c r="M107" s="203"/>
      <c r="N107" s="204"/>
      <c r="O107" s="204"/>
      <c r="P107" s="205">
        <f>P108</f>
        <v>0</v>
      </c>
      <c r="Q107" s="204"/>
      <c r="R107" s="205">
        <f>R108</f>
        <v>0</v>
      </c>
      <c r="S107" s="204"/>
      <c r="T107" s="206">
        <f>T108</f>
        <v>0</v>
      </c>
      <c r="AR107" s="207" t="s">
        <v>135</v>
      </c>
      <c r="AT107" s="208" t="s">
        <v>76</v>
      </c>
      <c r="AU107" s="208" t="s">
        <v>77</v>
      </c>
      <c r="AY107" s="207" t="s">
        <v>187</v>
      </c>
      <c r="BK107" s="209">
        <f>BK108</f>
        <v>0</v>
      </c>
    </row>
    <row r="108" spans="2:65" s="1" customFormat="1" ht="16.5" customHeight="1">
      <c r="B108" s="39"/>
      <c r="C108" s="212" t="s">
        <v>262</v>
      </c>
      <c r="D108" s="212" t="s">
        <v>189</v>
      </c>
      <c r="E108" s="213" t="s">
        <v>1183</v>
      </c>
      <c r="F108" s="214" t="s">
        <v>1184</v>
      </c>
      <c r="G108" s="215" t="s">
        <v>236</v>
      </c>
      <c r="H108" s="216">
        <v>6.5</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262</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2471</v>
      </c>
    </row>
    <row r="109" spans="2:63" s="11" customFormat="1" ht="25.9" customHeight="1">
      <c r="B109" s="196"/>
      <c r="C109" s="197"/>
      <c r="D109" s="198" t="s">
        <v>76</v>
      </c>
      <c r="E109" s="199" t="s">
        <v>1378</v>
      </c>
      <c r="F109" s="199" t="s">
        <v>1379</v>
      </c>
      <c r="G109" s="197"/>
      <c r="H109" s="197"/>
      <c r="I109" s="200"/>
      <c r="J109" s="201">
        <f>BK109</f>
        <v>0</v>
      </c>
      <c r="K109" s="197"/>
      <c r="L109" s="202"/>
      <c r="M109" s="203"/>
      <c r="N109" s="204"/>
      <c r="O109" s="204"/>
      <c r="P109" s="205">
        <f>P110</f>
        <v>0</v>
      </c>
      <c r="Q109" s="204"/>
      <c r="R109" s="205">
        <f>R110</f>
        <v>0</v>
      </c>
      <c r="S109" s="204"/>
      <c r="T109" s="206">
        <f>T110</f>
        <v>0</v>
      </c>
      <c r="AR109" s="207" t="s">
        <v>209</v>
      </c>
      <c r="AT109" s="208" t="s">
        <v>76</v>
      </c>
      <c r="AU109" s="208" t="s">
        <v>77</v>
      </c>
      <c r="AY109" s="207" t="s">
        <v>187</v>
      </c>
      <c r="BK109" s="209">
        <f>BK110</f>
        <v>0</v>
      </c>
    </row>
    <row r="110" spans="2:63" s="11" customFormat="1" ht="22.8" customHeight="1">
      <c r="B110" s="196"/>
      <c r="C110" s="197"/>
      <c r="D110" s="198" t="s">
        <v>76</v>
      </c>
      <c r="E110" s="210" t="s">
        <v>77</v>
      </c>
      <c r="F110" s="210" t="s">
        <v>1379</v>
      </c>
      <c r="G110" s="197"/>
      <c r="H110" s="197"/>
      <c r="I110" s="200"/>
      <c r="J110" s="211">
        <f>BK110</f>
        <v>0</v>
      </c>
      <c r="K110" s="197"/>
      <c r="L110" s="202"/>
      <c r="M110" s="203"/>
      <c r="N110" s="204"/>
      <c r="O110" s="204"/>
      <c r="P110" s="205">
        <f>SUM(P111:P113)</f>
        <v>0</v>
      </c>
      <c r="Q110" s="204"/>
      <c r="R110" s="205">
        <f>SUM(R111:R113)</f>
        <v>0</v>
      </c>
      <c r="S110" s="204"/>
      <c r="T110" s="206">
        <f>SUM(T111:T113)</f>
        <v>0</v>
      </c>
      <c r="AR110" s="207" t="s">
        <v>209</v>
      </c>
      <c r="AT110" s="208" t="s">
        <v>76</v>
      </c>
      <c r="AU110" s="208" t="s">
        <v>21</v>
      </c>
      <c r="AY110" s="207" t="s">
        <v>187</v>
      </c>
      <c r="BK110" s="209">
        <f>SUM(BK111:BK113)</f>
        <v>0</v>
      </c>
    </row>
    <row r="111" spans="2:65" s="1" customFormat="1" ht="16.5" customHeight="1">
      <c r="B111" s="39"/>
      <c r="C111" s="212" t="s">
        <v>266</v>
      </c>
      <c r="D111" s="212" t="s">
        <v>189</v>
      </c>
      <c r="E111" s="213" t="s">
        <v>1380</v>
      </c>
      <c r="F111" s="214" t="s">
        <v>2327</v>
      </c>
      <c r="G111" s="215" t="s">
        <v>436</v>
      </c>
      <c r="H111" s="216">
        <v>1</v>
      </c>
      <c r="I111" s="217"/>
      <c r="J111" s="218">
        <f>ROUND(I111*H111,2)</f>
        <v>0</v>
      </c>
      <c r="K111" s="214" t="s">
        <v>1382</v>
      </c>
      <c r="L111" s="44"/>
      <c r="M111" s="219" t="s">
        <v>30</v>
      </c>
      <c r="N111" s="220" t="s">
        <v>49</v>
      </c>
      <c r="O111" s="84"/>
      <c r="P111" s="221">
        <f>O111*H111</f>
        <v>0</v>
      </c>
      <c r="Q111" s="221">
        <v>0</v>
      </c>
      <c r="R111" s="221">
        <f>Q111*H111</f>
        <v>0</v>
      </c>
      <c r="S111" s="221">
        <v>0</v>
      </c>
      <c r="T111" s="222">
        <f>S111*H111</f>
        <v>0</v>
      </c>
      <c r="AR111" s="223" t="s">
        <v>1161</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1161</v>
      </c>
      <c r="BM111" s="223" t="s">
        <v>2472</v>
      </c>
    </row>
    <row r="112" spans="2:65" s="1" customFormat="1" ht="16.5" customHeight="1">
      <c r="B112" s="39"/>
      <c r="C112" s="212" t="s">
        <v>274</v>
      </c>
      <c r="D112" s="212" t="s">
        <v>189</v>
      </c>
      <c r="E112" s="213" t="s">
        <v>1384</v>
      </c>
      <c r="F112" s="214" t="s">
        <v>2246</v>
      </c>
      <c r="G112" s="215" t="s">
        <v>436</v>
      </c>
      <c r="H112" s="216">
        <v>1</v>
      </c>
      <c r="I112" s="217"/>
      <c r="J112" s="218">
        <f>ROUND(I112*H112,2)</f>
        <v>0</v>
      </c>
      <c r="K112" s="214" t="s">
        <v>30</v>
      </c>
      <c r="L112" s="44"/>
      <c r="M112" s="219" t="s">
        <v>30</v>
      </c>
      <c r="N112" s="220" t="s">
        <v>49</v>
      </c>
      <c r="O112" s="84"/>
      <c r="P112" s="221">
        <f>O112*H112</f>
        <v>0</v>
      </c>
      <c r="Q112" s="221">
        <v>0</v>
      </c>
      <c r="R112" s="221">
        <f>Q112*H112</f>
        <v>0</v>
      </c>
      <c r="S112" s="221">
        <v>0</v>
      </c>
      <c r="T112" s="222">
        <f>S112*H112</f>
        <v>0</v>
      </c>
      <c r="AR112" s="223" t="s">
        <v>1161</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1161</v>
      </c>
      <c r="BM112" s="223" t="s">
        <v>2473</v>
      </c>
    </row>
    <row r="113" spans="2:65" s="1" customFormat="1" ht="16.5" customHeight="1">
      <c r="B113" s="39"/>
      <c r="C113" s="212" t="s">
        <v>280</v>
      </c>
      <c r="D113" s="212" t="s">
        <v>189</v>
      </c>
      <c r="E113" s="213" t="s">
        <v>2474</v>
      </c>
      <c r="F113" s="214" t="s">
        <v>1423</v>
      </c>
      <c r="G113" s="215" t="s">
        <v>436</v>
      </c>
      <c r="H113" s="216">
        <v>1</v>
      </c>
      <c r="I113" s="217"/>
      <c r="J113" s="218">
        <f>ROUND(I113*H113,2)</f>
        <v>0</v>
      </c>
      <c r="K113" s="214" t="s">
        <v>30</v>
      </c>
      <c r="L113" s="44"/>
      <c r="M113" s="260" t="s">
        <v>30</v>
      </c>
      <c r="N113" s="261" t="s">
        <v>49</v>
      </c>
      <c r="O113" s="262"/>
      <c r="P113" s="263">
        <f>O113*H113</f>
        <v>0</v>
      </c>
      <c r="Q113" s="263">
        <v>0</v>
      </c>
      <c r="R113" s="263">
        <f>Q113*H113</f>
        <v>0</v>
      </c>
      <c r="S113" s="263">
        <v>0</v>
      </c>
      <c r="T113" s="264">
        <f>S113*H113</f>
        <v>0</v>
      </c>
      <c r="AR113" s="223" t="s">
        <v>1161</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1161</v>
      </c>
      <c r="BM113" s="223" t="s">
        <v>2475</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85:K11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2476</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ROUND((SUM(BE88:BE145)),2)</f>
        <v>0</v>
      </c>
      <c r="I33" s="151">
        <v>0.21</v>
      </c>
      <c r="J33" s="150">
        <f>ROUND(((SUM(BE88:BE145))*I33),2)</f>
        <v>0</v>
      </c>
      <c r="L33" s="44"/>
    </row>
    <row r="34" spans="2:12" s="1" customFormat="1" ht="14.4" customHeight="1">
      <c r="B34" s="44"/>
      <c r="E34" s="134" t="s">
        <v>49</v>
      </c>
      <c r="F34" s="150">
        <f>ROUND((SUM(BF88:BF145)),2)</f>
        <v>0</v>
      </c>
      <c r="I34" s="151">
        <v>0.15</v>
      </c>
      <c r="J34" s="150">
        <f>ROUND(((SUM(BF88:BF145))*I34),2)</f>
        <v>0</v>
      </c>
      <c r="L34" s="44"/>
    </row>
    <row r="35" spans="2:12" s="1" customFormat="1" ht="14.4" customHeight="1" hidden="1">
      <c r="B35" s="44"/>
      <c r="E35" s="134" t="s">
        <v>50</v>
      </c>
      <c r="F35" s="150">
        <f>ROUND((SUM(BG88:BG145)),2)</f>
        <v>0</v>
      </c>
      <c r="I35" s="151">
        <v>0.21</v>
      </c>
      <c r="J35" s="150">
        <f>0</f>
        <v>0</v>
      </c>
      <c r="L35" s="44"/>
    </row>
    <row r="36" spans="2:12" s="1" customFormat="1" ht="14.4" customHeight="1" hidden="1">
      <c r="B36" s="44"/>
      <c r="E36" s="134" t="s">
        <v>51</v>
      </c>
      <c r="F36" s="150">
        <f>ROUND((SUM(BH88:BH145)),2)</f>
        <v>0</v>
      </c>
      <c r="I36" s="151">
        <v>0.15</v>
      </c>
      <c r="J36" s="150">
        <f>0</f>
        <v>0</v>
      </c>
      <c r="L36" s="44"/>
    </row>
    <row r="37" spans="2:12" s="1" customFormat="1" ht="14.4" customHeight="1" hidden="1">
      <c r="B37" s="44"/>
      <c r="E37" s="134" t="s">
        <v>52</v>
      </c>
      <c r="F37" s="150">
        <f>ROUND((SUM(BI88:BI145)),2)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04 - Plynovodní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J88</f>
        <v>0</v>
      </c>
      <c r="K59" s="40"/>
      <c r="L59" s="44"/>
      <c r="AU59" s="17" t="s">
        <v>148</v>
      </c>
    </row>
    <row r="60" spans="2:12" s="8" customFormat="1" ht="24.95" customHeight="1">
      <c r="B60" s="172"/>
      <c r="C60" s="173"/>
      <c r="D60" s="174" t="s">
        <v>149</v>
      </c>
      <c r="E60" s="175"/>
      <c r="F60" s="175"/>
      <c r="G60" s="175"/>
      <c r="H60" s="175"/>
      <c r="I60" s="176"/>
      <c r="J60" s="177">
        <f>J89</f>
        <v>0</v>
      </c>
      <c r="K60" s="173"/>
      <c r="L60" s="178"/>
    </row>
    <row r="61" spans="2:12" s="9" customFormat="1" ht="19.9" customHeight="1">
      <c r="B61" s="179"/>
      <c r="C61" s="180"/>
      <c r="D61" s="181" t="s">
        <v>150</v>
      </c>
      <c r="E61" s="182"/>
      <c r="F61" s="182"/>
      <c r="G61" s="182"/>
      <c r="H61" s="182"/>
      <c r="I61" s="183"/>
      <c r="J61" s="184">
        <f>J90</f>
        <v>0</v>
      </c>
      <c r="K61" s="180"/>
      <c r="L61" s="185"/>
    </row>
    <row r="62" spans="2:12" s="9" customFormat="1" ht="19.9" customHeight="1">
      <c r="B62" s="179"/>
      <c r="C62" s="180"/>
      <c r="D62" s="181" t="s">
        <v>153</v>
      </c>
      <c r="E62" s="182"/>
      <c r="F62" s="182"/>
      <c r="G62" s="182"/>
      <c r="H62" s="182"/>
      <c r="I62" s="183"/>
      <c r="J62" s="184">
        <f>J101</f>
        <v>0</v>
      </c>
      <c r="K62" s="180"/>
      <c r="L62" s="185"/>
    </row>
    <row r="63" spans="2:12" s="8" customFormat="1" ht="24.95" customHeight="1">
      <c r="B63" s="172"/>
      <c r="C63" s="173"/>
      <c r="D63" s="174" t="s">
        <v>158</v>
      </c>
      <c r="E63" s="175"/>
      <c r="F63" s="175"/>
      <c r="G63" s="175"/>
      <c r="H63" s="175"/>
      <c r="I63" s="176"/>
      <c r="J63" s="177">
        <f>J103</f>
        <v>0</v>
      </c>
      <c r="K63" s="173"/>
      <c r="L63" s="178"/>
    </row>
    <row r="64" spans="2:12" s="9" customFormat="1" ht="19.9" customHeight="1">
      <c r="B64" s="179"/>
      <c r="C64" s="180"/>
      <c r="D64" s="181" t="s">
        <v>161</v>
      </c>
      <c r="E64" s="182"/>
      <c r="F64" s="182"/>
      <c r="G64" s="182"/>
      <c r="H64" s="182"/>
      <c r="I64" s="183"/>
      <c r="J64" s="184">
        <f>J104</f>
        <v>0</v>
      </c>
      <c r="K64" s="180"/>
      <c r="L64" s="185"/>
    </row>
    <row r="65" spans="2:12" s="9" customFormat="1" ht="19.9" customHeight="1">
      <c r="B65" s="179"/>
      <c r="C65" s="180"/>
      <c r="D65" s="181" t="s">
        <v>1391</v>
      </c>
      <c r="E65" s="182"/>
      <c r="F65" s="182"/>
      <c r="G65" s="182"/>
      <c r="H65" s="182"/>
      <c r="I65" s="183"/>
      <c r="J65" s="184">
        <f>J116</f>
        <v>0</v>
      </c>
      <c r="K65" s="180"/>
      <c r="L65" s="185"/>
    </row>
    <row r="66" spans="2:12" s="9" customFormat="1" ht="19.9" customHeight="1">
      <c r="B66" s="179"/>
      <c r="C66" s="180"/>
      <c r="D66" s="181" t="s">
        <v>1392</v>
      </c>
      <c r="E66" s="182"/>
      <c r="F66" s="182"/>
      <c r="G66" s="182"/>
      <c r="H66" s="182"/>
      <c r="I66" s="183"/>
      <c r="J66" s="184">
        <f>J139</f>
        <v>0</v>
      </c>
      <c r="K66" s="180"/>
      <c r="L66" s="185"/>
    </row>
    <row r="67" spans="2:12" s="8" customFormat="1" ht="24.95" customHeight="1">
      <c r="B67" s="172"/>
      <c r="C67" s="173"/>
      <c r="D67" s="174" t="s">
        <v>1013</v>
      </c>
      <c r="E67" s="175"/>
      <c r="F67" s="175"/>
      <c r="G67" s="175"/>
      <c r="H67" s="175"/>
      <c r="I67" s="176"/>
      <c r="J67" s="177">
        <f>J143</f>
        <v>0</v>
      </c>
      <c r="K67" s="173"/>
      <c r="L67" s="178"/>
    </row>
    <row r="68" spans="2:12" s="9" customFormat="1" ht="19.9" customHeight="1">
      <c r="B68" s="179"/>
      <c r="C68" s="180"/>
      <c r="D68" s="181" t="s">
        <v>1393</v>
      </c>
      <c r="E68" s="182"/>
      <c r="F68" s="182"/>
      <c r="G68" s="182"/>
      <c r="H68" s="182"/>
      <c r="I68" s="183"/>
      <c r="J68" s="184">
        <f>J144</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172</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II</v>
      </c>
      <c r="F78" s="32"/>
      <c r="G78" s="32"/>
      <c r="H78" s="32"/>
      <c r="I78" s="136"/>
      <c r="J78" s="40"/>
      <c r="K78" s="40"/>
      <c r="L78" s="44"/>
    </row>
    <row r="79" spans="2:12" s="1" customFormat="1" ht="12" customHeight="1">
      <c r="B79" s="39"/>
      <c r="C79" s="32" t="s">
        <v>143</v>
      </c>
      <c r="D79" s="40"/>
      <c r="E79" s="40"/>
      <c r="F79" s="40"/>
      <c r="G79" s="40"/>
      <c r="H79" s="40"/>
      <c r="I79" s="136"/>
      <c r="J79" s="40"/>
      <c r="K79" s="40"/>
      <c r="L79" s="44"/>
    </row>
    <row r="80" spans="2:12" s="1" customFormat="1" ht="16.5" customHeight="1">
      <c r="B80" s="39"/>
      <c r="C80" s="40"/>
      <c r="D80" s="40"/>
      <c r="E80" s="69" t="str">
        <f>E9</f>
        <v>SO 04 - Plynovodní přípojka</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43.05" customHeight="1">
      <c r="B85" s="39"/>
      <c r="C85" s="32" t="s">
        <v>33</v>
      </c>
      <c r="D85" s="40"/>
      <c r="E85" s="40"/>
      <c r="F85" s="27" t="str">
        <f>IF(E18="","",E18)</f>
        <v>Vyplň údaj</v>
      </c>
      <c r="G85" s="40"/>
      <c r="H85" s="40"/>
      <c r="I85" s="139" t="s">
        <v>38</v>
      </c>
      <c r="J85" s="37" t="str">
        <f>E24</f>
        <v>Ing. arch. Maritn Jirovský, Ph.D., Převrátilská</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173</v>
      </c>
      <c r="D87" s="188" t="s">
        <v>62</v>
      </c>
      <c r="E87" s="188" t="s">
        <v>58</v>
      </c>
      <c r="F87" s="188" t="s">
        <v>59</v>
      </c>
      <c r="G87" s="188" t="s">
        <v>174</v>
      </c>
      <c r="H87" s="188" t="s">
        <v>175</v>
      </c>
      <c r="I87" s="189" t="s">
        <v>176</v>
      </c>
      <c r="J87" s="188" t="s">
        <v>147</v>
      </c>
      <c r="K87" s="190" t="s">
        <v>177</v>
      </c>
      <c r="L87" s="191"/>
      <c r="M87" s="92" t="s">
        <v>30</v>
      </c>
      <c r="N87" s="93" t="s">
        <v>47</v>
      </c>
      <c r="O87" s="93" t="s">
        <v>178</v>
      </c>
      <c r="P87" s="93" t="s">
        <v>179</v>
      </c>
      <c r="Q87" s="93" t="s">
        <v>180</v>
      </c>
      <c r="R87" s="93" t="s">
        <v>181</v>
      </c>
      <c r="S87" s="93" t="s">
        <v>182</v>
      </c>
      <c r="T87" s="94" t="s">
        <v>183</v>
      </c>
    </row>
    <row r="88" spans="2:63" s="1" customFormat="1" ht="22.8" customHeight="1">
      <c r="B88" s="39"/>
      <c r="C88" s="99" t="s">
        <v>184</v>
      </c>
      <c r="D88" s="40"/>
      <c r="E88" s="40"/>
      <c r="F88" s="40"/>
      <c r="G88" s="40"/>
      <c r="H88" s="40"/>
      <c r="I88" s="136"/>
      <c r="J88" s="192">
        <f>BK88</f>
        <v>0</v>
      </c>
      <c r="K88" s="40"/>
      <c r="L88" s="44"/>
      <c r="M88" s="95"/>
      <c r="N88" s="96"/>
      <c r="O88" s="96"/>
      <c r="P88" s="193">
        <f>P89+P103+P143</f>
        <v>0</v>
      </c>
      <c r="Q88" s="96"/>
      <c r="R88" s="193">
        <f>R89+R103+R143</f>
        <v>12.743424</v>
      </c>
      <c r="S88" s="96"/>
      <c r="T88" s="194">
        <f>T89+T103+T143</f>
        <v>0</v>
      </c>
      <c r="AT88" s="17" t="s">
        <v>76</v>
      </c>
      <c r="AU88" s="17" t="s">
        <v>148</v>
      </c>
      <c r="BK88" s="195">
        <f>BK89+BK103+BK143</f>
        <v>0</v>
      </c>
    </row>
    <row r="89" spans="2:63" s="11" customFormat="1" ht="25.9" customHeight="1">
      <c r="B89" s="196"/>
      <c r="C89" s="197"/>
      <c r="D89" s="198" t="s">
        <v>76</v>
      </c>
      <c r="E89" s="199" t="s">
        <v>185</v>
      </c>
      <c r="F89" s="199" t="s">
        <v>186</v>
      </c>
      <c r="G89" s="197"/>
      <c r="H89" s="197"/>
      <c r="I89" s="200"/>
      <c r="J89" s="201">
        <f>BK89</f>
        <v>0</v>
      </c>
      <c r="K89" s="197"/>
      <c r="L89" s="202"/>
      <c r="M89" s="203"/>
      <c r="N89" s="204"/>
      <c r="O89" s="204"/>
      <c r="P89" s="205">
        <f>P90+P101</f>
        <v>0</v>
      </c>
      <c r="Q89" s="204"/>
      <c r="R89" s="205">
        <f>R90+R101</f>
        <v>12.666234</v>
      </c>
      <c r="S89" s="204"/>
      <c r="T89" s="206">
        <f>T90+T101</f>
        <v>0</v>
      </c>
      <c r="AR89" s="207" t="s">
        <v>21</v>
      </c>
      <c r="AT89" s="208" t="s">
        <v>76</v>
      </c>
      <c r="AU89" s="208" t="s">
        <v>77</v>
      </c>
      <c r="AY89" s="207" t="s">
        <v>187</v>
      </c>
      <c r="BK89" s="209">
        <f>BK90+BK101</f>
        <v>0</v>
      </c>
    </row>
    <row r="90" spans="2:63" s="11" customFormat="1" ht="22.8" customHeight="1">
      <c r="B90" s="196"/>
      <c r="C90" s="197"/>
      <c r="D90" s="198" t="s">
        <v>76</v>
      </c>
      <c r="E90" s="210" t="s">
        <v>21</v>
      </c>
      <c r="F90" s="210" t="s">
        <v>188</v>
      </c>
      <c r="G90" s="197"/>
      <c r="H90" s="197"/>
      <c r="I90" s="200"/>
      <c r="J90" s="211">
        <f>BK90</f>
        <v>0</v>
      </c>
      <c r="K90" s="197"/>
      <c r="L90" s="202"/>
      <c r="M90" s="203"/>
      <c r="N90" s="204"/>
      <c r="O90" s="204"/>
      <c r="P90" s="205">
        <f>SUM(P91:P100)</f>
        <v>0</v>
      </c>
      <c r="Q90" s="204"/>
      <c r="R90" s="205">
        <f>SUM(R91:R100)</f>
        <v>4.725</v>
      </c>
      <c r="S90" s="204"/>
      <c r="T90" s="206">
        <f>SUM(T91:T100)</f>
        <v>0</v>
      </c>
      <c r="AR90" s="207" t="s">
        <v>21</v>
      </c>
      <c r="AT90" s="208" t="s">
        <v>76</v>
      </c>
      <c r="AU90" s="208" t="s">
        <v>21</v>
      </c>
      <c r="AY90" s="207" t="s">
        <v>187</v>
      </c>
      <c r="BK90" s="209">
        <f>SUM(BK91:BK100)</f>
        <v>0</v>
      </c>
    </row>
    <row r="91" spans="2:65" s="1" customFormat="1" ht="24" customHeight="1">
      <c r="B91" s="39"/>
      <c r="C91" s="212" t="s">
        <v>21</v>
      </c>
      <c r="D91" s="212" t="s">
        <v>189</v>
      </c>
      <c r="E91" s="213" t="s">
        <v>2339</v>
      </c>
      <c r="F91" s="214" t="s">
        <v>2340</v>
      </c>
      <c r="G91" s="215" t="s">
        <v>192</v>
      </c>
      <c r="H91" s="216">
        <v>17.5</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2477</v>
      </c>
    </row>
    <row r="92" spans="2:65" s="1" customFormat="1" ht="24" customHeight="1">
      <c r="B92" s="39"/>
      <c r="C92" s="212" t="s">
        <v>135</v>
      </c>
      <c r="D92" s="212" t="s">
        <v>189</v>
      </c>
      <c r="E92" s="213" t="s">
        <v>2342</v>
      </c>
      <c r="F92" s="214" t="s">
        <v>2343</v>
      </c>
      <c r="G92" s="215" t="s">
        <v>192</v>
      </c>
      <c r="H92" s="216">
        <v>17.5</v>
      </c>
      <c r="I92" s="217"/>
      <c r="J92" s="218">
        <f>ROUND(I92*H92,2)</f>
        <v>0</v>
      </c>
      <c r="K92" s="214" t="s">
        <v>193</v>
      </c>
      <c r="L92" s="44"/>
      <c r="M92" s="219" t="s">
        <v>30</v>
      </c>
      <c r="N92" s="220" t="s">
        <v>49</v>
      </c>
      <c r="O92" s="84"/>
      <c r="P92" s="221">
        <f>O92*H92</f>
        <v>0</v>
      </c>
      <c r="Q92" s="221">
        <v>0</v>
      </c>
      <c r="R92" s="221">
        <f>Q92*H92</f>
        <v>0</v>
      </c>
      <c r="S92" s="221">
        <v>0</v>
      </c>
      <c r="T92" s="222">
        <f>S92*H92</f>
        <v>0</v>
      </c>
      <c r="AR92" s="223" t="s">
        <v>194</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2478</v>
      </c>
    </row>
    <row r="93" spans="2:65" s="1" customFormat="1" ht="24" customHeight="1">
      <c r="B93" s="39"/>
      <c r="C93" s="212" t="s">
        <v>202</v>
      </c>
      <c r="D93" s="212" t="s">
        <v>189</v>
      </c>
      <c r="E93" s="213" t="s">
        <v>1043</v>
      </c>
      <c r="F93" s="214" t="s">
        <v>1044</v>
      </c>
      <c r="G93" s="215" t="s">
        <v>192</v>
      </c>
      <c r="H93" s="216">
        <v>17.5</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2479</v>
      </c>
    </row>
    <row r="94" spans="2:65" s="1" customFormat="1" ht="24" customHeight="1">
      <c r="B94" s="39"/>
      <c r="C94" s="212" t="s">
        <v>194</v>
      </c>
      <c r="D94" s="212" t="s">
        <v>189</v>
      </c>
      <c r="E94" s="213" t="s">
        <v>2480</v>
      </c>
      <c r="F94" s="214" t="s">
        <v>2481</v>
      </c>
      <c r="G94" s="215" t="s">
        <v>192</v>
      </c>
      <c r="H94" s="216">
        <v>11.375</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2482</v>
      </c>
    </row>
    <row r="95" spans="2:65" s="1" customFormat="1" ht="24" customHeight="1">
      <c r="B95" s="39"/>
      <c r="C95" s="212" t="s">
        <v>209</v>
      </c>
      <c r="D95" s="212" t="s">
        <v>189</v>
      </c>
      <c r="E95" s="213" t="s">
        <v>1046</v>
      </c>
      <c r="F95" s="214" t="s">
        <v>1047</v>
      </c>
      <c r="G95" s="215" t="s">
        <v>192</v>
      </c>
      <c r="H95" s="216">
        <v>6.125</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2483</v>
      </c>
    </row>
    <row r="96" spans="2:65" s="1" customFormat="1" ht="16.5" customHeight="1">
      <c r="B96" s="39"/>
      <c r="C96" s="212" t="s">
        <v>213</v>
      </c>
      <c r="D96" s="212" t="s">
        <v>189</v>
      </c>
      <c r="E96" s="213" t="s">
        <v>218</v>
      </c>
      <c r="F96" s="214" t="s">
        <v>219</v>
      </c>
      <c r="G96" s="215" t="s">
        <v>192</v>
      </c>
      <c r="H96" s="216">
        <v>6.125</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2484</v>
      </c>
    </row>
    <row r="97" spans="2:65" s="1" customFormat="1" ht="24" customHeight="1">
      <c r="B97" s="39"/>
      <c r="C97" s="212" t="s">
        <v>217</v>
      </c>
      <c r="D97" s="212" t="s">
        <v>189</v>
      </c>
      <c r="E97" s="213" t="s">
        <v>222</v>
      </c>
      <c r="F97" s="214" t="s">
        <v>1053</v>
      </c>
      <c r="G97" s="215" t="s">
        <v>269</v>
      </c>
      <c r="H97" s="216">
        <v>10.41</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2485</v>
      </c>
    </row>
    <row r="98" spans="2:65" s="1" customFormat="1" ht="24" customHeight="1">
      <c r="B98" s="39"/>
      <c r="C98" s="212" t="s">
        <v>221</v>
      </c>
      <c r="D98" s="212" t="s">
        <v>189</v>
      </c>
      <c r="E98" s="213" t="s">
        <v>1726</v>
      </c>
      <c r="F98" s="214" t="s">
        <v>1727</v>
      </c>
      <c r="G98" s="215" t="s">
        <v>192</v>
      </c>
      <c r="H98" s="216">
        <v>11.375</v>
      </c>
      <c r="I98" s="217"/>
      <c r="J98" s="218">
        <f>ROUND(I98*H98,2)</f>
        <v>0</v>
      </c>
      <c r="K98" s="214" t="s">
        <v>193</v>
      </c>
      <c r="L98" s="44"/>
      <c r="M98" s="219" t="s">
        <v>30</v>
      </c>
      <c r="N98" s="220" t="s">
        <v>49</v>
      </c>
      <c r="O98" s="84"/>
      <c r="P98" s="221">
        <f>O98*H98</f>
        <v>0</v>
      </c>
      <c r="Q98" s="221">
        <v>0</v>
      </c>
      <c r="R98" s="221">
        <f>Q98*H98</f>
        <v>0</v>
      </c>
      <c r="S98" s="221">
        <v>0</v>
      </c>
      <c r="T98" s="222">
        <f>S98*H98</f>
        <v>0</v>
      </c>
      <c r="AR98" s="223" t="s">
        <v>194</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2486</v>
      </c>
    </row>
    <row r="99" spans="2:65" s="1" customFormat="1" ht="24" customHeight="1">
      <c r="B99" s="39"/>
      <c r="C99" s="212" t="s">
        <v>227</v>
      </c>
      <c r="D99" s="212" t="s">
        <v>189</v>
      </c>
      <c r="E99" s="213" t="s">
        <v>1059</v>
      </c>
      <c r="F99" s="214" t="s">
        <v>1060</v>
      </c>
      <c r="G99" s="215" t="s">
        <v>192</v>
      </c>
      <c r="H99" s="216">
        <v>2.625</v>
      </c>
      <c r="I99" s="217"/>
      <c r="J99" s="218">
        <f>ROUND(I99*H99,2)</f>
        <v>0</v>
      </c>
      <c r="K99" s="214" t="s">
        <v>193</v>
      </c>
      <c r="L99" s="44"/>
      <c r="M99" s="219" t="s">
        <v>30</v>
      </c>
      <c r="N99" s="220" t="s">
        <v>49</v>
      </c>
      <c r="O99" s="84"/>
      <c r="P99" s="221">
        <f>O99*H99</f>
        <v>0</v>
      </c>
      <c r="Q99" s="221">
        <v>0</v>
      </c>
      <c r="R99" s="221">
        <f>Q99*H99</f>
        <v>0</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2487</v>
      </c>
    </row>
    <row r="100" spans="2:65" s="1" customFormat="1" ht="16.5" customHeight="1">
      <c r="B100" s="39"/>
      <c r="C100" s="250" t="s">
        <v>233</v>
      </c>
      <c r="D100" s="250" t="s">
        <v>275</v>
      </c>
      <c r="E100" s="251" t="s">
        <v>2488</v>
      </c>
      <c r="F100" s="252" t="s">
        <v>2489</v>
      </c>
      <c r="G100" s="253" t="s">
        <v>269</v>
      </c>
      <c r="H100" s="254">
        <v>4.725</v>
      </c>
      <c r="I100" s="255"/>
      <c r="J100" s="256">
        <f>ROUND(I100*H100,2)</f>
        <v>0</v>
      </c>
      <c r="K100" s="252" t="s">
        <v>193</v>
      </c>
      <c r="L100" s="257"/>
      <c r="M100" s="258" t="s">
        <v>30</v>
      </c>
      <c r="N100" s="259" t="s">
        <v>49</v>
      </c>
      <c r="O100" s="84"/>
      <c r="P100" s="221">
        <f>O100*H100</f>
        <v>0</v>
      </c>
      <c r="Q100" s="221">
        <v>1</v>
      </c>
      <c r="R100" s="221">
        <f>Q100*H100</f>
        <v>4.725</v>
      </c>
      <c r="S100" s="221">
        <v>0</v>
      </c>
      <c r="T100" s="222">
        <f>S100*H100</f>
        <v>0</v>
      </c>
      <c r="AR100" s="223" t="s">
        <v>221</v>
      </c>
      <c r="AT100" s="223" t="s">
        <v>275</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2490</v>
      </c>
    </row>
    <row r="101" spans="2:63" s="11" customFormat="1" ht="22.8" customHeight="1">
      <c r="B101" s="196"/>
      <c r="C101" s="197"/>
      <c r="D101" s="198" t="s">
        <v>76</v>
      </c>
      <c r="E101" s="210" t="s">
        <v>194</v>
      </c>
      <c r="F101" s="210" t="s">
        <v>405</v>
      </c>
      <c r="G101" s="197"/>
      <c r="H101" s="197"/>
      <c r="I101" s="200"/>
      <c r="J101" s="211">
        <f>BK101</f>
        <v>0</v>
      </c>
      <c r="K101" s="197"/>
      <c r="L101" s="202"/>
      <c r="M101" s="203"/>
      <c r="N101" s="204"/>
      <c r="O101" s="204"/>
      <c r="P101" s="205">
        <f>P102</f>
        <v>0</v>
      </c>
      <c r="Q101" s="204"/>
      <c r="R101" s="205">
        <f>R102</f>
        <v>7.941234000000001</v>
      </c>
      <c r="S101" s="204"/>
      <c r="T101" s="206">
        <f>T102</f>
        <v>0</v>
      </c>
      <c r="AR101" s="207" t="s">
        <v>21</v>
      </c>
      <c r="AT101" s="208" t="s">
        <v>76</v>
      </c>
      <c r="AU101" s="208" t="s">
        <v>21</v>
      </c>
      <c r="AY101" s="207" t="s">
        <v>187</v>
      </c>
      <c r="BK101" s="209">
        <f>BK102</f>
        <v>0</v>
      </c>
    </row>
    <row r="102" spans="2:65" s="1" customFormat="1" ht="16.5" customHeight="1">
      <c r="B102" s="39"/>
      <c r="C102" s="212" t="s">
        <v>239</v>
      </c>
      <c r="D102" s="212" t="s">
        <v>189</v>
      </c>
      <c r="E102" s="213" t="s">
        <v>2380</v>
      </c>
      <c r="F102" s="214" t="s">
        <v>2381</v>
      </c>
      <c r="G102" s="215" t="s">
        <v>192</v>
      </c>
      <c r="H102" s="216">
        <v>4.2</v>
      </c>
      <c r="I102" s="217"/>
      <c r="J102" s="218">
        <f>ROUND(I102*H102,2)</f>
        <v>0</v>
      </c>
      <c r="K102" s="214" t="s">
        <v>193</v>
      </c>
      <c r="L102" s="44"/>
      <c r="M102" s="219" t="s">
        <v>30</v>
      </c>
      <c r="N102" s="220" t="s">
        <v>49</v>
      </c>
      <c r="O102" s="84"/>
      <c r="P102" s="221">
        <f>O102*H102</f>
        <v>0</v>
      </c>
      <c r="Q102" s="221">
        <v>1.89077</v>
      </c>
      <c r="R102" s="221">
        <f>Q102*H102</f>
        <v>7.941234000000001</v>
      </c>
      <c r="S102" s="221">
        <v>0</v>
      </c>
      <c r="T102" s="222">
        <f>S102*H102</f>
        <v>0</v>
      </c>
      <c r="AR102" s="223" t="s">
        <v>194</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2491</v>
      </c>
    </row>
    <row r="103" spans="2:63" s="11" customFormat="1" ht="25.9" customHeight="1">
      <c r="B103" s="196"/>
      <c r="C103" s="197"/>
      <c r="D103" s="198" t="s">
        <v>76</v>
      </c>
      <c r="E103" s="199" t="s">
        <v>627</v>
      </c>
      <c r="F103" s="199" t="s">
        <v>628</v>
      </c>
      <c r="G103" s="197"/>
      <c r="H103" s="197"/>
      <c r="I103" s="200"/>
      <c r="J103" s="201">
        <f>BK103</f>
        <v>0</v>
      </c>
      <c r="K103" s="197"/>
      <c r="L103" s="202"/>
      <c r="M103" s="203"/>
      <c r="N103" s="204"/>
      <c r="O103" s="204"/>
      <c r="P103" s="205">
        <f>P104+P116+P139</f>
        <v>0</v>
      </c>
      <c r="Q103" s="204"/>
      <c r="R103" s="205">
        <f>R104+R116+R139</f>
        <v>0.07719000000000001</v>
      </c>
      <c r="S103" s="204"/>
      <c r="T103" s="206">
        <f>T104+T116+T139</f>
        <v>0</v>
      </c>
      <c r="AR103" s="207" t="s">
        <v>135</v>
      </c>
      <c r="AT103" s="208" t="s">
        <v>76</v>
      </c>
      <c r="AU103" s="208" t="s">
        <v>77</v>
      </c>
      <c r="AY103" s="207" t="s">
        <v>187</v>
      </c>
      <c r="BK103" s="209">
        <f>BK104+BK116+BK139</f>
        <v>0</v>
      </c>
    </row>
    <row r="104" spans="2:63" s="11" customFormat="1" ht="22.8" customHeight="1">
      <c r="B104" s="196"/>
      <c r="C104" s="197"/>
      <c r="D104" s="198" t="s">
        <v>76</v>
      </c>
      <c r="E104" s="210" t="s">
        <v>697</v>
      </c>
      <c r="F104" s="210" t="s">
        <v>698</v>
      </c>
      <c r="G104" s="197"/>
      <c r="H104" s="197"/>
      <c r="I104" s="200"/>
      <c r="J104" s="211">
        <f>BK104</f>
        <v>0</v>
      </c>
      <c r="K104" s="197"/>
      <c r="L104" s="202"/>
      <c r="M104" s="203"/>
      <c r="N104" s="204"/>
      <c r="O104" s="204"/>
      <c r="P104" s="205">
        <f>SUM(P105:P115)</f>
        <v>0</v>
      </c>
      <c r="Q104" s="204"/>
      <c r="R104" s="205">
        <f>SUM(R105:R115)</f>
        <v>0.02959</v>
      </c>
      <c r="S104" s="204"/>
      <c r="T104" s="206">
        <f>SUM(T105:T115)</f>
        <v>0</v>
      </c>
      <c r="AR104" s="207" t="s">
        <v>135</v>
      </c>
      <c r="AT104" s="208" t="s">
        <v>76</v>
      </c>
      <c r="AU104" s="208" t="s">
        <v>21</v>
      </c>
      <c r="AY104" s="207" t="s">
        <v>187</v>
      </c>
      <c r="BK104" s="209">
        <f>SUM(BK105:BK115)</f>
        <v>0</v>
      </c>
    </row>
    <row r="105" spans="2:65" s="1" customFormat="1" ht="36" customHeight="1">
      <c r="B105" s="39"/>
      <c r="C105" s="212" t="s">
        <v>244</v>
      </c>
      <c r="D105" s="212" t="s">
        <v>189</v>
      </c>
      <c r="E105" s="213" t="s">
        <v>1450</v>
      </c>
      <c r="F105" s="214" t="s">
        <v>1451</v>
      </c>
      <c r="G105" s="215" t="s">
        <v>236</v>
      </c>
      <c r="H105" s="216">
        <v>50</v>
      </c>
      <c r="I105" s="217"/>
      <c r="J105" s="218">
        <f>ROUND(I105*H105,2)</f>
        <v>0</v>
      </c>
      <c r="K105" s="214" t="s">
        <v>193</v>
      </c>
      <c r="L105" s="44"/>
      <c r="M105" s="219" t="s">
        <v>30</v>
      </c>
      <c r="N105" s="220" t="s">
        <v>49</v>
      </c>
      <c r="O105" s="84"/>
      <c r="P105" s="221">
        <f>O105*H105</f>
        <v>0</v>
      </c>
      <c r="Q105" s="221">
        <v>0.00019</v>
      </c>
      <c r="R105" s="221">
        <f>Q105*H105</f>
        <v>0.0095</v>
      </c>
      <c r="S105" s="221">
        <v>0</v>
      </c>
      <c r="T105" s="222">
        <f>S105*H105</f>
        <v>0</v>
      </c>
      <c r="AR105" s="223" t="s">
        <v>262</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2492</v>
      </c>
    </row>
    <row r="106" spans="2:65" s="1" customFormat="1" ht="16.5" customHeight="1">
      <c r="B106" s="39"/>
      <c r="C106" s="250" t="s">
        <v>249</v>
      </c>
      <c r="D106" s="250" t="s">
        <v>275</v>
      </c>
      <c r="E106" s="251" t="s">
        <v>1453</v>
      </c>
      <c r="F106" s="252" t="s">
        <v>1454</v>
      </c>
      <c r="G106" s="253" t="s">
        <v>236</v>
      </c>
      <c r="H106" s="254">
        <v>50</v>
      </c>
      <c r="I106" s="255"/>
      <c r="J106" s="256">
        <f>ROUND(I106*H106,2)</f>
        <v>0</v>
      </c>
      <c r="K106" s="252" t="s">
        <v>193</v>
      </c>
      <c r="L106" s="257"/>
      <c r="M106" s="258" t="s">
        <v>30</v>
      </c>
      <c r="N106" s="259" t="s">
        <v>49</v>
      </c>
      <c r="O106" s="84"/>
      <c r="P106" s="221">
        <f>O106*H106</f>
        <v>0</v>
      </c>
      <c r="Q106" s="221">
        <v>0.00027</v>
      </c>
      <c r="R106" s="221">
        <f>Q106*H106</f>
        <v>0.0135</v>
      </c>
      <c r="S106" s="221">
        <v>0</v>
      </c>
      <c r="T106" s="222">
        <f>S106*H106</f>
        <v>0</v>
      </c>
      <c r="AR106" s="223" t="s">
        <v>365</v>
      </c>
      <c r="AT106" s="223" t="s">
        <v>275</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262</v>
      </c>
      <c r="BM106" s="223" t="s">
        <v>2493</v>
      </c>
    </row>
    <row r="107" spans="2:65" s="1" customFormat="1" ht="24" customHeight="1">
      <c r="B107" s="39"/>
      <c r="C107" s="212" t="s">
        <v>254</v>
      </c>
      <c r="D107" s="212" t="s">
        <v>189</v>
      </c>
      <c r="E107" s="213" t="s">
        <v>1456</v>
      </c>
      <c r="F107" s="214" t="s">
        <v>1457</v>
      </c>
      <c r="G107" s="215" t="s">
        <v>236</v>
      </c>
      <c r="H107" s="216">
        <v>156</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262</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262</v>
      </c>
      <c r="BM107" s="223" t="s">
        <v>2494</v>
      </c>
    </row>
    <row r="108" spans="2:65" s="1" customFormat="1" ht="16.5" customHeight="1">
      <c r="B108" s="39"/>
      <c r="C108" s="250" t="s">
        <v>8</v>
      </c>
      <c r="D108" s="250" t="s">
        <v>275</v>
      </c>
      <c r="E108" s="251" t="s">
        <v>1459</v>
      </c>
      <c r="F108" s="252" t="s">
        <v>1460</v>
      </c>
      <c r="G108" s="253" t="s">
        <v>236</v>
      </c>
      <c r="H108" s="254">
        <v>70</v>
      </c>
      <c r="I108" s="255"/>
      <c r="J108" s="256">
        <f>ROUND(I108*H108,2)</f>
        <v>0</v>
      </c>
      <c r="K108" s="252" t="s">
        <v>193</v>
      </c>
      <c r="L108" s="257"/>
      <c r="M108" s="258" t="s">
        <v>30</v>
      </c>
      <c r="N108" s="259" t="s">
        <v>49</v>
      </c>
      <c r="O108" s="84"/>
      <c r="P108" s="221">
        <f>O108*H108</f>
        <v>0</v>
      </c>
      <c r="Q108" s="221">
        <v>3E-05</v>
      </c>
      <c r="R108" s="221">
        <f>Q108*H108</f>
        <v>0.0021</v>
      </c>
      <c r="S108" s="221">
        <v>0</v>
      </c>
      <c r="T108" s="222">
        <f>S108*H108</f>
        <v>0</v>
      </c>
      <c r="AR108" s="223" t="s">
        <v>365</v>
      </c>
      <c r="AT108" s="223" t="s">
        <v>275</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2495</v>
      </c>
    </row>
    <row r="109" spans="2:65" s="1" customFormat="1" ht="16.5" customHeight="1">
      <c r="B109" s="39"/>
      <c r="C109" s="250" t="s">
        <v>262</v>
      </c>
      <c r="D109" s="250" t="s">
        <v>275</v>
      </c>
      <c r="E109" s="251" t="s">
        <v>1462</v>
      </c>
      <c r="F109" s="252" t="s">
        <v>1463</v>
      </c>
      <c r="G109" s="253" t="s">
        <v>236</v>
      </c>
      <c r="H109" s="254">
        <v>15</v>
      </c>
      <c r="I109" s="255"/>
      <c r="J109" s="256">
        <f>ROUND(I109*H109,2)</f>
        <v>0</v>
      </c>
      <c r="K109" s="252" t="s">
        <v>193</v>
      </c>
      <c r="L109" s="257"/>
      <c r="M109" s="258" t="s">
        <v>30</v>
      </c>
      <c r="N109" s="259" t="s">
        <v>49</v>
      </c>
      <c r="O109" s="84"/>
      <c r="P109" s="221">
        <f>O109*H109</f>
        <v>0</v>
      </c>
      <c r="Q109" s="221">
        <v>4E-05</v>
      </c>
      <c r="R109" s="221">
        <f>Q109*H109</f>
        <v>0.0006000000000000001</v>
      </c>
      <c r="S109" s="221">
        <v>0</v>
      </c>
      <c r="T109" s="222">
        <f>S109*H109</f>
        <v>0</v>
      </c>
      <c r="AR109" s="223" t="s">
        <v>365</v>
      </c>
      <c r="AT109" s="223" t="s">
        <v>275</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2496</v>
      </c>
    </row>
    <row r="110" spans="2:65" s="1" customFormat="1" ht="16.5" customHeight="1">
      <c r="B110" s="39"/>
      <c r="C110" s="250" t="s">
        <v>266</v>
      </c>
      <c r="D110" s="250" t="s">
        <v>275</v>
      </c>
      <c r="E110" s="251" t="s">
        <v>1465</v>
      </c>
      <c r="F110" s="252" t="s">
        <v>1466</v>
      </c>
      <c r="G110" s="253" t="s">
        <v>236</v>
      </c>
      <c r="H110" s="254">
        <v>6</v>
      </c>
      <c r="I110" s="255"/>
      <c r="J110" s="256">
        <f>ROUND(I110*H110,2)</f>
        <v>0</v>
      </c>
      <c r="K110" s="252" t="s">
        <v>193</v>
      </c>
      <c r="L110" s="257"/>
      <c r="M110" s="258" t="s">
        <v>30</v>
      </c>
      <c r="N110" s="259" t="s">
        <v>49</v>
      </c>
      <c r="O110" s="84"/>
      <c r="P110" s="221">
        <f>O110*H110</f>
        <v>0</v>
      </c>
      <c r="Q110" s="221">
        <v>4E-05</v>
      </c>
      <c r="R110" s="221">
        <f>Q110*H110</f>
        <v>0.00024000000000000003</v>
      </c>
      <c r="S110" s="221">
        <v>0</v>
      </c>
      <c r="T110" s="222">
        <f>S110*H110</f>
        <v>0</v>
      </c>
      <c r="AR110" s="223" t="s">
        <v>365</v>
      </c>
      <c r="AT110" s="223" t="s">
        <v>275</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262</v>
      </c>
      <c r="BM110" s="223" t="s">
        <v>2497</v>
      </c>
    </row>
    <row r="111" spans="2:65" s="1" customFormat="1" ht="16.5" customHeight="1">
      <c r="B111" s="39"/>
      <c r="C111" s="250" t="s">
        <v>274</v>
      </c>
      <c r="D111" s="250" t="s">
        <v>275</v>
      </c>
      <c r="E111" s="251" t="s">
        <v>1468</v>
      </c>
      <c r="F111" s="252" t="s">
        <v>1469</v>
      </c>
      <c r="G111" s="253" t="s">
        <v>236</v>
      </c>
      <c r="H111" s="254">
        <v>35</v>
      </c>
      <c r="I111" s="255"/>
      <c r="J111" s="256">
        <f>ROUND(I111*H111,2)</f>
        <v>0</v>
      </c>
      <c r="K111" s="252" t="s">
        <v>193</v>
      </c>
      <c r="L111" s="257"/>
      <c r="M111" s="258" t="s">
        <v>30</v>
      </c>
      <c r="N111" s="259" t="s">
        <v>49</v>
      </c>
      <c r="O111" s="84"/>
      <c r="P111" s="221">
        <f>O111*H111</f>
        <v>0</v>
      </c>
      <c r="Q111" s="221">
        <v>5E-05</v>
      </c>
      <c r="R111" s="221">
        <f>Q111*H111</f>
        <v>0.00175</v>
      </c>
      <c r="S111" s="221">
        <v>0</v>
      </c>
      <c r="T111" s="222">
        <f>S111*H111</f>
        <v>0</v>
      </c>
      <c r="AR111" s="223" t="s">
        <v>365</v>
      </c>
      <c r="AT111" s="223" t="s">
        <v>275</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262</v>
      </c>
      <c r="BM111" s="223" t="s">
        <v>2498</v>
      </c>
    </row>
    <row r="112" spans="2:65" s="1" customFormat="1" ht="16.5" customHeight="1">
      <c r="B112" s="39"/>
      <c r="C112" s="250" t="s">
        <v>280</v>
      </c>
      <c r="D112" s="250" t="s">
        <v>275</v>
      </c>
      <c r="E112" s="251" t="s">
        <v>1471</v>
      </c>
      <c r="F112" s="252" t="s">
        <v>1472</v>
      </c>
      <c r="G112" s="253" t="s">
        <v>236</v>
      </c>
      <c r="H112" s="254">
        <v>20</v>
      </c>
      <c r="I112" s="255"/>
      <c r="J112" s="256">
        <f>ROUND(I112*H112,2)</f>
        <v>0</v>
      </c>
      <c r="K112" s="252" t="s">
        <v>193</v>
      </c>
      <c r="L112" s="257"/>
      <c r="M112" s="258" t="s">
        <v>30</v>
      </c>
      <c r="N112" s="259" t="s">
        <v>49</v>
      </c>
      <c r="O112" s="84"/>
      <c r="P112" s="221">
        <f>O112*H112</f>
        <v>0</v>
      </c>
      <c r="Q112" s="221">
        <v>6E-05</v>
      </c>
      <c r="R112" s="221">
        <f>Q112*H112</f>
        <v>0.0012000000000000001</v>
      </c>
      <c r="S112" s="221">
        <v>0</v>
      </c>
      <c r="T112" s="222">
        <f>S112*H112</f>
        <v>0</v>
      </c>
      <c r="AR112" s="223" t="s">
        <v>365</v>
      </c>
      <c r="AT112" s="223" t="s">
        <v>275</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2499</v>
      </c>
    </row>
    <row r="113" spans="2:65" s="1" customFormat="1" ht="16.5" customHeight="1">
      <c r="B113" s="39"/>
      <c r="C113" s="250" t="s">
        <v>284</v>
      </c>
      <c r="D113" s="250" t="s">
        <v>275</v>
      </c>
      <c r="E113" s="251" t="s">
        <v>1474</v>
      </c>
      <c r="F113" s="252" t="s">
        <v>1475</v>
      </c>
      <c r="G113" s="253" t="s">
        <v>236</v>
      </c>
      <c r="H113" s="254">
        <v>10</v>
      </c>
      <c r="I113" s="255"/>
      <c r="J113" s="256">
        <f>ROUND(I113*H113,2)</f>
        <v>0</v>
      </c>
      <c r="K113" s="252" t="s">
        <v>193</v>
      </c>
      <c r="L113" s="257"/>
      <c r="M113" s="258" t="s">
        <v>30</v>
      </c>
      <c r="N113" s="259" t="s">
        <v>49</v>
      </c>
      <c r="O113" s="84"/>
      <c r="P113" s="221">
        <f>O113*H113</f>
        <v>0</v>
      </c>
      <c r="Q113" s="221">
        <v>7E-05</v>
      </c>
      <c r="R113" s="221">
        <f>Q113*H113</f>
        <v>0.0006999999999999999</v>
      </c>
      <c r="S113" s="221">
        <v>0</v>
      </c>
      <c r="T113" s="222">
        <f>S113*H113</f>
        <v>0</v>
      </c>
      <c r="AR113" s="223" t="s">
        <v>365</v>
      </c>
      <c r="AT113" s="223" t="s">
        <v>275</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2500</v>
      </c>
    </row>
    <row r="114" spans="2:65" s="1" customFormat="1" ht="16.5" customHeight="1">
      <c r="B114" s="39"/>
      <c r="C114" s="212" t="s">
        <v>7</v>
      </c>
      <c r="D114" s="212" t="s">
        <v>189</v>
      </c>
      <c r="E114" s="213" t="s">
        <v>1477</v>
      </c>
      <c r="F114" s="214" t="s">
        <v>1478</v>
      </c>
      <c r="G114" s="215" t="s">
        <v>436</v>
      </c>
      <c r="H114" s="216">
        <v>1</v>
      </c>
      <c r="I114" s="217"/>
      <c r="J114" s="218">
        <f>ROUND(I114*H114,2)</f>
        <v>0</v>
      </c>
      <c r="K114" s="214" t="s">
        <v>30</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2501</v>
      </c>
    </row>
    <row r="115" spans="2:65" s="1" customFormat="1" ht="24" customHeight="1">
      <c r="B115" s="39"/>
      <c r="C115" s="212" t="s">
        <v>296</v>
      </c>
      <c r="D115" s="212" t="s">
        <v>189</v>
      </c>
      <c r="E115" s="213" t="s">
        <v>1480</v>
      </c>
      <c r="F115" s="214" t="s">
        <v>1481</v>
      </c>
      <c r="G115" s="215" t="s">
        <v>1427</v>
      </c>
      <c r="H115" s="265"/>
      <c r="I115" s="217"/>
      <c r="J115" s="218">
        <f>ROUND(I115*H115,2)</f>
        <v>0</v>
      </c>
      <c r="K115" s="214" t="s">
        <v>193</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2502</v>
      </c>
    </row>
    <row r="116" spans="2:63" s="11" customFormat="1" ht="22.8" customHeight="1">
      <c r="B116" s="196"/>
      <c r="C116" s="197"/>
      <c r="D116" s="198" t="s">
        <v>76</v>
      </c>
      <c r="E116" s="210" t="s">
        <v>1394</v>
      </c>
      <c r="F116" s="210" t="s">
        <v>91</v>
      </c>
      <c r="G116" s="197"/>
      <c r="H116" s="197"/>
      <c r="I116" s="200"/>
      <c r="J116" s="211">
        <f>BK116</f>
        <v>0</v>
      </c>
      <c r="K116" s="197"/>
      <c r="L116" s="202"/>
      <c r="M116" s="203"/>
      <c r="N116" s="204"/>
      <c r="O116" s="204"/>
      <c r="P116" s="205">
        <f>SUM(P117:P138)</f>
        <v>0</v>
      </c>
      <c r="Q116" s="204"/>
      <c r="R116" s="205">
        <f>SUM(R117:R138)</f>
        <v>0.04732</v>
      </c>
      <c r="S116" s="204"/>
      <c r="T116" s="206">
        <f>SUM(T117:T138)</f>
        <v>0</v>
      </c>
      <c r="AR116" s="207" t="s">
        <v>135</v>
      </c>
      <c r="AT116" s="208" t="s">
        <v>76</v>
      </c>
      <c r="AU116" s="208" t="s">
        <v>21</v>
      </c>
      <c r="AY116" s="207" t="s">
        <v>187</v>
      </c>
      <c r="BK116" s="209">
        <f>SUM(BK117:BK138)</f>
        <v>0</v>
      </c>
    </row>
    <row r="117" spans="2:65" s="1" customFormat="1" ht="16.5" customHeight="1">
      <c r="B117" s="39"/>
      <c r="C117" s="212" t="s">
        <v>308</v>
      </c>
      <c r="D117" s="212" t="s">
        <v>189</v>
      </c>
      <c r="E117" s="213" t="s">
        <v>1395</v>
      </c>
      <c r="F117" s="214" t="s">
        <v>1396</v>
      </c>
      <c r="G117" s="215" t="s">
        <v>236</v>
      </c>
      <c r="H117" s="216">
        <v>1</v>
      </c>
      <c r="I117" s="217"/>
      <c r="J117" s="218">
        <f>ROUND(I117*H117,2)</f>
        <v>0</v>
      </c>
      <c r="K117" s="214" t="s">
        <v>193</v>
      </c>
      <c r="L117" s="44"/>
      <c r="M117" s="219" t="s">
        <v>30</v>
      </c>
      <c r="N117" s="220" t="s">
        <v>49</v>
      </c>
      <c r="O117" s="84"/>
      <c r="P117" s="221">
        <f>O117*H117</f>
        <v>0</v>
      </c>
      <c r="Q117" s="221">
        <v>0.00493</v>
      </c>
      <c r="R117" s="221">
        <f>Q117*H117</f>
        <v>0.00493</v>
      </c>
      <c r="S117" s="221">
        <v>0</v>
      </c>
      <c r="T117" s="222">
        <f>S117*H117</f>
        <v>0</v>
      </c>
      <c r="AR117" s="223" t="s">
        <v>262</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2503</v>
      </c>
    </row>
    <row r="118" spans="2:65" s="1" customFormat="1" ht="16.5" customHeight="1">
      <c r="B118" s="39"/>
      <c r="C118" s="212" t="s">
        <v>330</v>
      </c>
      <c r="D118" s="212" t="s">
        <v>189</v>
      </c>
      <c r="E118" s="213" t="s">
        <v>1398</v>
      </c>
      <c r="F118" s="214" t="s">
        <v>1399</v>
      </c>
      <c r="G118" s="215" t="s">
        <v>236</v>
      </c>
      <c r="H118" s="216">
        <v>9</v>
      </c>
      <c r="I118" s="217"/>
      <c r="J118" s="218">
        <f>ROUND(I118*H118,2)</f>
        <v>0</v>
      </c>
      <c r="K118" s="214" t="s">
        <v>193</v>
      </c>
      <c r="L118" s="44"/>
      <c r="M118" s="219" t="s">
        <v>30</v>
      </c>
      <c r="N118" s="220" t="s">
        <v>49</v>
      </c>
      <c r="O118" s="84"/>
      <c r="P118" s="221">
        <f>O118*H118</f>
        <v>0</v>
      </c>
      <c r="Q118" s="221">
        <v>0.00256</v>
      </c>
      <c r="R118" s="221">
        <f>Q118*H118</f>
        <v>0.02304</v>
      </c>
      <c r="S118" s="221">
        <v>0</v>
      </c>
      <c r="T118" s="222">
        <f>S118*H118</f>
        <v>0</v>
      </c>
      <c r="AR118" s="223" t="s">
        <v>262</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262</v>
      </c>
      <c r="BM118" s="223" t="s">
        <v>2504</v>
      </c>
    </row>
    <row r="119" spans="2:65" s="1" customFormat="1" ht="16.5" customHeight="1">
      <c r="B119" s="39"/>
      <c r="C119" s="212" t="s">
        <v>336</v>
      </c>
      <c r="D119" s="212" t="s">
        <v>189</v>
      </c>
      <c r="E119" s="213" t="s">
        <v>2505</v>
      </c>
      <c r="F119" s="214" t="s">
        <v>2506</v>
      </c>
      <c r="G119" s="215" t="s">
        <v>333</v>
      </c>
      <c r="H119" s="216">
        <v>1</v>
      </c>
      <c r="I119" s="217"/>
      <c r="J119" s="218">
        <f>ROUND(I119*H119,2)</f>
        <v>0</v>
      </c>
      <c r="K119" s="214" t="s">
        <v>193</v>
      </c>
      <c r="L119" s="44"/>
      <c r="M119" s="219" t="s">
        <v>30</v>
      </c>
      <c r="N119" s="220" t="s">
        <v>49</v>
      </c>
      <c r="O119" s="84"/>
      <c r="P119" s="221">
        <f>O119*H119</f>
        <v>0</v>
      </c>
      <c r="Q119" s="221">
        <v>0.00338</v>
      </c>
      <c r="R119" s="221">
        <f>Q119*H119</f>
        <v>0.00338</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2507</v>
      </c>
    </row>
    <row r="120" spans="2:65" s="1" customFormat="1" ht="16.5" customHeight="1">
      <c r="B120" s="39"/>
      <c r="C120" s="212" t="s">
        <v>341</v>
      </c>
      <c r="D120" s="212" t="s">
        <v>189</v>
      </c>
      <c r="E120" s="213" t="s">
        <v>2508</v>
      </c>
      <c r="F120" s="214" t="s">
        <v>2509</v>
      </c>
      <c r="G120" s="215" t="s">
        <v>333</v>
      </c>
      <c r="H120" s="216">
        <v>1</v>
      </c>
      <c r="I120" s="217"/>
      <c r="J120" s="218">
        <f>ROUND(I120*H120,2)</f>
        <v>0</v>
      </c>
      <c r="K120" s="214" t="s">
        <v>193</v>
      </c>
      <c r="L120" s="44"/>
      <c r="M120" s="219" t="s">
        <v>30</v>
      </c>
      <c r="N120" s="220" t="s">
        <v>49</v>
      </c>
      <c r="O120" s="84"/>
      <c r="P120" s="221">
        <f>O120*H120</f>
        <v>0</v>
      </c>
      <c r="Q120" s="221">
        <v>0.00022</v>
      </c>
      <c r="R120" s="221">
        <f>Q120*H120</f>
        <v>0.00022</v>
      </c>
      <c r="S120" s="221">
        <v>0</v>
      </c>
      <c r="T120" s="222">
        <f>S120*H120</f>
        <v>0</v>
      </c>
      <c r="AR120" s="223" t="s">
        <v>262</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2510</v>
      </c>
    </row>
    <row r="121" spans="2:65" s="1" customFormat="1" ht="16.5" customHeight="1">
      <c r="B121" s="39"/>
      <c r="C121" s="212" t="s">
        <v>345</v>
      </c>
      <c r="D121" s="212" t="s">
        <v>189</v>
      </c>
      <c r="E121" s="213" t="s">
        <v>2511</v>
      </c>
      <c r="F121" s="214" t="s">
        <v>2512</v>
      </c>
      <c r="G121" s="215" t="s">
        <v>236</v>
      </c>
      <c r="H121" s="216">
        <v>25</v>
      </c>
      <c r="I121" s="217"/>
      <c r="J121" s="218">
        <f>ROUND(I121*H121,2)</f>
        <v>0</v>
      </c>
      <c r="K121" s="214" t="s">
        <v>193</v>
      </c>
      <c r="L121" s="44"/>
      <c r="M121" s="219" t="s">
        <v>30</v>
      </c>
      <c r="N121" s="220" t="s">
        <v>49</v>
      </c>
      <c r="O121" s="84"/>
      <c r="P121" s="221">
        <f>O121*H121</f>
        <v>0</v>
      </c>
      <c r="Q121" s="221">
        <v>0.00039</v>
      </c>
      <c r="R121" s="221">
        <f>Q121*H121</f>
        <v>0.00975</v>
      </c>
      <c r="S121" s="221">
        <v>0</v>
      </c>
      <c r="T121" s="222">
        <f>S121*H121</f>
        <v>0</v>
      </c>
      <c r="AR121" s="223" t="s">
        <v>262</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2513</v>
      </c>
    </row>
    <row r="122" spans="2:65" s="1" customFormat="1" ht="16.5" customHeight="1">
      <c r="B122" s="39"/>
      <c r="C122" s="212" t="s">
        <v>349</v>
      </c>
      <c r="D122" s="212" t="s">
        <v>189</v>
      </c>
      <c r="E122" s="213" t="s">
        <v>2514</v>
      </c>
      <c r="F122" s="214" t="s">
        <v>2515</v>
      </c>
      <c r="G122" s="215" t="s">
        <v>339</v>
      </c>
      <c r="H122" s="216">
        <v>2</v>
      </c>
      <c r="I122" s="217"/>
      <c r="J122" s="218">
        <f>ROUND(I122*H122,2)</f>
        <v>0</v>
      </c>
      <c r="K122" s="214" t="s">
        <v>193</v>
      </c>
      <c r="L122" s="44"/>
      <c r="M122" s="219" t="s">
        <v>30</v>
      </c>
      <c r="N122" s="220" t="s">
        <v>49</v>
      </c>
      <c r="O122" s="84"/>
      <c r="P122" s="221">
        <f>O122*H122</f>
        <v>0</v>
      </c>
      <c r="Q122" s="221">
        <v>0.00061</v>
      </c>
      <c r="R122" s="221">
        <f>Q122*H122</f>
        <v>0.00122</v>
      </c>
      <c r="S122" s="221">
        <v>0</v>
      </c>
      <c r="T122" s="222">
        <f>S122*H122</f>
        <v>0</v>
      </c>
      <c r="AR122" s="223" t="s">
        <v>262</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2516</v>
      </c>
    </row>
    <row r="123" spans="2:65" s="1" customFormat="1" ht="16.5" customHeight="1">
      <c r="B123" s="39"/>
      <c r="C123" s="212" t="s">
        <v>353</v>
      </c>
      <c r="D123" s="212" t="s">
        <v>189</v>
      </c>
      <c r="E123" s="213" t="s">
        <v>2517</v>
      </c>
      <c r="F123" s="214" t="s">
        <v>2518</v>
      </c>
      <c r="G123" s="215" t="s">
        <v>339</v>
      </c>
      <c r="H123" s="216">
        <v>1</v>
      </c>
      <c r="I123" s="217"/>
      <c r="J123" s="218">
        <f>ROUND(I123*H123,2)</f>
        <v>0</v>
      </c>
      <c r="K123" s="214" t="s">
        <v>193</v>
      </c>
      <c r="L123" s="44"/>
      <c r="M123" s="219" t="s">
        <v>30</v>
      </c>
      <c r="N123" s="220" t="s">
        <v>49</v>
      </c>
      <c r="O123" s="84"/>
      <c r="P123" s="221">
        <f>O123*H123</f>
        <v>0</v>
      </c>
      <c r="Q123" s="221">
        <v>0.00088</v>
      </c>
      <c r="R123" s="221">
        <f>Q123*H123</f>
        <v>0.00088</v>
      </c>
      <c r="S123" s="221">
        <v>0</v>
      </c>
      <c r="T123" s="222">
        <f>S123*H123</f>
        <v>0</v>
      </c>
      <c r="AR123" s="223" t="s">
        <v>262</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2519</v>
      </c>
    </row>
    <row r="124" spans="2:65" s="1" customFormat="1" ht="16.5" customHeight="1">
      <c r="B124" s="39"/>
      <c r="C124" s="212" t="s">
        <v>357</v>
      </c>
      <c r="D124" s="212" t="s">
        <v>189</v>
      </c>
      <c r="E124" s="213" t="s">
        <v>1401</v>
      </c>
      <c r="F124" s="214" t="s">
        <v>1402</v>
      </c>
      <c r="G124" s="215" t="s">
        <v>339</v>
      </c>
      <c r="H124" s="216">
        <v>1</v>
      </c>
      <c r="I124" s="217"/>
      <c r="J124" s="218">
        <f>ROUND(I124*H124,2)</f>
        <v>0</v>
      </c>
      <c r="K124" s="214" t="s">
        <v>193</v>
      </c>
      <c r="L124" s="44"/>
      <c r="M124" s="219" t="s">
        <v>30</v>
      </c>
      <c r="N124" s="220" t="s">
        <v>49</v>
      </c>
      <c r="O124" s="84"/>
      <c r="P124" s="221">
        <f>O124*H124</f>
        <v>0</v>
      </c>
      <c r="Q124" s="221">
        <v>0.00062</v>
      </c>
      <c r="R124" s="221">
        <f>Q124*H124</f>
        <v>0.00062</v>
      </c>
      <c r="S124" s="221">
        <v>0</v>
      </c>
      <c r="T124" s="222">
        <f>S124*H124</f>
        <v>0</v>
      </c>
      <c r="AR124" s="223" t="s">
        <v>262</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262</v>
      </c>
      <c r="BM124" s="223" t="s">
        <v>2520</v>
      </c>
    </row>
    <row r="125" spans="2:65" s="1" customFormat="1" ht="16.5" customHeight="1">
      <c r="B125" s="39"/>
      <c r="C125" s="212" t="s">
        <v>361</v>
      </c>
      <c r="D125" s="212" t="s">
        <v>189</v>
      </c>
      <c r="E125" s="213" t="s">
        <v>2521</v>
      </c>
      <c r="F125" s="214" t="s">
        <v>2522</v>
      </c>
      <c r="G125" s="215" t="s">
        <v>333</v>
      </c>
      <c r="H125" s="216">
        <v>1</v>
      </c>
      <c r="I125" s="217"/>
      <c r="J125" s="218">
        <f>ROUND(I125*H125,2)</f>
        <v>0</v>
      </c>
      <c r="K125" s="214" t="s">
        <v>193</v>
      </c>
      <c r="L125" s="44"/>
      <c r="M125" s="219" t="s">
        <v>30</v>
      </c>
      <c r="N125" s="220" t="s">
        <v>49</v>
      </c>
      <c r="O125" s="84"/>
      <c r="P125" s="221">
        <f>O125*H125</f>
        <v>0</v>
      </c>
      <c r="Q125" s="221">
        <v>0.00328</v>
      </c>
      <c r="R125" s="221">
        <f>Q125*H125</f>
        <v>0.00328</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2523</v>
      </c>
    </row>
    <row r="126" spans="2:65" s="1" customFormat="1" ht="16.5" customHeight="1">
      <c r="B126" s="39"/>
      <c r="C126" s="212" t="s">
        <v>365</v>
      </c>
      <c r="D126" s="212" t="s">
        <v>189</v>
      </c>
      <c r="E126" s="213" t="s">
        <v>2524</v>
      </c>
      <c r="F126" s="214" t="s">
        <v>2525</v>
      </c>
      <c r="G126" s="215" t="s">
        <v>436</v>
      </c>
      <c r="H126" s="216">
        <v>1</v>
      </c>
      <c r="I126" s="217"/>
      <c r="J126" s="218">
        <f>ROUND(I126*H126,2)</f>
        <v>0</v>
      </c>
      <c r="K126" s="214" t="s">
        <v>1112</v>
      </c>
      <c r="L126" s="44"/>
      <c r="M126" s="219" t="s">
        <v>30</v>
      </c>
      <c r="N126" s="220" t="s">
        <v>49</v>
      </c>
      <c r="O126" s="84"/>
      <c r="P126" s="221">
        <f>O126*H126</f>
        <v>0</v>
      </c>
      <c r="Q126" s="221">
        <v>0</v>
      </c>
      <c r="R126" s="221">
        <f>Q126*H126</f>
        <v>0</v>
      </c>
      <c r="S126" s="221">
        <v>0</v>
      </c>
      <c r="T126" s="222">
        <f>S126*H126</f>
        <v>0</v>
      </c>
      <c r="AR126" s="223" t="s">
        <v>262</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262</v>
      </c>
      <c r="BM126" s="223" t="s">
        <v>2526</v>
      </c>
    </row>
    <row r="127" spans="2:65" s="1" customFormat="1" ht="16.5" customHeight="1">
      <c r="B127" s="39"/>
      <c r="C127" s="212" t="s">
        <v>369</v>
      </c>
      <c r="D127" s="212" t="s">
        <v>189</v>
      </c>
      <c r="E127" s="213" t="s">
        <v>1404</v>
      </c>
      <c r="F127" s="214" t="s">
        <v>1405</v>
      </c>
      <c r="G127" s="215" t="s">
        <v>236</v>
      </c>
      <c r="H127" s="216">
        <v>12</v>
      </c>
      <c r="I127" s="217"/>
      <c r="J127" s="218">
        <f>ROUND(I127*H127,2)</f>
        <v>0</v>
      </c>
      <c r="K127" s="214" t="s">
        <v>1112</v>
      </c>
      <c r="L127" s="44"/>
      <c r="M127" s="219" t="s">
        <v>30</v>
      </c>
      <c r="N127" s="220" t="s">
        <v>49</v>
      </c>
      <c r="O127" s="84"/>
      <c r="P127" s="221">
        <f>O127*H127</f>
        <v>0</v>
      </c>
      <c r="Q127" s="221">
        <v>0</v>
      </c>
      <c r="R127" s="221">
        <f>Q127*H127</f>
        <v>0</v>
      </c>
      <c r="S127" s="221">
        <v>0</v>
      </c>
      <c r="T127" s="222">
        <f>S127*H127</f>
        <v>0</v>
      </c>
      <c r="AR127" s="223" t="s">
        <v>262</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262</v>
      </c>
      <c r="BM127" s="223" t="s">
        <v>2527</v>
      </c>
    </row>
    <row r="128" spans="2:65" s="1" customFormat="1" ht="16.5" customHeight="1">
      <c r="B128" s="39"/>
      <c r="C128" s="212" t="s">
        <v>373</v>
      </c>
      <c r="D128" s="212" t="s">
        <v>189</v>
      </c>
      <c r="E128" s="213" t="s">
        <v>1407</v>
      </c>
      <c r="F128" s="214" t="s">
        <v>1408</v>
      </c>
      <c r="G128" s="215" t="s">
        <v>436</v>
      </c>
      <c r="H128" s="216">
        <v>1</v>
      </c>
      <c r="I128" s="217"/>
      <c r="J128" s="218">
        <f>ROUND(I128*H128,2)</f>
        <v>0</v>
      </c>
      <c r="K128" s="214" t="s">
        <v>1112</v>
      </c>
      <c r="L128" s="44"/>
      <c r="M128" s="219" t="s">
        <v>30</v>
      </c>
      <c r="N128" s="220" t="s">
        <v>49</v>
      </c>
      <c r="O128" s="84"/>
      <c r="P128" s="221">
        <f>O128*H128</f>
        <v>0</v>
      </c>
      <c r="Q128" s="221">
        <v>0</v>
      </c>
      <c r="R128" s="221">
        <f>Q128*H128</f>
        <v>0</v>
      </c>
      <c r="S128" s="221">
        <v>0</v>
      </c>
      <c r="T128" s="222">
        <f>S128*H128</f>
        <v>0</v>
      </c>
      <c r="AR128" s="223" t="s">
        <v>262</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262</v>
      </c>
      <c r="BM128" s="223" t="s">
        <v>2528</v>
      </c>
    </row>
    <row r="129" spans="2:65" s="1" customFormat="1" ht="16.5" customHeight="1">
      <c r="B129" s="39"/>
      <c r="C129" s="212" t="s">
        <v>377</v>
      </c>
      <c r="D129" s="212" t="s">
        <v>189</v>
      </c>
      <c r="E129" s="213" t="s">
        <v>1410</v>
      </c>
      <c r="F129" s="214" t="s">
        <v>1411</v>
      </c>
      <c r="G129" s="215" t="s">
        <v>436</v>
      </c>
      <c r="H129" s="216">
        <v>1</v>
      </c>
      <c r="I129" s="217"/>
      <c r="J129" s="218">
        <f>ROUND(I129*H129,2)</f>
        <v>0</v>
      </c>
      <c r="K129" s="214" t="s">
        <v>1112</v>
      </c>
      <c r="L129" s="44"/>
      <c r="M129" s="219" t="s">
        <v>30</v>
      </c>
      <c r="N129" s="220" t="s">
        <v>49</v>
      </c>
      <c r="O129" s="84"/>
      <c r="P129" s="221">
        <f>O129*H129</f>
        <v>0</v>
      </c>
      <c r="Q129" s="221">
        <v>0</v>
      </c>
      <c r="R129" s="221">
        <f>Q129*H129</f>
        <v>0</v>
      </c>
      <c r="S129" s="221">
        <v>0</v>
      </c>
      <c r="T129" s="222">
        <f>S129*H129</f>
        <v>0</v>
      </c>
      <c r="AR129" s="223" t="s">
        <v>262</v>
      </c>
      <c r="AT129" s="223" t="s">
        <v>189</v>
      </c>
      <c r="AU129" s="223" t="s">
        <v>135</v>
      </c>
      <c r="AY129" s="17" t="s">
        <v>187</v>
      </c>
      <c r="BE129" s="224">
        <f>IF(N129="základní",J129,0)</f>
        <v>0</v>
      </c>
      <c r="BF129" s="224">
        <f>IF(N129="snížená",J129,0)</f>
        <v>0</v>
      </c>
      <c r="BG129" s="224">
        <f>IF(N129="zákl. přenesená",J129,0)</f>
        <v>0</v>
      </c>
      <c r="BH129" s="224">
        <f>IF(N129="sníž. přenesená",J129,0)</f>
        <v>0</v>
      </c>
      <c r="BI129" s="224">
        <f>IF(N129="nulová",J129,0)</f>
        <v>0</v>
      </c>
      <c r="BJ129" s="17" t="s">
        <v>135</v>
      </c>
      <c r="BK129" s="224">
        <f>ROUND(I129*H129,2)</f>
        <v>0</v>
      </c>
      <c r="BL129" s="17" t="s">
        <v>262</v>
      </c>
      <c r="BM129" s="223" t="s">
        <v>2529</v>
      </c>
    </row>
    <row r="130" spans="2:65" s="1" customFormat="1" ht="16.5" customHeight="1">
      <c r="B130" s="39"/>
      <c r="C130" s="212" t="s">
        <v>382</v>
      </c>
      <c r="D130" s="212" t="s">
        <v>189</v>
      </c>
      <c r="E130" s="213" t="s">
        <v>1413</v>
      </c>
      <c r="F130" s="214" t="s">
        <v>1414</v>
      </c>
      <c r="G130" s="215" t="s">
        <v>236</v>
      </c>
      <c r="H130" s="216">
        <v>37</v>
      </c>
      <c r="I130" s="217"/>
      <c r="J130" s="218">
        <f>ROUND(I130*H130,2)</f>
        <v>0</v>
      </c>
      <c r="K130" s="214" t="s">
        <v>1112</v>
      </c>
      <c r="L130" s="44"/>
      <c r="M130" s="219" t="s">
        <v>30</v>
      </c>
      <c r="N130" s="220" t="s">
        <v>49</v>
      </c>
      <c r="O130" s="84"/>
      <c r="P130" s="221">
        <f>O130*H130</f>
        <v>0</v>
      </c>
      <c r="Q130" s="221">
        <v>0</v>
      </c>
      <c r="R130" s="221">
        <f>Q130*H130</f>
        <v>0</v>
      </c>
      <c r="S130" s="221">
        <v>0</v>
      </c>
      <c r="T130" s="222">
        <f>S130*H130</f>
        <v>0</v>
      </c>
      <c r="AR130" s="223" t="s">
        <v>262</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2530</v>
      </c>
    </row>
    <row r="131" spans="2:65" s="1" customFormat="1" ht="16.5" customHeight="1">
      <c r="B131" s="39"/>
      <c r="C131" s="212" t="s">
        <v>387</v>
      </c>
      <c r="D131" s="212" t="s">
        <v>189</v>
      </c>
      <c r="E131" s="213" t="s">
        <v>1416</v>
      </c>
      <c r="F131" s="214" t="s">
        <v>1417</v>
      </c>
      <c r="G131" s="215" t="s">
        <v>236</v>
      </c>
      <c r="H131" s="216">
        <v>37</v>
      </c>
      <c r="I131" s="217"/>
      <c r="J131" s="218">
        <f>ROUND(I131*H131,2)</f>
        <v>0</v>
      </c>
      <c r="K131" s="214" t="s">
        <v>1112</v>
      </c>
      <c r="L131" s="44"/>
      <c r="M131" s="219" t="s">
        <v>30</v>
      </c>
      <c r="N131" s="220" t="s">
        <v>49</v>
      </c>
      <c r="O131" s="84"/>
      <c r="P131" s="221">
        <f>O131*H131</f>
        <v>0</v>
      </c>
      <c r="Q131" s="221">
        <v>0</v>
      </c>
      <c r="R131" s="221">
        <f>Q131*H131</f>
        <v>0</v>
      </c>
      <c r="S131" s="221">
        <v>0</v>
      </c>
      <c r="T131" s="222">
        <f>S131*H131</f>
        <v>0</v>
      </c>
      <c r="AR131" s="223" t="s">
        <v>262</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262</v>
      </c>
      <c r="BM131" s="223" t="s">
        <v>2531</v>
      </c>
    </row>
    <row r="132" spans="2:65" s="1" customFormat="1" ht="16.5" customHeight="1">
      <c r="B132" s="39"/>
      <c r="C132" s="212" t="s">
        <v>401</v>
      </c>
      <c r="D132" s="212" t="s">
        <v>189</v>
      </c>
      <c r="E132" s="213" t="s">
        <v>1419</v>
      </c>
      <c r="F132" s="214" t="s">
        <v>1420</v>
      </c>
      <c r="G132" s="215" t="s">
        <v>436</v>
      </c>
      <c r="H132" s="216">
        <v>1</v>
      </c>
      <c r="I132" s="217"/>
      <c r="J132" s="218">
        <f>ROUND(I132*H132,2)</f>
        <v>0</v>
      </c>
      <c r="K132" s="214" t="s">
        <v>1112</v>
      </c>
      <c r="L132" s="44"/>
      <c r="M132" s="219" t="s">
        <v>30</v>
      </c>
      <c r="N132" s="220" t="s">
        <v>49</v>
      </c>
      <c r="O132" s="84"/>
      <c r="P132" s="221">
        <f>O132*H132</f>
        <v>0</v>
      </c>
      <c r="Q132" s="221">
        <v>0</v>
      </c>
      <c r="R132" s="221">
        <f>Q132*H132</f>
        <v>0</v>
      </c>
      <c r="S132" s="221">
        <v>0</v>
      </c>
      <c r="T132" s="222">
        <f>S132*H132</f>
        <v>0</v>
      </c>
      <c r="AR132" s="223" t="s">
        <v>262</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2532</v>
      </c>
    </row>
    <row r="133" spans="2:65" s="1" customFormat="1" ht="16.5" customHeight="1">
      <c r="B133" s="39"/>
      <c r="C133" s="212" t="s">
        <v>406</v>
      </c>
      <c r="D133" s="212" t="s">
        <v>189</v>
      </c>
      <c r="E133" s="213" t="s">
        <v>1422</v>
      </c>
      <c r="F133" s="214" t="s">
        <v>1423</v>
      </c>
      <c r="G133" s="215" t="s">
        <v>436</v>
      </c>
      <c r="H133" s="216">
        <v>1</v>
      </c>
      <c r="I133" s="217"/>
      <c r="J133" s="218">
        <f>ROUND(I133*H133,2)</f>
        <v>0</v>
      </c>
      <c r="K133" s="214" t="s">
        <v>1112</v>
      </c>
      <c r="L133" s="44"/>
      <c r="M133" s="219" t="s">
        <v>30</v>
      </c>
      <c r="N133" s="220" t="s">
        <v>49</v>
      </c>
      <c r="O133" s="84"/>
      <c r="P133" s="221">
        <f>O133*H133</f>
        <v>0</v>
      </c>
      <c r="Q133" s="221">
        <v>0</v>
      </c>
      <c r="R133" s="221">
        <f>Q133*H133</f>
        <v>0</v>
      </c>
      <c r="S133" s="221">
        <v>0</v>
      </c>
      <c r="T133" s="222">
        <f>S133*H133</f>
        <v>0</v>
      </c>
      <c r="AR133" s="223" t="s">
        <v>262</v>
      </c>
      <c r="AT133" s="223" t="s">
        <v>189</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2533</v>
      </c>
    </row>
    <row r="134" spans="2:65" s="1" customFormat="1" ht="16.5" customHeight="1">
      <c r="B134" s="39"/>
      <c r="C134" s="212" t="s">
        <v>411</v>
      </c>
      <c r="D134" s="212" t="s">
        <v>189</v>
      </c>
      <c r="E134" s="213" t="s">
        <v>2534</v>
      </c>
      <c r="F134" s="214" t="s">
        <v>2535</v>
      </c>
      <c r="G134" s="215" t="s">
        <v>436</v>
      </c>
      <c r="H134" s="216">
        <v>1</v>
      </c>
      <c r="I134" s="217"/>
      <c r="J134" s="218">
        <f>ROUND(I134*H134,2)</f>
        <v>0</v>
      </c>
      <c r="K134" s="214" t="s">
        <v>1112</v>
      </c>
      <c r="L134" s="44"/>
      <c r="M134" s="219" t="s">
        <v>30</v>
      </c>
      <c r="N134" s="220" t="s">
        <v>49</v>
      </c>
      <c r="O134" s="84"/>
      <c r="P134" s="221">
        <f>O134*H134</f>
        <v>0</v>
      </c>
      <c r="Q134" s="221">
        <v>0</v>
      </c>
      <c r="R134" s="221">
        <f>Q134*H134</f>
        <v>0</v>
      </c>
      <c r="S134" s="221">
        <v>0</v>
      </c>
      <c r="T134" s="222">
        <f>S134*H134</f>
        <v>0</v>
      </c>
      <c r="AR134" s="223" t="s">
        <v>262</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2536</v>
      </c>
    </row>
    <row r="135" spans="2:65" s="1" customFormat="1" ht="16.5" customHeight="1">
      <c r="B135" s="39"/>
      <c r="C135" s="212" t="s">
        <v>415</v>
      </c>
      <c r="D135" s="212" t="s">
        <v>189</v>
      </c>
      <c r="E135" s="213" t="s">
        <v>2537</v>
      </c>
      <c r="F135" s="214" t="s">
        <v>2538</v>
      </c>
      <c r="G135" s="215" t="s">
        <v>236</v>
      </c>
      <c r="H135" s="216">
        <v>25</v>
      </c>
      <c r="I135" s="217"/>
      <c r="J135" s="218">
        <f>ROUND(I135*H135,2)</f>
        <v>0</v>
      </c>
      <c r="K135" s="214" t="s">
        <v>1112</v>
      </c>
      <c r="L135" s="44"/>
      <c r="M135" s="219" t="s">
        <v>30</v>
      </c>
      <c r="N135" s="220" t="s">
        <v>49</v>
      </c>
      <c r="O135" s="84"/>
      <c r="P135" s="221">
        <f>O135*H135</f>
        <v>0</v>
      </c>
      <c r="Q135" s="221">
        <v>0</v>
      </c>
      <c r="R135" s="221">
        <f>Q135*H135</f>
        <v>0</v>
      </c>
      <c r="S135" s="221">
        <v>0</v>
      </c>
      <c r="T135" s="222">
        <f>S135*H135</f>
        <v>0</v>
      </c>
      <c r="AR135" s="223" t="s">
        <v>262</v>
      </c>
      <c r="AT135" s="223" t="s">
        <v>189</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2539</v>
      </c>
    </row>
    <row r="136" spans="2:65" s="1" customFormat="1" ht="16.5" customHeight="1">
      <c r="B136" s="39"/>
      <c r="C136" s="212" t="s">
        <v>419</v>
      </c>
      <c r="D136" s="212" t="s">
        <v>189</v>
      </c>
      <c r="E136" s="213" t="s">
        <v>2540</v>
      </c>
      <c r="F136" s="214" t="s">
        <v>2541</v>
      </c>
      <c r="G136" s="215" t="s">
        <v>236</v>
      </c>
      <c r="H136" s="216">
        <v>25</v>
      </c>
      <c r="I136" s="217"/>
      <c r="J136" s="218">
        <f>ROUND(I136*H136,2)</f>
        <v>0</v>
      </c>
      <c r="K136" s="214" t="s">
        <v>1112</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2542</v>
      </c>
    </row>
    <row r="137" spans="2:65" s="1" customFormat="1" ht="16.5" customHeight="1">
      <c r="B137" s="39"/>
      <c r="C137" s="212" t="s">
        <v>424</v>
      </c>
      <c r="D137" s="212" t="s">
        <v>189</v>
      </c>
      <c r="E137" s="213" t="s">
        <v>2543</v>
      </c>
      <c r="F137" s="214" t="s">
        <v>2544</v>
      </c>
      <c r="G137" s="215" t="s">
        <v>339</v>
      </c>
      <c r="H137" s="216">
        <v>1</v>
      </c>
      <c r="I137" s="217"/>
      <c r="J137" s="218">
        <f>ROUND(I137*H137,2)</f>
        <v>0</v>
      </c>
      <c r="K137" s="214" t="s">
        <v>1112</v>
      </c>
      <c r="L137" s="44"/>
      <c r="M137" s="219" t="s">
        <v>30</v>
      </c>
      <c r="N137" s="220" t="s">
        <v>49</v>
      </c>
      <c r="O137" s="84"/>
      <c r="P137" s="221">
        <f>O137*H137</f>
        <v>0</v>
      </c>
      <c r="Q137" s="221">
        <v>0</v>
      </c>
      <c r="R137" s="221">
        <f>Q137*H137</f>
        <v>0</v>
      </c>
      <c r="S137" s="221">
        <v>0</v>
      </c>
      <c r="T137" s="222">
        <f>S137*H137</f>
        <v>0</v>
      </c>
      <c r="AR137" s="223" t="s">
        <v>262</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2545</v>
      </c>
    </row>
    <row r="138" spans="2:65" s="1" customFormat="1" ht="24" customHeight="1">
      <c r="B138" s="39"/>
      <c r="C138" s="212" t="s">
        <v>429</v>
      </c>
      <c r="D138" s="212" t="s">
        <v>189</v>
      </c>
      <c r="E138" s="213" t="s">
        <v>1425</v>
      </c>
      <c r="F138" s="214" t="s">
        <v>1426</v>
      </c>
      <c r="G138" s="215" t="s">
        <v>1427</v>
      </c>
      <c r="H138" s="265"/>
      <c r="I138" s="217"/>
      <c r="J138" s="218">
        <f>ROUND(I138*H138,2)</f>
        <v>0</v>
      </c>
      <c r="K138" s="214" t="s">
        <v>193</v>
      </c>
      <c r="L138" s="44"/>
      <c r="M138" s="219" t="s">
        <v>30</v>
      </c>
      <c r="N138" s="220" t="s">
        <v>49</v>
      </c>
      <c r="O138" s="84"/>
      <c r="P138" s="221">
        <f>O138*H138</f>
        <v>0</v>
      </c>
      <c r="Q138" s="221">
        <v>0</v>
      </c>
      <c r="R138" s="221">
        <f>Q138*H138</f>
        <v>0</v>
      </c>
      <c r="S138" s="221">
        <v>0</v>
      </c>
      <c r="T138" s="222">
        <f>S138*H138</f>
        <v>0</v>
      </c>
      <c r="AR138" s="223" t="s">
        <v>262</v>
      </c>
      <c r="AT138" s="223" t="s">
        <v>189</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2546</v>
      </c>
    </row>
    <row r="139" spans="2:63" s="11" customFormat="1" ht="22.8" customHeight="1">
      <c r="B139" s="196"/>
      <c r="C139" s="197"/>
      <c r="D139" s="198" t="s">
        <v>76</v>
      </c>
      <c r="E139" s="210" t="s">
        <v>1429</v>
      </c>
      <c r="F139" s="210" t="s">
        <v>1430</v>
      </c>
      <c r="G139" s="197"/>
      <c r="H139" s="197"/>
      <c r="I139" s="200"/>
      <c r="J139" s="211">
        <f>BK139</f>
        <v>0</v>
      </c>
      <c r="K139" s="197"/>
      <c r="L139" s="202"/>
      <c r="M139" s="203"/>
      <c r="N139" s="204"/>
      <c r="O139" s="204"/>
      <c r="P139" s="205">
        <f>SUM(P140:P142)</f>
        <v>0</v>
      </c>
      <c r="Q139" s="204"/>
      <c r="R139" s="205">
        <f>SUM(R140:R142)</f>
        <v>0.00028</v>
      </c>
      <c r="S139" s="204"/>
      <c r="T139" s="206">
        <f>SUM(T140:T142)</f>
        <v>0</v>
      </c>
      <c r="AR139" s="207" t="s">
        <v>135</v>
      </c>
      <c r="AT139" s="208" t="s">
        <v>76</v>
      </c>
      <c r="AU139" s="208" t="s">
        <v>21</v>
      </c>
      <c r="AY139" s="207" t="s">
        <v>187</v>
      </c>
      <c r="BK139" s="209">
        <f>SUM(BK140:BK142)</f>
        <v>0</v>
      </c>
    </row>
    <row r="140" spans="2:65" s="1" customFormat="1" ht="16.5" customHeight="1">
      <c r="B140" s="39"/>
      <c r="C140" s="212" t="s">
        <v>433</v>
      </c>
      <c r="D140" s="212" t="s">
        <v>189</v>
      </c>
      <c r="E140" s="213" t="s">
        <v>1431</v>
      </c>
      <c r="F140" s="214" t="s">
        <v>1432</v>
      </c>
      <c r="G140" s="215" t="s">
        <v>242</v>
      </c>
      <c r="H140" s="216">
        <v>1</v>
      </c>
      <c r="I140" s="217"/>
      <c r="J140" s="218">
        <f>ROUND(I140*H140,2)</f>
        <v>0</v>
      </c>
      <c r="K140" s="214" t="s">
        <v>193</v>
      </c>
      <c r="L140" s="44"/>
      <c r="M140" s="219" t="s">
        <v>30</v>
      </c>
      <c r="N140" s="220" t="s">
        <v>49</v>
      </c>
      <c r="O140" s="84"/>
      <c r="P140" s="221">
        <f>O140*H140</f>
        <v>0</v>
      </c>
      <c r="Q140" s="221">
        <v>0.00014</v>
      </c>
      <c r="R140" s="221">
        <f>Q140*H140</f>
        <v>0.00014</v>
      </c>
      <c r="S140" s="221">
        <v>0</v>
      </c>
      <c r="T140" s="222">
        <f>S140*H140</f>
        <v>0</v>
      </c>
      <c r="AR140" s="223" t="s">
        <v>262</v>
      </c>
      <c r="AT140" s="223" t="s">
        <v>189</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2547</v>
      </c>
    </row>
    <row r="141" spans="2:65" s="1" customFormat="1" ht="16.5" customHeight="1">
      <c r="B141" s="39"/>
      <c r="C141" s="212" t="s">
        <v>439</v>
      </c>
      <c r="D141" s="212" t="s">
        <v>189</v>
      </c>
      <c r="E141" s="213" t="s">
        <v>1434</v>
      </c>
      <c r="F141" s="214" t="s">
        <v>1435</v>
      </c>
      <c r="G141" s="215" t="s">
        <v>242</v>
      </c>
      <c r="H141" s="216">
        <v>1</v>
      </c>
      <c r="I141" s="217"/>
      <c r="J141" s="218">
        <f>ROUND(I141*H141,2)</f>
        <v>0</v>
      </c>
      <c r="K141" s="214" t="s">
        <v>193</v>
      </c>
      <c r="L141" s="44"/>
      <c r="M141" s="219" t="s">
        <v>30</v>
      </c>
      <c r="N141" s="220" t="s">
        <v>49</v>
      </c>
      <c r="O141" s="84"/>
      <c r="P141" s="221">
        <f>O141*H141</f>
        <v>0</v>
      </c>
      <c r="Q141" s="221">
        <v>0.00012</v>
      </c>
      <c r="R141" s="221">
        <f>Q141*H141</f>
        <v>0.00012</v>
      </c>
      <c r="S141" s="221">
        <v>0</v>
      </c>
      <c r="T141" s="222">
        <f>S141*H141</f>
        <v>0</v>
      </c>
      <c r="AR141" s="223" t="s">
        <v>262</v>
      </c>
      <c r="AT141" s="223" t="s">
        <v>189</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2548</v>
      </c>
    </row>
    <row r="142" spans="2:65" s="1" customFormat="1" ht="16.5" customHeight="1">
      <c r="B142" s="39"/>
      <c r="C142" s="212" t="s">
        <v>445</v>
      </c>
      <c r="D142" s="212" t="s">
        <v>189</v>
      </c>
      <c r="E142" s="213" t="s">
        <v>1437</v>
      </c>
      <c r="F142" s="214" t="s">
        <v>1438</v>
      </c>
      <c r="G142" s="215" t="s">
        <v>236</v>
      </c>
      <c r="H142" s="216">
        <v>1</v>
      </c>
      <c r="I142" s="217"/>
      <c r="J142" s="218">
        <f>ROUND(I142*H142,2)</f>
        <v>0</v>
      </c>
      <c r="K142" s="214" t="s">
        <v>193</v>
      </c>
      <c r="L142" s="44"/>
      <c r="M142" s="219" t="s">
        <v>30</v>
      </c>
      <c r="N142" s="220" t="s">
        <v>49</v>
      </c>
      <c r="O142" s="84"/>
      <c r="P142" s="221">
        <f>O142*H142</f>
        <v>0</v>
      </c>
      <c r="Q142" s="221">
        <v>2E-05</v>
      </c>
      <c r="R142" s="221">
        <f>Q142*H142</f>
        <v>2E-05</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2549</v>
      </c>
    </row>
    <row r="143" spans="2:63" s="11" customFormat="1" ht="25.9" customHeight="1">
      <c r="B143" s="196"/>
      <c r="C143" s="197"/>
      <c r="D143" s="198" t="s">
        <v>76</v>
      </c>
      <c r="E143" s="199" t="s">
        <v>1378</v>
      </c>
      <c r="F143" s="199" t="s">
        <v>1379</v>
      </c>
      <c r="G143" s="197"/>
      <c r="H143" s="197"/>
      <c r="I143" s="200"/>
      <c r="J143" s="201">
        <f>BK143</f>
        <v>0</v>
      </c>
      <c r="K143" s="197"/>
      <c r="L143" s="202"/>
      <c r="M143" s="203"/>
      <c r="N143" s="204"/>
      <c r="O143" s="204"/>
      <c r="P143" s="205">
        <f>P144</f>
        <v>0</v>
      </c>
      <c r="Q143" s="204"/>
      <c r="R143" s="205">
        <f>R144</f>
        <v>0</v>
      </c>
      <c r="S143" s="204"/>
      <c r="T143" s="206">
        <f>T144</f>
        <v>0</v>
      </c>
      <c r="AR143" s="207" t="s">
        <v>209</v>
      </c>
      <c r="AT143" s="208" t="s">
        <v>76</v>
      </c>
      <c r="AU143" s="208" t="s">
        <v>77</v>
      </c>
      <c r="AY143" s="207" t="s">
        <v>187</v>
      </c>
      <c r="BK143" s="209">
        <f>BK144</f>
        <v>0</v>
      </c>
    </row>
    <row r="144" spans="2:63" s="11" customFormat="1" ht="22.8" customHeight="1">
      <c r="B144" s="196"/>
      <c r="C144" s="197"/>
      <c r="D144" s="198" t="s">
        <v>76</v>
      </c>
      <c r="E144" s="210" t="s">
        <v>1440</v>
      </c>
      <c r="F144" s="210" t="s">
        <v>1441</v>
      </c>
      <c r="G144" s="197"/>
      <c r="H144" s="197"/>
      <c r="I144" s="200"/>
      <c r="J144" s="211">
        <f>BK144</f>
        <v>0</v>
      </c>
      <c r="K144" s="197"/>
      <c r="L144" s="202"/>
      <c r="M144" s="203"/>
      <c r="N144" s="204"/>
      <c r="O144" s="204"/>
      <c r="P144" s="205">
        <f>P145</f>
        <v>0</v>
      </c>
      <c r="Q144" s="204"/>
      <c r="R144" s="205">
        <f>R145</f>
        <v>0</v>
      </c>
      <c r="S144" s="204"/>
      <c r="T144" s="206">
        <f>T145</f>
        <v>0</v>
      </c>
      <c r="AR144" s="207" t="s">
        <v>209</v>
      </c>
      <c r="AT144" s="208" t="s">
        <v>76</v>
      </c>
      <c r="AU144" s="208" t="s">
        <v>21</v>
      </c>
      <c r="AY144" s="207" t="s">
        <v>187</v>
      </c>
      <c r="BK144" s="209">
        <f>BK145</f>
        <v>0</v>
      </c>
    </row>
    <row r="145" spans="2:65" s="1" customFormat="1" ht="16.5" customHeight="1">
      <c r="B145" s="39"/>
      <c r="C145" s="212" t="s">
        <v>449</v>
      </c>
      <c r="D145" s="212" t="s">
        <v>189</v>
      </c>
      <c r="E145" s="213" t="s">
        <v>1442</v>
      </c>
      <c r="F145" s="214" t="s">
        <v>1443</v>
      </c>
      <c r="G145" s="215" t="s">
        <v>436</v>
      </c>
      <c r="H145" s="216">
        <v>1</v>
      </c>
      <c r="I145" s="217"/>
      <c r="J145" s="218">
        <f>ROUND(I145*H145,2)</f>
        <v>0</v>
      </c>
      <c r="K145" s="214" t="s">
        <v>1444</v>
      </c>
      <c r="L145" s="44"/>
      <c r="M145" s="260" t="s">
        <v>30</v>
      </c>
      <c r="N145" s="261" t="s">
        <v>49</v>
      </c>
      <c r="O145" s="262"/>
      <c r="P145" s="263">
        <f>O145*H145</f>
        <v>0</v>
      </c>
      <c r="Q145" s="263">
        <v>0</v>
      </c>
      <c r="R145" s="263">
        <f>Q145*H145</f>
        <v>0</v>
      </c>
      <c r="S145" s="263">
        <v>0</v>
      </c>
      <c r="T145" s="264">
        <f>S145*H145</f>
        <v>0</v>
      </c>
      <c r="AR145" s="223" t="s">
        <v>194</v>
      </c>
      <c r="AT145" s="223" t="s">
        <v>189</v>
      </c>
      <c r="AU145" s="223" t="s">
        <v>135</v>
      </c>
      <c r="AY145" s="17" t="s">
        <v>187</v>
      </c>
      <c r="BE145" s="224">
        <f>IF(N145="základní",J145,0)</f>
        <v>0</v>
      </c>
      <c r="BF145" s="224">
        <f>IF(N145="snížená",J145,0)</f>
        <v>0</v>
      </c>
      <c r="BG145" s="224">
        <f>IF(N145="zákl. přenesená",J145,0)</f>
        <v>0</v>
      </c>
      <c r="BH145" s="224">
        <f>IF(N145="sníž. přenesená",J145,0)</f>
        <v>0</v>
      </c>
      <c r="BI145" s="224">
        <f>IF(N145="nulová",J145,0)</f>
        <v>0</v>
      </c>
      <c r="BJ145" s="17" t="s">
        <v>135</v>
      </c>
      <c r="BK145" s="224">
        <f>ROUND(I145*H145,2)</f>
        <v>0</v>
      </c>
      <c r="BL145" s="17" t="s">
        <v>194</v>
      </c>
      <c r="BM145" s="223" t="s">
        <v>2550</v>
      </c>
    </row>
    <row r="146" spans="2:12" s="1" customFormat="1" ht="6.95" customHeight="1">
      <c r="B146" s="59"/>
      <c r="C146" s="60"/>
      <c r="D146" s="60"/>
      <c r="E146" s="60"/>
      <c r="F146" s="60"/>
      <c r="G146" s="60"/>
      <c r="H146" s="60"/>
      <c r="I146" s="162"/>
      <c r="J146" s="60"/>
      <c r="K146" s="60"/>
      <c r="L146" s="44"/>
    </row>
  </sheetData>
  <sheetProtection password="CC35" sheet="1" objects="1" scenarios="1" formatColumns="0" formatRows="0" autoFilter="0"/>
  <autoFilter ref="C87:K14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128</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2551</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ROUND((SUM(BE81:BE102)),2)</f>
        <v>0</v>
      </c>
      <c r="I33" s="151">
        <v>0.21</v>
      </c>
      <c r="J33" s="150">
        <f>ROUND(((SUM(BE81:BE102))*I33),2)</f>
        <v>0</v>
      </c>
      <c r="L33" s="44"/>
    </row>
    <row r="34" spans="2:12" s="1" customFormat="1" ht="14.4" customHeight="1">
      <c r="B34" s="44"/>
      <c r="E34" s="134" t="s">
        <v>49</v>
      </c>
      <c r="F34" s="150">
        <f>ROUND((SUM(BF81:BF102)),2)</f>
        <v>0</v>
      </c>
      <c r="I34" s="151">
        <v>0.15</v>
      </c>
      <c r="J34" s="150">
        <f>ROUND(((SUM(BF81:BF102))*I34),2)</f>
        <v>0</v>
      </c>
      <c r="L34" s="44"/>
    </row>
    <row r="35" spans="2:12" s="1" customFormat="1" ht="14.4" customHeight="1" hidden="1">
      <c r="B35" s="44"/>
      <c r="E35" s="134" t="s">
        <v>50</v>
      </c>
      <c r="F35" s="150">
        <f>ROUND((SUM(BG81:BG102)),2)</f>
        <v>0</v>
      </c>
      <c r="I35" s="151">
        <v>0.21</v>
      </c>
      <c r="J35" s="150">
        <f>0</f>
        <v>0</v>
      </c>
      <c r="L35" s="44"/>
    </row>
    <row r="36" spans="2:12" s="1" customFormat="1" ht="14.4" customHeight="1" hidden="1">
      <c r="B36" s="44"/>
      <c r="E36" s="134" t="s">
        <v>51</v>
      </c>
      <c r="F36" s="150">
        <f>ROUND((SUM(BH81:BH102)),2)</f>
        <v>0</v>
      </c>
      <c r="I36" s="151">
        <v>0.15</v>
      </c>
      <c r="J36" s="150">
        <f>0</f>
        <v>0</v>
      </c>
      <c r="L36" s="44"/>
    </row>
    <row r="37" spans="2:12" s="1" customFormat="1" ht="14.4" customHeight="1" hidden="1">
      <c r="B37" s="44"/>
      <c r="E37" s="134" t="s">
        <v>52</v>
      </c>
      <c r="F37" s="150">
        <f>ROUND((SUM(BI81:BI102)),2)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08 - Oplocení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J81</f>
        <v>0</v>
      </c>
      <c r="K59" s="40"/>
      <c r="L59" s="44"/>
      <c r="AU59" s="17" t="s">
        <v>148</v>
      </c>
    </row>
    <row r="60" spans="2:12" s="8" customFormat="1" ht="24.95" customHeight="1">
      <c r="B60" s="172"/>
      <c r="C60" s="173"/>
      <c r="D60" s="174" t="s">
        <v>149</v>
      </c>
      <c r="E60" s="175"/>
      <c r="F60" s="175"/>
      <c r="G60" s="175"/>
      <c r="H60" s="175"/>
      <c r="I60" s="176"/>
      <c r="J60" s="177">
        <f>J82</f>
        <v>0</v>
      </c>
      <c r="K60" s="173"/>
      <c r="L60" s="178"/>
    </row>
    <row r="61" spans="2:12" s="9" customFormat="1" ht="19.9" customHeight="1">
      <c r="B61" s="179"/>
      <c r="C61" s="180"/>
      <c r="D61" s="181" t="s">
        <v>152</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172</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II</v>
      </c>
      <c r="F71" s="32"/>
      <c r="G71" s="32"/>
      <c r="H71" s="32"/>
      <c r="I71" s="136"/>
      <c r="J71" s="40"/>
      <c r="K71" s="40"/>
      <c r="L71" s="44"/>
    </row>
    <row r="72" spans="2:12" s="1" customFormat="1" ht="12" customHeight="1">
      <c r="B72" s="39"/>
      <c r="C72" s="32" t="s">
        <v>143</v>
      </c>
      <c r="D72" s="40"/>
      <c r="E72" s="40"/>
      <c r="F72" s="40"/>
      <c r="G72" s="40"/>
      <c r="H72" s="40"/>
      <c r="I72" s="136"/>
      <c r="J72" s="40"/>
      <c r="K72" s="40"/>
      <c r="L72" s="44"/>
    </row>
    <row r="73" spans="2:12" s="1" customFormat="1" ht="16.5" customHeight="1">
      <c r="B73" s="39"/>
      <c r="C73" s="40"/>
      <c r="D73" s="40"/>
      <c r="E73" s="69" t="str">
        <f>E9</f>
        <v>SO 08 - Oplocení</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43.05" customHeight="1">
      <c r="B78" s="39"/>
      <c r="C78" s="32" t="s">
        <v>33</v>
      </c>
      <c r="D78" s="40"/>
      <c r="E78" s="40"/>
      <c r="F78" s="27" t="str">
        <f>IF(E18="","",E18)</f>
        <v>Vyplň údaj</v>
      </c>
      <c r="G78" s="40"/>
      <c r="H78" s="40"/>
      <c r="I78" s="139" t="s">
        <v>38</v>
      </c>
      <c r="J78" s="37" t="str">
        <f>E24</f>
        <v>Ing. arch. Maritn Jirovský, Ph.D., Převrátilská</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173</v>
      </c>
      <c r="D80" s="188" t="s">
        <v>62</v>
      </c>
      <c r="E80" s="188" t="s">
        <v>58</v>
      </c>
      <c r="F80" s="188" t="s">
        <v>59</v>
      </c>
      <c r="G80" s="188" t="s">
        <v>174</v>
      </c>
      <c r="H80" s="188" t="s">
        <v>175</v>
      </c>
      <c r="I80" s="189" t="s">
        <v>176</v>
      </c>
      <c r="J80" s="188" t="s">
        <v>147</v>
      </c>
      <c r="K80" s="190" t="s">
        <v>177</v>
      </c>
      <c r="L80" s="191"/>
      <c r="M80" s="92" t="s">
        <v>30</v>
      </c>
      <c r="N80" s="93" t="s">
        <v>47</v>
      </c>
      <c r="O80" s="93" t="s">
        <v>178</v>
      </c>
      <c r="P80" s="93" t="s">
        <v>179</v>
      </c>
      <c r="Q80" s="93" t="s">
        <v>180</v>
      </c>
      <c r="R80" s="93" t="s">
        <v>181</v>
      </c>
      <c r="S80" s="93" t="s">
        <v>182</v>
      </c>
      <c r="T80" s="94" t="s">
        <v>183</v>
      </c>
    </row>
    <row r="81" spans="2:63" s="1" customFormat="1" ht="22.8" customHeight="1">
      <c r="B81" s="39"/>
      <c r="C81" s="99" t="s">
        <v>184</v>
      </c>
      <c r="D81" s="40"/>
      <c r="E81" s="40"/>
      <c r="F81" s="40"/>
      <c r="G81" s="40"/>
      <c r="H81" s="40"/>
      <c r="I81" s="136"/>
      <c r="J81" s="192">
        <f>BK81</f>
        <v>0</v>
      </c>
      <c r="K81" s="40"/>
      <c r="L81" s="44"/>
      <c r="M81" s="95"/>
      <c r="N81" s="96"/>
      <c r="O81" s="96"/>
      <c r="P81" s="193">
        <f>P82</f>
        <v>0</v>
      </c>
      <c r="Q81" s="96"/>
      <c r="R81" s="193">
        <f>R82</f>
        <v>4.2514199999999995</v>
      </c>
      <c r="S81" s="96"/>
      <c r="T81" s="194">
        <f>T82</f>
        <v>0</v>
      </c>
      <c r="AT81" s="17" t="s">
        <v>76</v>
      </c>
      <c r="AU81" s="17" t="s">
        <v>148</v>
      </c>
      <c r="BK81" s="195">
        <f>BK82</f>
        <v>0</v>
      </c>
    </row>
    <row r="82" spans="2:63" s="11" customFormat="1" ht="25.9" customHeight="1">
      <c r="B82" s="196"/>
      <c r="C82" s="197"/>
      <c r="D82" s="198" t="s">
        <v>76</v>
      </c>
      <c r="E82" s="199" t="s">
        <v>185</v>
      </c>
      <c r="F82" s="199" t="s">
        <v>186</v>
      </c>
      <c r="G82" s="197"/>
      <c r="H82" s="197"/>
      <c r="I82" s="200"/>
      <c r="J82" s="201">
        <f>BK82</f>
        <v>0</v>
      </c>
      <c r="K82" s="197"/>
      <c r="L82" s="202"/>
      <c r="M82" s="203"/>
      <c r="N82" s="204"/>
      <c r="O82" s="204"/>
      <c r="P82" s="205">
        <f>P83</f>
        <v>0</v>
      </c>
      <c r="Q82" s="204"/>
      <c r="R82" s="205">
        <f>R83</f>
        <v>4.2514199999999995</v>
      </c>
      <c r="S82" s="204"/>
      <c r="T82" s="206">
        <f>T83</f>
        <v>0</v>
      </c>
      <c r="AR82" s="207" t="s">
        <v>21</v>
      </c>
      <c r="AT82" s="208" t="s">
        <v>76</v>
      </c>
      <c r="AU82" s="208" t="s">
        <v>77</v>
      </c>
      <c r="AY82" s="207" t="s">
        <v>187</v>
      </c>
      <c r="BK82" s="209">
        <f>BK83</f>
        <v>0</v>
      </c>
    </row>
    <row r="83" spans="2:63" s="11" customFormat="1" ht="22.8" customHeight="1">
      <c r="B83" s="196"/>
      <c r="C83" s="197"/>
      <c r="D83" s="198" t="s">
        <v>76</v>
      </c>
      <c r="E83" s="210" t="s">
        <v>202</v>
      </c>
      <c r="F83" s="210" t="s">
        <v>289</v>
      </c>
      <c r="G83" s="197"/>
      <c r="H83" s="197"/>
      <c r="I83" s="200"/>
      <c r="J83" s="211">
        <f>BK83</f>
        <v>0</v>
      </c>
      <c r="K83" s="197"/>
      <c r="L83" s="202"/>
      <c r="M83" s="203"/>
      <c r="N83" s="204"/>
      <c r="O83" s="204"/>
      <c r="P83" s="205">
        <f>SUM(P84:P102)</f>
        <v>0</v>
      </c>
      <c r="Q83" s="204"/>
      <c r="R83" s="205">
        <f>SUM(R84:R102)</f>
        <v>4.2514199999999995</v>
      </c>
      <c r="S83" s="204"/>
      <c r="T83" s="206">
        <f>SUM(T84:T102)</f>
        <v>0</v>
      </c>
      <c r="AR83" s="207" t="s">
        <v>21</v>
      </c>
      <c r="AT83" s="208" t="s">
        <v>76</v>
      </c>
      <c r="AU83" s="208" t="s">
        <v>21</v>
      </c>
      <c r="AY83" s="207" t="s">
        <v>187</v>
      </c>
      <c r="BK83" s="209">
        <f>SUM(BK84:BK102)</f>
        <v>0</v>
      </c>
    </row>
    <row r="84" spans="2:65" s="1" customFormat="1" ht="24" customHeight="1">
      <c r="B84" s="39"/>
      <c r="C84" s="212" t="s">
        <v>21</v>
      </c>
      <c r="D84" s="212" t="s">
        <v>189</v>
      </c>
      <c r="E84" s="213" t="s">
        <v>2552</v>
      </c>
      <c r="F84" s="214" t="s">
        <v>2553</v>
      </c>
      <c r="G84" s="215" t="s">
        <v>339</v>
      </c>
      <c r="H84" s="216">
        <v>22</v>
      </c>
      <c r="I84" s="217"/>
      <c r="J84" s="218">
        <f>ROUND(I84*H84,2)</f>
        <v>0</v>
      </c>
      <c r="K84" s="214" t="s">
        <v>193</v>
      </c>
      <c r="L84" s="44"/>
      <c r="M84" s="219" t="s">
        <v>30</v>
      </c>
      <c r="N84" s="220" t="s">
        <v>49</v>
      </c>
      <c r="O84" s="84"/>
      <c r="P84" s="221">
        <f>O84*H84</f>
        <v>0</v>
      </c>
      <c r="Q84" s="221">
        <v>0.17489</v>
      </c>
      <c r="R84" s="221">
        <f>Q84*H84</f>
        <v>3.84758</v>
      </c>
      <c r="S84" s="221">
        <v>0</v>
      </c>
      <c r="T84" s="222">
        <f>S84*H84</f>
        <v>0</v>
      </c>
      <c r="AR84" s="223" t="s">
        <v>194</v>
      </c>
      <c r="AT84" s="223" t="s">
        <v>189</v>
      </c>
      <c r="AU84" s="223" t="s">
        <v>135</v>
      </c>
      <c r="AY84" s="17" t="s">
        <v>187</v>
      </c>
      <c r="BE84" s="224">
        <f>IF(N84="základní",J84,0)</f>
        <v>0</v>
      </c>
      <c r="BF84" s="224">
        <f>IF(N84="snížená",J84,0)</f>
        <v>0</v>
      </c>
      <c r="BG84" s="224">
        <f>IF(N84="zákl. přenesená",J84,0)</f>
        <v>0</v>
      </c>
      <c r="BH84" s="224">
        <f>IF(N84="sníž. přenesená",J84,0)</f>
        <v>0</v>
      </c>
      <c r="BI84" s="224">
        <f>IF(N84="nulová",J84,0)</f>
        <v>0</v>
      </c>
      <c r="BJ84" s="17" t="s">
        <v>135</v>
      </c>
      <c r="BK84" s="224">
        <f>ROUND(I84*H84,2)</f>
        <v>0</v>
      </c>
      <c r="BL84" s="17" t="s">
        <v>194</v>
      </c>
      <c r="BM84" s="223" t="s">
        <v>2554</v>
      </c>
    </row>
    <row r="85" spans="2:65" s="1" customFormat="1" ht="16.5" customHeight="1">
      <c r="B85" s="39"/>
      <c r="C85" s="212" t="s">
        <v>135</v>
      </c>
      <c r="D85" s="212" t="s">
        <v>189</v>
      </c>
      <c r="E85" s="213" t="s">
        <v>605</v>
      </c>
      <c r="F85" s="214" t="s">
        <v>2555</v>
      </c>
      <c r="G85" s="215" t="s">
        <v>236</v>
      </c>
      <c r="H85" s="216">
        <v>61</v>
      </c>
      <c r="I85" s="217"/>
      <c r="J85" s="218">
        <f>ROUND(I85*H85,2)</f>
        <v>0</v>
      </c>
      <c r="K85" s="214" t="s">
        <v>30</v>
      </c>
      <c r="L85" s="44"/>
      <c r="M85" s="219" t="s">
        <v>30</v>
      </c>
      <c r="N85" s="220" t="s">
        <v>49</v>
      </c>
      <c r="O85" s="84"/>
      <c r="P85" s="221">
        <f>O85*H85</f>
        <v>0</v>
      </c>
      <c r="Q85" s="221">
        <v>0</v>
      </c>
      <c r="R85" s="221">
        <f>Q85*H85</f>
        <v>0</v>
      </c>
      <c r="S85" s="221">
        <v>0</v>
      </c>
      <c r="T85" s="222">
        <f>S85*H85</f>
        <v>0</v>
      </c>
      <c r="AR85" s="223" t="s">
        <v>194</v>
      </c>
      <c r="AT85" s="223" t="s">
        <v>189</v>
      </c>
      <c r="AU85" s="223" t="s">
        <v>135</v>
      </c>
      <c r="AY85" s="17" t="s">
        <v>187</v>
      </c>
      <c r="BE85" s="224">
        <f>IF(N85="základní",J85,0)</f>
        <v>0</v>
      </c>
      <c r="BF85" s="224">
        <f>IF(N85="snížená",J85,0)</f>
        <v>0</v>
      </c>
      <c r="BG85" s="224">
        <f>IF(N85="zákl. přenesená",J85,0)</f>
        <v>0</v>
      </c>
      <c r="BH85" s="224">
        <f>IF(N85="sníž. přenesená",J85,0)</f>
        <v>0</v>
      </c>
      <c r="BI85" s="224">
        <f>IF(N85="nulová",J85,0)</f>
        <v>0</v>
      </c>
      <c r="BJ85" s="17" t="s">
        <v>135</v>
      </c>
      <c r="BK85" s="224">
        <f>ROUND(I85*H85,2)</f>
        <v>0</v>
      </c>
      <c r="BL85" s="17" t="s">
        <v>194</v>
      </c>
      <c r="BM85" s="223" t="s">
        <v>2556</v>
      </c>
    </row>
    <row r="86" spans="2:47" s="1" customFormat="1" ht="12">
      <c r="B86" s="39"/>
      <c r="C86" s="40"/>
      <c r="D86" s="225" t="s">
        <v>196</v>
      </c>
      <c r="E86" s="40"/>
      <c r="F86" s="226" t="s">
        <v>2557</v>
      </c>
      <c r="G86" s="40"/>
      <c r="H86" s="40"/>
      <c r="I86" s="136"/>
      <c r="J86" s="40"/>
      <c r="K86" s="40"/>
      <c r="L86" s="44"/>
      <c r="M86" s="227"/>
      <c r="N86" s="84"/>
      <c r="O86" s="84"/>
      <c r="P86" s="84"/>
      <c r="Q86" s="84"/>
      <c r="R86" s="84"/>
      <c r="S86" s="84"/>
      <c r="T86" s="85"/>
      <c r="AT86" s="17" t="s">
        <v>196</v>
      </c>
      <c r="AU86" s="17" t="s">
        <v>135</v>
      </c>
    </row>
    <row r="87" spans="2:65" s="1" customFormat="1" ht="16.5" customHeight="1">
      <c r="B87" s="39"/>
      <c r="C87" s="250" t="s">
        <v>202</v>
      </c>
      <c r="D87" s="250" t="s">
        <v>275</v>
      </c>
      <c r="E87" s="251" t="s">
        <v>2558</v>
      </c>
      <c r="F87" s="252" t="s">
        <v>2559</v>
      </c>
      <c r="G87" s="253" t="s">
        <v>339</v>
      </c>
      <c r="H87" s="254">
        <v>22</v>
      </c>
      <c r="I87" s="255"/>
      <c r="J87" s="256">
        <f>ROUND(I87*H87,2)</f>
        <v>0</v>
      </c>
      <c r="K87" s="252" t="s">
        <v>193</v>
      </c>
      <c r="L87" s="257"/>
      <c r="M87" s="258" t="s">
        <v>30</v>
      </c>
      <c r="N87" s="259" t="s">
        <v>49</v>
      </c>
      <c r="O87" s="84"/>
      <c r="P87" s="221">
        <f>O87*H87</f>
        <v>0</v>
      </c>
      <c r="Q87" s="221">
        <v>0.0028</v>
      </c>
      <c r="R87" s="221">
        <f>Q87*H87</f>
        <v>0.0616</v>
      </c>
      <c r="S87" s="221">
        <v>0</v>
      </c>
      <c r="T87" s="222">
        <f>S87*H87</f>
        <v>0</v>
      </c>
      <c r="AR87" s="223" t="s">
        <v>221</v>
      </c>
      <c r="AT87" s="223" t="s">
        <v>275</v>
      </c>
      <c r="AU87" s="223" t="s">
        <v>135</v>
      </c>
      <c r="AY87" s="17" t="s">
        <v>187</v>
      </c>
      <c r="BE87" s="224">
        <f>IF(N87="základní",J87,0)</f>
        <v>0</v>
      </c>
      <c r="BF87" s="224">
        <f>IF(N87="snížená",J87,0)</f>
        <v>0</v>
      </c>
      <c r="BG87" s="224">
        <f>IF(N87="zákl. přenesená",J87,0)</f>
        <v>0</v>
      </c>
      <c r="BH87" s="224">
        <f>IF(N87="sníž. přenesená",J87,0)</f>
        <v>0</v>
      </c>
      <c r="BI87" s="224">
        <f>IF(N87="nulová",J87,0)</f>
        <v>0</v>
      </c>
      <c r="BJ87" s="17" t="s">
        <v>135</v>
      </c>
      <c r="BK87" s="224">
        <f>ROUND(I87*H87,2)</f>
        <v>0</v>
      </c>
      <c r="BL87" s="17" t="s">
        <v>194</v>
      </c>
      <c r="BM87" s="223" t="s">
        <v>2560</v>
      </c>
    </row>
    <row r="88" spans="2:65" s="1" customFormat="1" ht="16.5" customHeight="1">
      <c r="B88" s="39"/>
      <c r="C88" s="212" t="s">
        <v>194</v>
      </c>
      <c r="D88" s="212" t="s">
        <v>189</v>
      </c>
      <c r="E88" s="213" t="s">
        <v>2561</v>
      </c>
      <c r="F88" s="214" t="s">
        <v>2562</v>
      </c>
      <c r="G88" s="215" t="s">
        <v>236</v>
      </c>
      <c r="H88" s="216">
        <v>100</v>
      </c>
      <c r="I88" s="217"/>
      <c r="J88" s="218">
        <f>ROUND(I88*H88,2)</f>
        <v>0</v>
      </c>
      <c r="K88" s="214" t="s">
        <v>193</v>
      </c>
      <c r="L88" s="44"/>
      <c r="M88" s="219" t="s">
        <v>30</v>
      </c>
      <c r="N88" s="220" t="s">
        <v>49</v>
      </c>
      <c r="O88" s="84"/>
      <c r="P88" s="221">
        <f>O88*H88</f>
        <v>0</v>
      </c>
      <c r="Q88" s="221">
        <v>0</v>
      </c>
      <c r="R88" s="221">
        <f>Q88*H88</f>
        <v>0</v>
      </c>
      <c r="S88" s="221">
        <v>0</v>
      </c>
      <c r="T88" s="222">
        <f>S88*H88</f>
        <v>0</v>
      </c>
      <c r="AR88" s="223" t="s">
        <v>194</v>
      </c>
      <c r="AT88" s="223" t="s">
        <v>189</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2563</v>
      </c>
    </row>
    <row r="89" spans="2:65" s="1" customFormat="1" ht="16.5" customHeight="1">
      <c r="B89" s="39"/>
      <c r="C89" s="250" t="s">
        <v>209</v>
      </c>
      <c r="D89" s="250" t="s">
        <v>275</v>
      </c>
      <c r="E89" s="251" t="s">
        <v>2564</v>
      </c>
      <c r="F89" s="252" t="s">
        <v>2565</v>
      </c>
      <c r="G89" s="253" t="s">
        <v>236</v>
      </c>
      <c r="H89" s="254">
        <v>100</v>
      </c>
      <c r="I89" s="255"/>
      <c r="J89" s="256">
        <f>ROUND(I89*H89,2)</f>
        <v>0</v>
      </c>
      <c r="K89" s="252" t="s">
        <v>193</v>
      </c>
      <c r="L89" s="257"/>
      <c r="M89" s="258" t="s">
        <v>30</v>
      </c>
      <c r="N89" s="259" t="s">
        <v>49</v>
      </c>
      <c r="O89" s="84"/>
      <c r="P89" s="221">
        <f>O89*H89</f>
        <v>0</v>
      </c>
      <c r="Q89" s="221">
        <v>0.00248</v>
      </c>
      <c r="R89" s="221">
        <f>Q89*H89</f>
        <v>0.248</v>
      </c>
      <c r="S89" s="221">
        <v>0</v>
      </c>
      <c r="T89" s="222">
        <f>S89*H89</f>
        <v>0</v>
      </c>
      <c r="AR89" s="223" t="s">
        <v>221</v>
      </c>
      <c r="AT89" s="223" t="s">
        <v>275</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194</v>
      </c>
      <c r="BM89" s="223" t="s">
        <v>2566</v>
      </c>
    </row>
    <row r="90" spans="2:47" s="1" customFormat="1" ht="12">
      <c r="B90" s="39"/>
      <c r="C90" s="40"/>
      <c r="D90" s="225" t="s">
        <v>196</v>
      </c>
      <c r="E90" s="40"/>
      <c r="F90" s="226" t="s">
        <v>2567</v>
      </c>
      <c r="G90" s="40"/>
      <c r="H90" s="40"/>
      <c r="I90" s="136"/>
      <c r="J90" s="40"/>
      <c r="K90" s="40"/>
      <c r="L90" s="44"/>
      <c r="M90" s="227"/>
      <c r="N90" s="84"/>
      <c r="O90" s="84"/>
      <c r="P90" s="84"/>
      <c r="Q90" s="84"/>
      <c r="R90" s="84"/>
      <c r="S90" s="84"/>
      <c r="T90" s="85"/>
      <c r="AT90" s="17" t="s">
        <v>196</v>
      </c>
      <c r="AU90" s="17" t="s">
        <v>135</v>
      </c>
    </row>
    <row r="91" spans="2:65" s="1" customFormat="1" ht="16.5" customHeight="1">
      <c r="B91" s="39"/>
      <c r="C91" s="212" t="s">
        <v>213</v>
      </c>
      <c r="D91" s="212" t="s">
        <v>189</v>
      </c>
      <c r="E91" s="213" t="s">
        <v>2568</v>
      </c>
      <c r="F91" s="214" t="s">
        <v>2569</v>
      </c>
      <c r="G91" s="215" t="s">
        <v>598</v>
      </c>
      <c r="H91" s="216">
        <v>38</v>
      </c>
      <c r="I91" s="217"/>
      <c r="J91" s="218">
        <f>ROUND(I91*H91,2)</f>
        <v>0</v>
      </c>
      <c r="K91" s="214" t="s">
        <v>30</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2570</v>
      </c>
    </row>
    <row r="92" spans="2:47" s="1" customFormat="1" ht="12">
      <c r="B92" s="39"/>
      <c r="C92" s="40"/>
      <c r="D92" s="225" t="s">
        <v>196</v>
      </c>
      <c r="E92" s="40"/>
      <c r="F92" s="226" t="s">
        <v>2571</v>
      </c>
      <c r="G92" s="40"/>
      <c r="H92" s="40"/>
      <c r="I92" s="136"/>
      <c r="J92" s="40"/>
      <c r="K92" s="40"/>
      <c r="L92" s="44"/>
      <c r="M92" s="227"/>
      <c r="N92" s="84"/>
      <c r="O92" s="84"/>
      <c r="P92" s="84"/>
      <c r="Q92" s="84"/>
      <c r="R92" s="84"/>
      <c r="S92" s="84"/>
      <c r="T92" s="85"/>
      <c r="AT92" s="17" t="s">
        <v>196</v>
      </c>
      <c r="AU92" s="17" t="s">
        <v>135</v>
      </c>
    </row>
    <row r="93" spans="2:65" s="1" customFormat="1" ht="16.5" customHeight="1">
      <c r="B93" s="39"/>
      <c r="C93" s="250" t="s">
        <v>217</v>
      </c>
      <c r="D93" s="250" t="s">
        <v>275</v>
      </c>
      <c r="E93" s="251" t="s">
        <v>2572</v>
      </c>
      <c r="F93" s="252" t="s">
        <v>2573</v>
      </c>
      <c r="G93" s="253" t="s">
        <v>598</v>
      </c>
      <c r="H93" s="254">
        <v>38</v>
      </c>
      <c r="I93" s="255"/>
      <c r="J93" s="256">
        <f>ROUND(I93*H93,2)</f>
        <v>0</v>
      </c>
      <c r="K93" s="252" t="s">
        <v>30</v>
      </c>
      <c r="L93" s="257"/>
      <c r="M93" s="258" t="s">
        <v>30</v>
      </c>
      <c r="N93" s="259" t="s">
        <v>49</v>
      </c>
      <c r="O93" s="84"/>
      <c r="P93" s="221">
        <f>O93*H93</f>
        <v>0</v>
      </c>
      <c r="Q93" s="221">
        <v>0.00248</v>
      </c>
      <c r="R93" s="221">
        <f>Q93*H93</f>
        <v>0.09424</v>
      </c>
      <c r="S93" s="221">
        <v>0</v>
      </c>
      <c r="T93" s="222">
        <f>S93*H93</f>
        <v>0</v>
      </c>
      <c r="AR93" s="223" t="s">
        <v>221</v>
      </c>
      <c r="AT93" s="223" t="s">
        <v>275</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2574</v>
      </c>
    </row>
    <row r="94" spans="2:47" s="1" customFormat="1" ht="12">
      <c r="B94" s="39"/>
      <c r="C94" s="40"/>
      <c r="D94" s="225" t="s">
        <v>196</v>
      </c>
      <c r="E94" s="40"/>
      <c r="F94" s="226" t="s">
        <v>2571</v>
      </c>
      <c r="G94" s="40"/>
      <c r="H94" s="40"/>
      <c r="I94" s="136"/>
      <c r="J94" s="40"/>
      <c r="K94" s="40"/>
      <c r="L94" s="44"/>
      <c r="M94" s="227"/>
      <c r="N94" s="84"/>
      <c r="O94" s="84"/>
      <c r="P94" s="84"/>
      <c r="Q94" s="84"/>
      <c r="R94" s="84"/>
      <c r="S94" s="84"/>
      <c r="T94" s="85"/>
      <c r="AT94" s="17" t="s">
        <v>196</v>
      </c>
      <c r="AU94" s="17" t="s">
        <v>135</v>
      </c>
    </row>
    <row r="95" spans="2:65" s="1" customFormat="1" ht="16.5" customHeight="1">
      <c r="B95" s="39"/>
      <c r="C95" s="212" t="s">
        <v>221</v>
      </c>
      <c r="D95" s="212" t="s">
        <v>189</v>
      </c>
      <c r="E95" s="213" t="s">
        <v>1003</v>
      </c>
      <c r="F95" s="214" t="s">
        <v>2575</v>
      </c>
      <c r="G95" s="215" t="s">
        <v>339</v>
      </c>
      <c r="H95" s="216">
        <v>1</v>
      </c>
      <c r="I95" s="217"/>
      <c r="J95" s="218">
        <f>ROUND(I95*H95,2)</f>
        <v>0</v>
      </c>
      <c r="K95" s="214" t="s">
        <v>30</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2576</v>
      </c>
    </row>
    <row r="96" spans="2:65" s="1" customFormat="1" ht="16.5" customHeight="1">
      <c r="B96" s="39"/>
      <c r="C96" s="250" t="s">
        <v>227</v>
      </c>
      <c r="D96" s="250" t="s">
        <v>275</v>
      </c>
      <c r="E96" s="251" t="s">
        <v>2577</v>
      </c>
      <c r="F96" s="252" t="s">
        <v>2578</v>
      </c>
      <c r="G96" s="253" t="s">
        <v>339</v>
      </c>
      <c r="H96" s="254">
        <v>1</v>
      </c>
      <c r="I96" s="255"/>
      <c r="J96" s="256">
        <f>ROUND(I96*H96,2)</f>
        <v>0</v>
      </c>
      <c r="K96" s="252" t="s">
        <v>30</v>
      </c>
      <c r="L96" s="257"/>
      <c r="M96" s="258" t="s">
        <v>30</v>
      </c>
      <c r="N96" s="259" t="s">
        <v>49</v>
      </c>
      <c r="O96" s="84"/>
      <c r="P96" s="221">
        <f>O96*H96</f>
        <v>0</v>
      </c>
      <c r="Q96" s="221">
        <v>0</v>
      </c>
      <c r="R96" s="221">
        <f>Q96*H96</f>
        <v>0</v>
      </c>
      <c r="S96" s="221">
        <v>0</v>
      </c>
      <c r="T96" s="222">
        <f>S96*H96</f>
        <v>0</v>
      </c>
      <c r="AR96" s="223" t="s">
        <v>221</v>
      </c>
      <c r="AT96" s="223" t="s">
        <v>275</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2579</v>
      </c>
    </row>
    <row r="97" spans="2:47" s="1" customFormat="1" ht="12">
      <c r="B97" s="39"/>
      <c r="C97" s="40"/>
      <c r="D97" s="225" t="s">
        <v>196</v>
      </c>
      <c r="E97" s="40"/>
      <c r="F97" s="226" t="s">
        <v>2580</v>
      </c>
      <c r="G97" s="40"/>
      <c r="H97" s="40"/>
      <c r="I97" s="136"/>
      <c r="J97" s="40"/>
      <c r="K97" s="40"/>
      <c r="L97" s="44"/>
      <c r="M97" s="227"/>
      <c r="N97" s="84"/>
      <c r="O97" s="84"/>
      <c r="P97" s="84"/>
      <c r="Q97" s="84"/>
      <c r="R97" s="84"/>
      <c r="S97" s="84"/>
      <c r="T97" s="85"/>
      <c r="AT97" s="17" t="s">
        <v>196</v>
      </c>
      <c r="AU97" s="17" t="s">
        <v>135</v>
      </c>
    </row>
    <row r="98" spans="2:65" s="1" customFormat="1" ht="16.5" customHeight="1">
      <c r="B98" s="39"/>
      <c r="C98" s="212" t="s">
        <v>233</v>
      </c>
      <c r="D98" s="212" t="s">
        <v>189</v>
      </c>
      <c r="E98" s="213" t="s">
        <v>596</v>
      </c>
      <c r="F98" s="214" t="s">
        <v>2581</v>
      </c>
      <c r="G98" s="215" t="s">
        <v>339</v>
      </c>
      <c r="H98" s="216">
        <v>2</v>
      </c>
      <c r="I98" s="217"/>
      <c r="J98" s="218">
        <f>ROUND(I98*H98,2)</f>
        <v>0</v>
      </c>
      <c r="K98" s="214" t="s">
        <v>30</v>
      </c>
      <c r="L98" s="44"/>
      <c r="M98" s="219" t="s">
        <v>30</v>
      </c>
      <c r="N98" s="220" t="s">
        <v>49</v>
      </c>
      <c r="O98" s="84"/>
      <c r="P98" s="221">
        <f>O98*H98</f>
        <v>0</v>
      </c>
      <c r="Q98" s="221">
        <v>0</v>
      </c>
      <c r="R98" s="221">
        <f>Q98*H98</f>
        <v>0</v>
      </c>
      <c r="S98" s="221">
        <v>0</v>
      </c>
      <c r="T98" s="222">
        <f>S98*H98</f>
        <v>0</v>
      </c>
      <c r="AR98" s="223" t="s">
        <v>194</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2582</v>
      </c>
    </row>
    <row r="99" spans="2:65" s="1" customFormat="1" ht="16.5" customHeight="1">
      <c r="B99" s="39"/>
      <c r="C99" s="250" t="s">
        <v>239</v>
      </c>
      <c r="D99" s="250" t="s">
        <v>275</v>
      </c>
      <c r="E99" s="251" t="s">
        <v>2583</v>
      </c>
      <c r="F99" s="252" t="s">
        <v>2584</v>
      </c>
      <c r="G99" s="253" t="s">
        <v>339</v>
      </c>
      <c r="H99" s="254">
        <v>2</v>
      </c>
      <c r="I99" s="255"/>
      <c r="J99" s="256">
        <f>ROUND(I99*H99,2)</f>
        <v>0</v>
      </c>
      <c r="K99" s="252" t="s">
        <v>30</v>
      </c>
      <c r="L99" s="257"/>
      <c r="M99" s="258" t="s">
        <v>30</v>
      </c>
      <c r="N99" s="259" t="s">
        <v>49</v>
      </c>
      <c r="O99" s="84"/>
      <c r="P99" s="221">
        <f>O99*H99</f>
        <v>0</v>
      </c>
      <c r="Q99" s="221">
        <v>0</v>
      </c>
      <c r="R99" s="221">
        <f>Q99*H99</f>
        <v>0</v>
      </c>
      <c r="S99" s="221">
        <v>0</v>
      </c>
      <c r="T99" s="222">
        <f>S99*H99</f>
        <v>0</v>
      </c>
      <c r="AR99" s="223" t="s">
        <v>221</v>
      </c>
      <c r="AT99" s="223" t="s">
        <v>275</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2585</v>
      </c>
    </row>
    <row r="100" spans="2:65" s="1" customFormat="1" ht="16.5" customHeight="1">
      <c r="B100" s="39"/>
      <c r="C100" s="212" t="s">
        <v>244</v>
      </c>
      <c r="D100" s="212" t="s">
        <v>189</v>
      </c>
      <c r="E100" s="213" t="s">
        <v>601</v>
      </c>
      <c r="F100" s="214" t="s">
        <v>2586</v>
      </c>
      <c r="G100" s="215" t="s">
        <v>598</v>
      </c>
      <c r="H100" s="216">
        <v>1</v>
      </c>
      <c r="I100" s="217"/>
      <c r="J100" s="218">
        <f>ROUND(I100*H100,2)</f>
        <v>0</v>
      </c>
      <c r="K100" s="214" t="s">
        <v>30</v>
      </c>
      <c r="L100" s="44"/>
      <c r="M100" s="219" t="s">
        <v>30</v>
      </c>
      <c r="N100" s="220" t="s">
        <v>49</v>
      </c>
      <c r="O100" s="84"/>
      <c r="P100" s="221">
        <f>O100*H100</f>
        <v>0</v>
      </c>
      <c r="Q100" s="221">
        <v>0</v>
      </c>
      <c r="R100" s="221">
        <f>Q100*H100</f>
        <v>0</v>
      </c>
      <c r="S100" s="221">
        <v>0</v>
      </c>
      <c r="T100" s="222">
        <f>S100*H100</f>
        <v>0</v>
      </c>
      <c r="AR100" s="223" t="s">
        <v>194</v>
      </c>
      <c r="AT100" s="223" t="s">
        <v>189</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2587</v>
      </c>
    </row>
    <row r="101" spans="2:65" s="1" customFormat="1" ht="16.5" customHeight="1">
      <c r="B101" s="39"/>
      <c r="C101" s="212" t="s">
        <v>249</v>
      </c>
      <c r="D101" s="212" t="s">
        <v>189</v>
      </c>
      <c r="E101" s="213" t="s">
        <v>610</v>
      </c>
      <c r="F101" s="214" t="s">
        <v>2588</v>
      </c>
      <c r="G101" s="215" t="s">
        <v>436</v>
      </c>
      <c r="H101" s="216">
        <v>1</v>
      </c>
      <c r="I101" s="217"/>
      <c r="J101" s="218">
        <f>ROUND(I101*H101,2)</f>
        <v>0</v>
      </c>
      <c r="K101" s="214" t="s">
        <v>30</v>
      </c>
      <c r="L101" s="44"/>
      <c r="M101" s="219" t="s">
        <v>30</v>
      </c>
      <c r="N101" s="220" t="s">
        <v>49</v>
      </c>
      <c r="O101" s="84"/>
      <c r="P101" s="221">
        <f>O101*H101</f>
        <v>0</v>
      </c>
      <c r="Q101" s="221">
        <v>0</v>
      </c>
      <c r="R101" s="221">
        <f>Q101*H101</f>
        <v>0</v>
      </c>
      <c r="S101" s="221">
        <v>0</v>
      </c>
      <c r="T101" s="222">
        <f>S101*H101</f>
        <v>0</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2589</v>
      </c>
    </row>
    <row r="102" spans="2:65" s="1" customFormat="1" ht="16.5" customHeight="1">
      <c r="B102" s="39"/>
      <c r="C102" s="212" t="s">
        <v>254</v>
      </c>
      <c r="D102" s="212" t="s">
        <v>189</v>
      </c>
      <c r="E102" s="213" t="s">
        <v>616</v>
      </c>
      <c r="F102" s="214" t="s">
        <v>2590</v>
      </c>
      <c r="G102" s="215" t="s">
        <v>236</v>
      </c>
      <c r="H102" s="216">
        <v>100</v>
      </c>
      <c r="I102" s="217"/>
      <c r="J102" s="218">
        <f>ROUND(I102*H102,2)</f>
        <v>0</v>
      </c>
      <c r="K102" s="214" t="s">
        <v>30</v>
      </c>
      <c r="L102" s="44"/>
      <c r="M102" s="260" t="s">
        <v>30</v>
      </c>
      <c r="N102" s="261" t="s">
        <v>49</v>
      </c>
      <c r="O102" s="262"/>
      <c r="P102" s="263">
        <f>O102*H102</f>
        <v>0</v>
      </c>
      <c r="Q102" s="263">
        <v>0</v>
      </c>
      <c r="R102" s="263">
        <f>Q102*H102</f>
        <v>0</v>
      </c>
      <c r="S102" s="263">
        <v>0</v>
      </c>
      <c r="T102" s="264">
        <f>S102*H102</f>
        <v>0</v>
      </c>
      <c r="AR102" s="223" t="s">
        <v>194</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2591</v>
      </c>
    </row>
    <row r="103" spans="2:12" s="1" customFormat="1" ht="6.95" customHeight="1">
      <c r="B103" s="59"/>
      <c r="C103" s="60"/>
      <c r="D103" s="60"/>
      <c r="E103" s="60"/>
      <c r="F103" s="60"/>
      <c r="G103" s="60"/>
      <c r="H103" s="60"/>
      <c r="I103" s="162"/>
      <c r="J103" s="60"/>
      <c r="K103" s="60"/>
      <c r="L103" s="44"/>
    </row>
  </sheetData>
  <sheetProtection password="CC35" sheet="1" objects="1" scenarios="1" formatColumns="0" formatRows="0" autoFilter="0"/>
  <autoFilter ref="C80:K102"/>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131</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2592</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ROUND(J84,2)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ROUND((SUM(BE84:BE102)),2)</f>
        <v>0</v>
      </c>
      <c r="I33" s="151">
        <v>0.21</v>
      </c>
      <c r="J33" s="150">
        <f>ROUND(((SUM(BE84:BE102))*I33),2)</f>
        <v>0</v>
      </c>
      <c r="L33" s="44"/>
    </row>
    <row r="34" spans="2:12" s="1" customFormat="1" ht="14.4" customHeight="1">
      <c r="B34" s="44"/>
      <c r="E34" s="134" t="s">
        <v>49</v>
      </c>
      <c r="F34" s="150">
        <f>ROUND((SUM(BF84:BF102)),2)</f>
        <v>0</v>
      </c>
      <c r="I34" s="151">
        <v>0.15</v>
      </c>
      <c r="J34" s="150">
        <f>ROUND(((SUM(BF84:BF102))*I34),2)</f>
        <v>0</v>
      </c>
      <c r="L34" s="44"/>
    </row>
    <row r="35" spans="2:12" s="1" customFormat="1" ht="14.4" customHeight="1" hidden="1">
      <c r="B35" s="44"/>
      <c r="E35" s="134" t="s">
        <v>50</v>
      </c>
      <c r="F35" s="150">
        <f>ROUND((SUM(BG84:BG102)),2)</f>
        <v>0</v>
      </c>
      <c r="I35" s="151">
        <v>0.21</v>
      </c>
      <c r="J35" s="150">
        <f>0</f>
        <v>0</v>
      </c>
      <c r="L35" s="44"/>
    </row>
    <row r="36" spans="2:12" s="1" customFormat="1" ht="14.4" customHeight="1" hidden="1">
      <c r="B36" s="44"/>
      <c r="E36" s="134" t="s">
        <v>51</v>
      </c>
      <c r="F36" s="150">
        <f>ROUND((SUM(BH84:BH102)),2)</f>
        <v>0</v>
      </c>
      <c r="I36" s="151">
        <v>0.15</v>
      </c>
      <c r="J36" s="150">
        <f>0</f>
        <v>0</v>
      </c>
      <c r="L36" s="44"/>
    </row>
    <row r="37" spans="2:12" s="1" customFormat="1" ht="14.4" customHeight="1" hidden="1">
      <c r="B37" s="44"/>
      <c r="E37" s="134" t="s">
        <v>52</v>
      </c>
      <c r="F37" s="150">
        <f>ROUND((SUM(BI84:BI102)),2)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06 - Zpevněná plocha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J84</f>
        <v>0</v>
      </c>
      <c r="K59" s="40"/>
      <c r="L59" s="44"/>
      <c r="AU59" s="17" t="s">
        <v>148</v>
      </c>
    </row>
    <row r="60" spans="2:12" s="8" customFormat="1" ht="24.95" customHeight="1">
      <c r="B60" s="172"/>
      <c r="C60" s="173"/>
      <c r="D60" s="174" t="s">
        <v>149</v>
      </c>
      <c r="E60" s="175"/>
      <c r="F60" s="175"/>
      <c r="G60" s="175"/>
      <c r="H60" s="175"/>
      <c r="I60" s="176"/>
      <c r="J60" s="177">
        <f>J85</f>
        <v>0</v>
      </c>
      <c r="K60" s="173"/>
      <c r="L60" s="178"/>
    </row>
    <row r="61" spans="2:12" s="9" customFormat="1" ht="19.9" customHeight="1">
      <c r="B61" s="179"/>
      <c r="C61" s="180"/>
      <c r="D61" s="181" t="s">
        <v>150</v>
      </c>
      <c r="E61" s="182"/>
      <c r="F61" s="182"/>
      <c r="G61" s="182"/>
      <c r="H61" s="182"/>
      <c r="I61" s="183"/>
      <c r="J61" s="184">
        <f>J86</f>
        <v>0</v>
      </c>
      <c r="K61" s="180"/>
      <c r="L61" s="185"/>
    </row>
    <row r="62" spans="2:12" s="9" customFormat="1" ht="19.9" customHeight="1">
      <c r="B62" s="179"/>
      <c r="C62" s="180"/>
      <c r="D62" s="181" t="s">
        <v>154</v>
      </c>
      <c r="E62" s="182"/>
      <c r="F62" s="182"/>
      <c r="G62" s="182"/>
      <c r="H62" s="182"/>
      <c r="I62" s="183"/>
      <c r="J62" s="184">
        <f>J91</f>
        <v>0</v>
      </c>
      <c r="K62" s="180"/>
      <c r="L62" s="185"/>
    </row>
    <row r="63" spans="2:12" s="9" customFormat="1" ht="19.9" customHeight="1">
      <c r="B63" s="179"/>
      <c r="C63" s="180"/>
      <c r="D63" s="181" t="s">
        <v>156</v>
      </c>
      <c r="E63" s="182"/>
      <c r="F63" s="182"/>
      <c r="G63" s="182"/>
      <c r="H63" s="182"/>
      <c r="I63" s="183"/>
      <c r="J63" s="184">
        <f>J98</f>
        <v>0</v>
      </c>
      <c r="K63" s="180"/>
      <c r="L63" s="185"/>
    </row>
    <row r="64" spans="2:12" s="9" customFormat="1" ht="19.9" customHeight="1">
      <c r="B64" s="179"/>
      <c r="C64" s="180"/>
      <c r="D64" s="181" t="s">
        <v>157</v>
      </c>
      <c r="E64" s="182"/>
      <c r="F64" s="182"/>
      <c r="G64" s="182"/>
      <c r="H64" s="182"/>
      <c r="I64" s="183"/>
      <c r="J64" s="184">
        <f>J101</f>
        <v>0</v>
      </c>
      <c r="K64" s="180"/>
      <c r="L64" s="185"/>
    </row>
    <row r="65" spans="2:12" s="1" customFormat="1" ht="21.8" customHeight="1">
      <c r="B65" s="39"/>
      <c r="C65" s="40"/>
      <c r="D65" s="40"/>
      <c r="E65" s="40"/>
      <c r="F65" s="40"/>
      <c r="G65" s="40"/>
      <c r="H65" s="40"/>
      <c r="I65" s="136"/>
      <c r="J65" s="40"/>
      <c r="K65" s="40"/>
      <c r="L65" s="44"/>
    </row>
    <row r="66" spans="2:12" s="1" customFormat="1" ht="6.95" customHeight="1">
      <c r="B66" s="59"/>
      <c r="C66" s="60"/>
      <c r="D66" s="60"/>
      <c r="E66" s="60"/>
      <c r="F66" s="60"/>
      <c r="G66" s="60"/>
      <c r="H66" s="60"/>
      <c r="I66" s="162"/>
      <c r="J66" s="60"/>
      <c r="K66" s="60"/>
      <c r="L66" s="44"/>
    </row>
    <row r="70" spans="2:12" s="1" customFormat="1" ht="6.95" customHeight="1">
      <c r="B70" s="61"/>
      <c r="C70" s="62"/>
      <c r="D70" s="62"/>
      <c r="E70" s="62"/>
      <c r="F70" s="62"/>
      <c r="G70" s="62"/>
      <c r="H70" s="62"/>
      <c r="I70" s="165"/>
      <c r="J70" s="62"/>
      <c r="K70" s="62"/>
      <c r="L70" s="44"/>
    </row>
    <row r="71" spans="2:12" s="1" customFormat="1" ht="24.95" customHeight="1">
      <c r="B71" s="39"/>
      <c r="C71" s="23" t="s">
        <v>172</v>
      </c>
      <c r="D71" s="40"/>
      <c r="E71" s="40"/>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16</v>
      </c>
      <c r="D73" s="40"/>
      <c r="E73" s="40"/>
      <c r="F73" s="40"/>
      <c r="G73" s="40"/>
      <c r="H73" s="40"/>
      <c r="I73" s="136"/>
      <c r="J73" s="40"/>
      <c r="K73" s="40"/>
      <c r="L73" s="44"/>
    </row>
    <row r="74" spans="2:12" s="1" customFormat="1" ht="16.5" customHeight="1">
      <c r="B74" s="39"/>
      <c r="C74" s="40"/>
      <c r="D74" s="40"/>
      <c r="E74" s="166" t="str">
        <f>E7</f>
        <v>Transformace domov háj II. Výstavba Světlá nad Sázavou - DOZP II</v>
      </c>
      <c r="F74" s="32"/>
      <c r="G74" s="32"/>
      <c r="H74" s="32"/>
      <c r="I74" s="136"/>
      <c r="J74" s="40"/>
      <c r="K74" s="40"/>
      <c r="L74" s="44"/>
    </row>
    <row r="75" spans="2:12" s="1" customFormat="1" ht="12" customHeight="1">
      <c r="B75" s="39"/>
      <c r="C75" s="32" t="s">
        <v>143</v>
      </c>
      <c r="D75" s="40"/>
      <c r="E75" s="40"/>
      <c r="F75" s="40"/>
      <c r="G75" s="40"/>
      <c r="H75" s="40"/>
      <c r="I75" s="136"/>
      <c r="J75" s="40"/>
      <c r="K75" s="40"/>
      <c r="L75" s="44"/>
    </row>
    <row r="76" spans="2:12" s="1" customFormat="1" ht="16.5" customHeight="1">
      <c r="B76" s="39"/>
      <c r="C76" s="40"/>
      <c r="D76" s="40"/>
      <c r="E76" s="69" t="str">
        <f>E9</f>
        <v>SO 06 - Zpevněná plocha</v>
      </c>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2" t="s">
        <v>22</v>
      </c>
      <c r="D78" s="40"/>
      <c r="E78" s="40"/>
      <c r="F78" s="27" t="str">
        <f>F12</f>
        <v>Světlá nad Sázavou</v>
      </c>
      <c r="G78" s="40"/>
      <c r="H78" s="40"/>
      <c r="I78" s="139" t="s">
        <v>24</v>
      </c>
      <c r="J78" s="72" t="str">
        <f>IF(J12="","",J12)</f>
        <v>20. 5. 2017</v>
      </c>
      <c r="K78" s="40"/>
      <c r="L78" s="44"/>
    </row>
    <row r="79" spans="2:12" s="1" customFormat="1" ht="6.95" customHeight="1">
      <c r="B79" s="39"/>
      <c r="C79" s="40"/>
      <c r="D79" s="40"/>
      <c r="E79" s="40"/>
      <c r="F79" s="40"/>
      <c r="G79" s="40"/>
      <c r="H79" s="40"/>
      <c r="I79" s="136"/>
      <c r="J79" s="40"/>
      <c r="K79" s="40"/>
      <c r="L79" s="44"/>
    </row>
    <row r="80" spans="2:12" s="1" customFormat="1" ht="27.9" customHeight="1">
      <c r="B80" s="39"/>
      <c r="C80" s="32" t="s">
        <v>28</v>
      </c>
      <c r="D80" s="40"/>
      <c r="E80" s="40"/>
      <c r="F80" s="27" t="str">
        <f>E15</f>
        <v>Kraj Vysočina, Žižkova 57, 687 33 jihlava</v>
      </c>
      <c r="G80" s="40"/>
      <c r="H80" s="40"/>
      <c r="I80" s="139" t="s">
        <v>35</v>
      </c>
      <c r="J80" s="37" t="str">
        <f>E21</f>
        <v>Ing. arch. Ladislav Zeman</v>
      </c>
      <c r="K80" s="40"/>
      <c r="L80" s="44"/>
    </row>
    <row r="81" spans="2:12" s="1" customFormat="1" ht="43.05" customHeight="1">
      <c r="B81" s="39"/>
      <c r="C81" s="32" t="s">
        <v>33</v>
      </c>
      <c r="D81" s="40"/>
      <c r="E81" s="40"/>
      <c r="F81" s="27" t="str">
        <f>IF(E18="","",E18)</f>
        <v>Vyplň údaj</v>
      </c>
      <c r="G81" s="40"/>
      <c r="H81" s="40"/>
      <c r="I81" s="139" t="s">
        <v>38</v>
      </c>
      <c r="J81" s="37" t="str">
        <f>E24</f>
        <v>Ing. arch. Maritn Jirovský, Ph.D., Převrátilská</v>
      </c>
      <c r="K81" s="40"/>
      <c r="L81" s="44"/>
    </row>
    <row r="82" spans="2:12" s="1" customFormat="1" ht="10.3" customHeight="1">
      <c r="B82" s="39"/>
      <c r="C82" s="40"/>
      <c r="D82" s="40"/>
      <c r="E82" s="40"/>
      <c r="F82" s="40"/>
      <c r="G82" s="40"/>
      <c r="H82" s="40"/>
      <c r="I82" s="136"/>
      <c r="J82" s="40"/>
      <c r="K82" s="40"/>
      <c r="L82" s="44"/>
    </row>
    <row r="83" spans="2:20" s="10" customFormat="1" ht="29.25" customHeight="1">
      <c r="B83" s="186"/>
      <c r="C83" s="187" t="s">
        <v>173</v>
      </c>
      <c r="D83" s="188" t="s">
        <v>62</v>
      </c>
      <c r="E83" s="188" t="s">
        <v>58</v>
      </c>
      <c r="F83" s="188" t="s">
        <v>59</v>
      </c>
      <c r="G83" s="188" t="s">
        <v>174</v>
      </c>
      <c r="H83" s="188" t="s">
        <v>175</v>
      </c>
      <c r="I83" s="189" t="s">
        <v>176</v>
      </c>
      <c r="J83" s="188" t="s">
        <v>147</v>
      </c>
      <c r="K83" s="190" t="s">
        <v>177</v>
      </c>
      <c r="L83" s="191"/>
      <c r="M83" s="92" t="s">
        <v>30</v>
      </c>
      <c r="N83" s="93" t="s">
        <v>47</v>
      </c>
      <c r="O83" s="93" t="s">
        <v>178</v>
      </c>
      <c r="P83" s="93" t="s">
        <v>179</v>
      </c>
      <c r="Q83" s="93" t="s">
        <v>180</v>
      </c>
      <c r="R83" s="93" t="s">
        <v>181</v>
      </c>
      <c r="S83" s="93" t="s">
        <v>182</v>
      </c>
      <c r="T83" s="94" t="s">
        <v>183</v>
      </c>
    </row>
    <row r="84" spans="2:63" s="1" customFormat="1" ht="22.8" customHeight="1">
      <c r="B84" s="39"/>
      <c r="C84" s="99" t="s">
        <v>184</v>
      </c>
      <c r="D84" s="40"/>
      <c r="E84" s="40"/>
      <c r="F84" s="40"/>
      <c r="G84" s="40"/>
      <c r="H84" s="40"/>
      <c r="I84" s="136"/>
      <c r="J84" s="192">
        <f>BK84</f>
        <v>0</v>
      </c>
      <c r="K84" s="40"/>
      <c r="L84" s="44"/>
      <c r="M84" s="95"/>
      <c r="N84" s="96"/>
      <c r="O84" s="96"/>
      <c r="P84" s="193">
        <f>P85</f>
        <v>0</v>
      </c>
      <c r="Q84" s="96"/>
      <c r="R84" s="193">
        <f>R85</f>
        <v>145.13665</v>
      </c>
      <c r="S84" s="96"/>
      <c r="T84" s="194">
        <f>T85</f>
        <v>0</v>
      </c>
      <c r="AT84" s="17" t="s">
        <v>76</v>
      </c>
      <c r="AU84" s="17" t="s">
        <v>148</v>
      </c>
      <c r="BK84" s="195">
        <f>BK85</f>
        <v>0</v>
      </c>
    </row>
    <row r="85" spans="2:63" s="11" customFormat="1" ht="25.9" customHeight="1">
      <c r="B85" s="196"/>
      <c r="C85" s="197"/>
      <c r="D85" s="198" t="s">
        <v>76</v>
      </c>
      <c r="E85" s="199" t="s">
        <v>185</v>
      </c>
      <c r="F85" s="199" t="s">
        <v>186</v>
      </c>
      <c r="G85" s="197"/>
      <c r="H85" s="197"/>
      <c r="I85" s="200"/>
      <c r="J85" s="201">
        <f>BK85</f>
        <v>0</v>
      </c>
      <c r="K85" s="197"/>
      <c r="L85" s="202"/>
      <c r="M85" s="203"/>
      <c r="N85" s="204"/>
      <c r="O85" s="204"/>
      <c r="P85" s="205">
        <f>P86+P91+P98+P101</f>
        <v>0</v>
      </c>
      <c r="Q85" s="204"/>
      <c r="R85" s="205">
        <f>R86+R91+R98+R101</f>
        <v>145.13665</v>
      </c>
      <c r="S85" s="204"/>
      <c r="T85" s="206">
        <f>T86+T91+T98+T101</f>
        <v>0</v>
      </c>
      <c r="AR85" s="207" t="s">
        <v>21</v>
      </c>
      <c r="AT85" s="208" t="s">
        <v>76</v>
      </c>
      <c r="AU85" s="208" t="s">
        <v>77</v>
      </c>
      <c r="AY85" s="207" t="s">
        <v>187</v>
      </c>
      <c r="BK85" s="209">
        <f>BK86+BK91+BK98+BK101</f>
        <v>0</v>
      </c>
    </row>
    <row r="86" spans="2:63" s="11" customFormat="1" ht="22.8" customHeight="1">
      <c r="B86" s="196"/>
      <c r="C86" s="197"/>
      <c r="D86" s="198" t="s">
        <v>76</v>
      </c>
      <c r="E86" s="210" t="s">
        <v>21</v>
      </c>
      <c r="F86" s="210" t="s">
        <v>188</v>
      </c>
      <c r="G86" s="197"/>
      <c r="H86" s="197"/>
      <c r="I86" s="200"/>
      <c r="J86" s="211">
        <f>BK86</f>
        <v>0</v>
      </c>
      <c r="K86" s="197"/>
      <c r="L86" s="202"/>
      <c r="M86" s="203"/>
      <c r="N86" s="204"/>
      <c r="O86" s="204"/>
      <c r="P86" s="205">
        <f>SUM(P87:P90)</f>
        <v>0</v>
      </c>
      <c r="Q86" s="204"/>
      <c r="R86" s="205">
        <f>SUM(R87:R90)</f>
        <v>0</v>
      </c>
      <c r="S86" s="204"/>
      <c r="T86" s="206">
        <f>SUM(T87:T90)</f>
        <v>0</v>
      </c>
      <c r="AR86" s="207" t="s">
        <v>21</v>
      </c>
      <c r="AT86" s="208" t="s">
        <v>76</v>
      </c>
      <c r="AU86" s="208" t="s">
        <v>21</v>
      </c>
      <c r="AY86" s="207" t="s">
        <v>187</v>
      </c>
      <c r="BK86" s="209">
        <f>SUM(BK87:BK90)</f>
        <v>0</v>
      </c>
    </row>
    <row r="87" spans="2:65" s="1" customFormat="1" ht="24" customHeight="1">
      <c r="B87" s="39"/>
      <c r="C87" s="212" t="s">
        <v>21</v>
      </c>
      <c r="D87" s="212" t="s">
        <v>189</v>
      </c>
      <c r="E87" s="213" t="s">
        <v>190</v>
      </c>
      <c r="F87" s="214" t="s">
        <v>191</v>
      </c>
      <c r="G87" s="215" t="s">
        <v>192</v>
      </c>
      <c r="H87" s="216">
        <v>360</v>
      </c>
      <c r="I87" s="217"/>
      <c r="J87" s="218">
        <f>ROUND(I87*H87,2)</f>
        <v>0</v>
      </c>
      <c r="K87" s="214" t="s">
        <v>193</v>
      </c>
      <c r="L87" s="44"/>
      <c r="M87" s="219" t="s">
        <v>30</v>
      </c>
      <c r="N87" s="220" t="s">
        <v>49</v>
      </c>
      <c r="O87" s="84"/>
      <c r="P87" s="221">
        <f>O87*H87</f>
        <v>0</v>
      </c>
      <c r="Q87" s="221">
        <v>0</v>
      </c>
      <c r="R87" s="221">
        <f>Q87*H87</f>
        <v>0</v>
      </c>
      <c r="S87" s="221">
        <v>0</v>
      </c>
      <c r="T87" s="222">
        <f>S87*H87</f>
        <v>0</v>
      </c>
      <c r="AR87" s="223" t="s">
        <v>194</v>
      </c>
      <c r="AT87" s="223" t="s">
        <v>189</v>
      </c>
      <c r="AU87" s="223" t="s">
        <v>135</v>
      </c>
      <c r="AY87" s="17" t="s">
        <v>187</v>
      </c>
      <c r="BE87" s="224">
        <f>IF(N87="základní",J87,0)</f>
        <v>0</v>
      </c>
      <c r="BF87" s="224">
        <f>IF(N87="snížená",J87,0)</f>
        <v>0</v>
      </c>
      <c r="BG87" s="224">
        <f>IF(N87="zákl. přenesená",J87,0)</f>
        <v>0</v>
      </c>
      <c r="BH87" s="224">
        <f>IF(N87="sníž. přenesená",J87,0)</f>
        <v>0</v>
      </c>
      <c r="BI87" s="224">
        <f>IF(N87="nulová",J87,0)</f>
        <v>0</v>
      </c>
      <c r="BJ87" s="17" t="s">
        <v>135</v>
      </c>
      <c r="BK87" s="224">
        <f>ROUND(I87*H87,2)</f>
        <v>0</v>
      </c>
      <c r="BL87" s="17" t="s">
        <v>194</v>
      </c>
      <c r="BM87" s="223" t="s">
        <v>2593</v>
      </c>
    </row>
    <row r="88" spans="2:65" s="1" customFormat="1" ht="24" customHeight="1">
      <c r="B88" s="39"/>
      <c r="C88" s="212" t="s">
        <v>135</v>
      </c>
      <c r="D88" s="212" t="s">
        <v>189</v>
      </c>
      <c r="E88" s="213" t="s">
        <v>2594</v>
      </c>
      <c r="F88" s="214" t="s">
        <v>2595</v>
      </c>
      <c r="G88" s="215" t="s">
        <v>192</v>
      </c>
      <c r="H88" s="216">
        <v>360</v>
      </c>
      <c r="I88" s="217"/>
      <c r="J88" s="218">
        <f>ROUND(I88*H88,2)</f>
        <v>0</v>
      </c>
      <c r="K88" s="214" t="s">
        <v>193</v>
      </c>
      <c r="L88" s="44"/>
      <c r="M88" s="219" t="s">
        <v>30</v>
      </c>
      <c r="N88" s="220" t="s">
        <v>49</v>
      </c>
      <c r="O88" s="84"/>
      <c r="P88" s="221">
        <f>O88*H88</f>
        <v>0</v>
      </c>
      <c r="Q88" s="221">
        <v>0</v>
      </c>
      <c r="R88" s="221">
        <f>Q88*H88</f>
        <v>0</v>
      </c>
      <c r="S88" s="221">
        <v>0</v>
      </c>
      <c r="T88" s="222">
        <f>S88*H88</f>
        <v>0</v>
      </c>
      <c r="AR88" s="223" t="s">
        <v>194</v>
      </c>
      <c r="AT88" s="223" t="s">
        <v>189</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2596</v>
      </c>
    </row>
    <row r="89" spans="2:65" s="1" customFormat="1" ht="24" customHeight="1">
      <c r="B89" s="39"/>
      <c r="C89" s="212" t="s">
        <v>202</v>
      </c>
      <c r="D89" s="212" t="s">
        <v>189</v>
      </c>
      <c r="E89" s="213" t="s">
        <v>2597</v>
      </c>
      <c r="F89" s="214" t="s">
        <v>2598</v>
      </c>
      <c r="G89" s="215" t="s">
        <v>192</v>
      </c>
      <c r="H89" s="216">
        <v>360</v>
      </c>
      <c r="I89" s="217"/>
      <c r="J89" s="218">
        <f>ROUND(I89*H89,2)</f>
        <v>0</v>
      </c>
      <c r="K89" s="214" t="s">
        <v>193</v>
      </c>
      <c r="L89" s="44"/>
      <c r="M89" s="219" t="s">
        <v>30</v>
      </c>
      <c r="N89" s="220" t="s">
        <v>49</v>
      </c>
      <c r="O89" s="84"/>
      <c r="P89" s="221">
        <f>O89*H89</f>
        <v>0</v>
      </c>
      <c r="Q89" s="221">
        <v>0</v>
      </c>
      <c r="R89" s="221">
        <f>Q89*H89</f>
        <v>0</v>
      </c>
      <c r="S89" s="221">
        <v>0</v>
      </c>
      <c r="T89" s="222">
        <f>S89*H89</f>
        <v>0</v>
      </c>
      <c r="AR89" s="223" t="s">
        <v>194</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194</v>
      </c>
      <c r="BM89" s="223" t="s">
        <v>2599</v>
      </c>
    </row>
    <row r="90" spans="2:65" s="1" customFormat="1" ht="16.5" customHeight="1">
      <c r="B90" s="39"/>
      <c r="C90" s="212" t="s">
        <v>194</v>
      </c>
      <c r="D90" s="212" t="s">
        <v>189</v>
      </c>
      <c r="E90" s="213" t="s">
        <v>1003</v>
      </c>
      <c r="F90" s="214" t="s">
        <v>2600</v>
      </c>
      <c r="G90" s="215" t="s">
        <v>242</v>
      </c>
      <c r="H90" s="216">
        <v>360</v>
      </c>
      <c r="I90" s="217"/>
      <c r="J90" s="218">
        <f>ROUND(I90*H90,2)</f>
        <v>0</v>
      </c>
      <c r="K90" s="214" t="s">
        <v>30</v>
      </c>
      <c r="L90" s="44"/>
      <c r="M90" s="219" t="s">
        <v>30</v>
      </c>
      <c r="N90" s="220" t="s">
        <v>49</v>
      </c>
      <c r="O90" s="84"/>
      <c r="P90" s="221">
        <f>O90*H90</f>
        <v>0</v>
      </c>
      <c r="Q90" s="221">
        <v>0</v>
      </c>
      <c r="R90" s="221">
        <f>Q90*H90</f>
        <v>0</v>
      </c>
      <c r="S90" s="221">
        <v>0</v>
      </c>
      <c r="T90" s="222">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2601</v>
      </c>
    </row>
    <row r="91" spans="2:63" s="11" customFormat="1" ht="22.8" customHeight="1">
      <c r="B91" s="196"/>
      <c r="C91" s="197"/>
      <c r="D91" s="198" t="s">
        <v>76</v>
      </c>
      <c r="E91" s="210" t="s">
        <v>209</v>
      </c>
      <c r="F91" s="210" t="s">
        <v>444</v>
      </c>
      <c r="G91" s="197"/>
      <c r="H91" s="197"/>
      <c r="I91" s="200"/>
      <c r="J91" s="211">
        <f>BK91</f>
        <v>0</v>
      </c>
      <c r="K91" s="197"/>
      <c r="L91" s="202"/>
      <c r="M91" s="203"/>
      <c r="N91" s="204"/>
      <c r="O91" s="204"/>
      <c r="P91" s="205">
        <f>SUM(P92:P97)</f>
        <v>0</v>
      </c>
      <c r="Q91" s="204"/>
      <c r="R91" s="205">
        <f>SUM(R92:R97)</f>
        <v>84.84105</v>
      </c>
      <c r="S91" s="204"/>
      <c r="T91" s="206">
        <f>SUM(T92:T97)</f>
        <v>0</v>
      </c>
      <c r="AR91" s="207" t="s">
        <v>21</v>
      </c>
      <c r="AT91" s="208" t="s">
        <v>76</v>
      </c>
      <c r="AU91" s="208" t="s">
        <v>21</v>
      </c>
      <c r="AY91" s="207" t="s">
        <v>187</v>
      </c>
      <c r="BK91" s="209">
        <f>SUM(BK92:BK97)</f>
        <v>0</v>
      </c>
    </row>
    <row r="92" spans="2:65" s="1" customFormat="1" ht="24" customHeight="1">
      <c r="B92" s="39"/>
      <c r="C92" s="212" t="s">
        <v>209</v>
      </c>
      <c r="D92" s="212" t="s">
        <v>189</v>
      </c>
      <c r="E92" s="213" t="s">
        <v>446</v>
      </c>
      <c r="F92" s="214" t="s">
        <v>447</v>
      </c>
      <c r="G92" s="215" t="s">
        <v>242</v>
      </c>
      <c r="H92" s="216">
        <v>357</v>
      </c>
      <c r="I92" s="217"/>
      <c r="J92" s="218">
        <f>ROUND(I92*H92,2)</f>
        <v>0</v>
      </c>
      <c r="K92" s="214" t="s">
        <v>30</v>
      </c>
      <c r="L92" s="44"/>
      <c r="M92" s="219" t="s">
        <v>30</v>
      </c>
      <c r="N92" s="220" t="s">
        <v>49</v>
      </c>
      <c r="O92" s="84"/>
      <c r="P92" s="221">
        <f>O92*H92</f>
        <v>0</v>
      </c>
      <c r="Q92" s="221">
        <v>0</v>
      </c>
      <c r="R92" s="221">
        <f>Q92*H92</f>
        <v>0</v>
      </c>
      <c r="S92" s="221">
        <v>0</v>
      </c>
      <c r="T92" s="222">
        <f>S92*H92</f>
        <v>0</v>
      </c>
      <c r="AR92" s="223" t="s">
        <v>194</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2602</v>
      </c>
    </row>
    <row r="93" spans="2:51" s="12" customFormat="1" ht="12">
      <c r="B93" s="228"/>
      <c r="C93" s="229"/>
      <c r="D93" s="225" t="s">
        <v>231</v>
      </c>
      <c r="E93" s="230" t="s">
        <v>30</v>
      </c>
      <c r="F93" s="231" t="s">
        <v>2603</v>
      </c>
      <c r="G93" s="229"/>
      <c r="H93" s="232">
        <v>357</v>
      </c>
      <c r="I93" s="233"/>
      <c r="J93" s="229"/>
      <c r="K93" s="229"/>
      <c r="L93" s="234"/>
      <c r="M93" s="235"/>
      <c r="N93" s="236"/>
      <c r="O93" s="236"/>
      <c r="P93" s="236"/>
      <c r="Q93" s="236"/>
      <c r="R93" s="236"/>
      <c r="S93" s="236"/>
      <c r="T93" s="237"/>
      <c r="AT93" s="238" t="s">
        <v>231</v>
      </c>
      <c r="AU93" s="238" t="s">
        <v>135</v>
      </c>
      <c r="AV93" s="12" t="s">
        <v>135</v>
      </c>
      <c r="AW93" s="12" t="s">
        <v>37</v>
      </c>
      <c r="AX93" s="12" t="s">
        <v>21</v>
      </c>
      <c r="AY93" s="238" t="s">
        <v>187</v>
      </c>
    </row>
    <row r="94" spans="2:65" s="1" customFormat="1" ht="16.5" customHeight="1">
      <c r="B94" s="39"/>
      <c r="C94" s="212" t="s">
        <v>213</v>
      </c>
      <c r="D94" s="212" t="s">
        <v>189</v>
      </c>
      <c r="E94" s="213" t="s">
        <v>450</v>
      </c>
      <c r="F94" s="214" t="s">
        <v>451</v>
      </c>
      <c r="G94" s="215" t="s">
        <v>242</v>
      </c>
      <c r="H94" s="216">
        <v>357</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2604</v>
      </c>
    </row>
    <row r="95" spans="2:65" s="1" customFormat="1" ht="36" customHeight="1">
      <c r="B95" s="39"/>
      <c r="C95" s="212" t="s">
        <v>217</v>
      </c>
      <c r="D95" s="212" t="s">
        <v>189</v>
      </c>
      <c r="E95" s="213" t="s">
        <v>454</v>
      </c>
      <c r="F95" s="214" t="s">
        <v>455</v>
      </c>
      <c r="G95" s="215" t="s">
        <v>242</v>
      </c>
      <c r="H95" s="216">
        <v>357</v>
      </c>
      <c r="I95" s="217"/>
      <c r="J95" s="218">
        <f>ROUND(I95*H95,2)</f>
        <v>0</v>
      </c>
      <c r="K95" s="214" t="s">
        <v>193</v>
      </c>
      <c r="L95" s="44"/>
      <c r="M95" s="219" t="s">
        <v>30</v>
      </c>
      <c r="N95" s="220" t="s">
        <v>49</v>
      </c>
      <c r="O95" s="84"/>
      <c r="P95" s="221">
        <f>O95*H95</f>
        <v>0</v>
      </c>
      <c r="Q95" s="221">
        <v>0.08565</v>
      </c>
      <c r="R95" s="221">
        <f>Q95*H95</f>
        <v>30.57705</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2605</v>
      </c>
    </row>
    <row r="96" spans="2:65" s="1" customFormat="1" ht="16.5" customHeight="1">
      <c r="B96" s="39"/>
      <c r="C96" s="250" t="s">
        <v>221</v>
      </c>
      <c r="D96" s="250" t="s">
        <v>275</v>
      </c>
      <c r="E96" s="251" t="s">
        <v>458</v>
      </c>
      <c r="F96" s="252" t="s">
        <v>459</v>
      </c>
      <c r="G96" s="253" t="s">
        <v>242</v>
      </c>
      <c r="H96" s="254">
        <v>357</v>
      </c>
      <c r="I96" s="255"/>
      <c r="J96" s="256">
        <f>ROUND(I96*H96,2)</f>
        <v>0</v>
      </c>
      <c r="K96" s="252" t="s">
        <v>193</v>
      </c>
      <c r="L96" s="257"/>
      <c r="M96" s="258" t="s">
        <v>30</v>
      </c>
      <c r="N96" s="259" t="s">
        <v>49</v>
      </c>
      <c r="O96" s="84"/>
      <c r="P96" s="221">
        <f>O96*H96</f>
        <v>0</v>
      </c>
      <c r="Q96" s="221">
        <v>0.152</v>
      </c>
      <c r="R96" s="221">
        <f>Q96*H96</f>
        <v>54.263999999999996</v>
      </c>
      <c r="S96" s="221">
        <v>0</v>
      </c>
      <c r="T96" s="222">
        <f>S96*H96</f>
        <v>0</v>
      </c>
      <c r="AR96" s="223" t="s">
        <v>221</v>
      </c>
      <c r="AT96" s="223" t="s">
        <v>275</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2606</v>
      </c>
    </row>
    <row r="97" spans="2:47" s="1" customFormat="1" ht="12">
      <c r="B97" s="39"/>
      <c r="C97" s="40"/>
      <c r="D97" s="225" t="s">
        <v>196</v>
      </c>
      <c r="E97" s="40"/>
      <c r="F97" s="226" t="s">
        <v>2607</v>
      </c>
      <c r="G97" s="40"/>
      <c r="H97" s="40"/>
      <c r="I97" s="136"/>
      <c r="J97" s="40"/>
      <c r="K97" s="40"/>
      <c r="L97" s="44"/>
      <c r="M97" s="227"/>
      <c r="N97" s="84"/>
      <c r="O97" s="84"/>
      <c r="P97" s="84"/>
      <c r="Q97" s="84"/>
      <c r="R97" s="84"/>
      <c r="S97" s="84"/>
      <c r="T97" s="85"/>
      <c r="AT97" s="17" t="s">
        <v>196</v>
      </c>
      <c r="AU97" s="17" t="s">
        <v>135</v>
      </c>
    </row>
    <row r="98" spans="2:63" s="11" customFormat="1" ht="22.8" customHeight="1">
      <c r="B98" s="196"/>
      <c r="C98" s="197"/>
      <c r="D98" s="198" t="s">
        <v>76</v>
      </c>
      <c r="E98" s="210" t="s">
        <v>227</v>
      </c>
      <c r="F98" s="210" t="s">
        <v>573</v>
      </c>
      <c r="G98" s="197"/>
      <c r="H98" s="197"/>
      <c r="I98" s="200"/>
      <c r="J98" s="211">
        <f>BK98</f>
        <v>0</v>
      </c>
      <c r="K98" s="197"/>
      <c r="L98" s="202"/>
      <c r="M98" s="203"/>
      <c r="N98" s="204"/>
      <c r="O98" s="204"/>
      <c r="P98" s="205">
        <f>SUM(P99:P100)</f>
        <v>0</v>
      </c>
      <c r="Q98" s="204"/>
      <c r="R98" s="205">
        <f>SUM(R99:R100)</f>
        <v>60.29560000000001</v>
      </c>
      <c r="S98" s="204"/>
      <c r="T98" s="206">
        <f>SUM(T99:T100)</f>
        <v>0</v>
      </c>
      <c r="AR98" s="207" t="s">
        <v>21</v>
      </c>
      <c r="AT98" s="208" t="s">
        <v>76</v>
      </c>
      <c r="AU98" s="208" t="s">
        <v>21</v>
      </c>
      <c r="AY98" s="207" t="s">
        <v>187</v>
      </c>
      <c r="BK98" s="209">
        <f>SUM(BK99:BK100)</f>
        <v>0</v>
      </c>
    </row>
    <row r="99" spans="2:65" s="1" customFormat="1" ht="24" customHeight="1">
      <c r="B99" s="39"/>
      <c r="C99" s="212" t="s">
        <v>227</v>
      </c>
      <c r="D99" s="212" t="s">
        <v>189</v>
      </c>
      <c r="E99" s="213" t="s">
        <v>2608</v>
      </c>
      <c r="F99" s="214" t="s">
        <v>2609</v>
      </c>
      <c r="G99" s="215" t="s">
        <v>236</v>
      </c>
      <c r="H99" s="216">
        <v>340</v>
      </c>
      <c r="I99" s="217"/>
      <c r="J99" s="218">
        <f>ROUND(I99*H99,2)</f>
        <v>0</v>
      </c>
      <c r="K99" s="214" t="s">
        <v>193</v>
      </c>
      <c r="L99" s="44"/>
      <c r="M99" s="219" t="s">
        <v>30</v>
      </c>
      <c r="N99" s="220" t="s">
        <v>49</v>
      </c>
      <c r="O99" s="84"/>
      <c r="P99" s="221">
        <f>O99*H99</f>
        <v>0</v>
      </c>
      <c r="Q99" s="221">
        <v>0.11934</v>
      </c>
      <c r="R99" s="221">
        <f>Q99*H99</f>
        <v>40.5756</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2610</v>
      </c>
    </row>
    <row r="100" spans="2:65" s="1" customFormat="1" ht="16.5" customHeight="1">
      <c r="B100" s="39"/>
      <c r="C100" s="250" t="s">
        <v>233</v>
      </c>
      <c r="D100" s="250" t="s">
        <v>275</v>
      </c>
      <c r="E100" s="251" t="s">
        <v>2611</v>
      </c>
      <c r="F100" s="252" t="s">
        <v>2612</v>
      </c>
      <c r="G100" s="253" t="s">
        <v>236</v>
      </c>
      <c r="H100" s="254">
        <v>340</v>
      </c>
      <c r="I100" s="255"/>
      <c r="J100" s="256">
        <f>ROUND(I100*H100,2)</f>
        <v>0</v>
      </c>
      <c r="K100" s="252" t="s">
        <v>193</v>
      </c>
      <c r="L100" s="257"/>
      <c r="M100" s="258" t="s">
        <v>30</v>
      </c>
      <c r="N100" s="259" t="s">
        <v>49</v>
      </c>
      <c r="O100" s="84"/>
      <c r="P100" s="221">
        <f>O100*H100</f>
        <v>0</v>
      </c>
      <c r="Q100" s="221">
        <v>0.058</v>
      </c>
      <c r="R100" s="221">
        <f>Q100*H100</f>
        <v>19.720000000000002</v>
      </c>
      <c r="S100" s="221">
        <v>0</v>
      </c>
      <c r="T100" s="222">
        <f>S100*H100</f>
        <v>0</v>
      </c>
      <c r="AR100" s="223" t="s">
        <v>221</v>
      </c>
      <c r="AT100" s="223" t="s">
        <v>275</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2613</v>
      </c>
    </row>
    <row r="101" spans="2:63" s="11" customFormat="1" ht="22.8" customHeight="1">
      <c r="B101" s="196"/>
      <c r="C101" s="197"/>
      <c r="D101" s="198" t="s">
        <v>76</v>
      </c>
      <c r="E101" s="210" t="s">
        <v>621</v>
      </c>
      <c r="F101" s="210" t="s">
        <v>622</v>
      </c>
      <c r="G101" s="197"/>
      <c r="H101" s="197"/>
      <c r="I101" s="200"/>
      <c r="J101" s="211">
        <f>BK101</f>
        <v>0</v>
      </c>
      <c r="K101" s="197"/>
      <c r="L101" s="202"/>
      <c r="M101" s="203"/>
      <c r="N101" s="204"/>
      <c r="O101" s="204"/>
      <c r="P101" s="205">
        <f>P102</f>
        <v>0</v>
      </c>
      <c r="Q101" s="204"/>
      <c r="R101" s="205">
        <f>R102</f>
        <v>0</v>
      </c>
      <c r="S101" s="204"/>
      <c r="T101" s="206">
        <f>T102</f>
        <v>0</v>
      </c>
      <c r="AR101" s="207" t="s">
        <v>21</v>
      </c>
      <c r="AT101" s="208" t="s">
        <v>76</v>
      </c>
      <c r="AU101" s="208" t="s">
        <v>21</v>
      </c>
      <c r="AY101" s="207" t="s">
        <v>187</v>
      </c>
      <c r="BK101" s="209">
        <f>BK102</f>
        <v>0</v>
      </c>
    </row>
    <row r="102" spans="2:65" s="1" customFormat="1" ht="24" customHeight="1">
      <c r="B102" s="39"/>
      <c r="C102" s="212" t="s">
        <v>239</v>
      </c>
      <c r="D102" s="212" t="s">
        <v>189</v>
      </c>
      <c r="E102" s="213" t="s">
        <v>2614</v>
      </c>
      <c r="F102" s="214" t="s">
        <v>2615</v>
      </c>
      <c r="G102" s="215" t="s">
        <v>269</v>
      </c>
      <c r="H102" s="216">
        <v>145.137</v>
      </c>
      <c r="I102" s="217"/>
      <c r="J102" s="218">
        <f>ROUND(I102*H102,2)</f>
        <v>0</v>
      </c>
      <c r="K102" s="214" t="s">
        <v>193</v>
      </c>
      <c r="L102" s="44"/>
      <c r="M102" s="260" t="s">
        <v>30</v>
      </c>
      <c r="N102" s="261" t="s">
        <v>49</v>
      </c>
      <c r="O102" s="262"/>
      <c r="P102" s="263">
        <f>O102*H102</f>
        <v>0</v>
      </c>
      <c r="Q102" s="263">
        <v>0</v>
      </c>
      <c r="R102" s="263">
        <f>Q102*H102</f>
        <v>0</v>
      </c>
      <c r="S102" s="263">
        <v>0</v>
      </c>
      <c r="T102" s="264">
        <f>S102*H102</f>
        <v>0</v>
      </c>
      <c r="AR102" s="223" t="s">
        <v>194</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2616</v>
      </c>
    </row>
    <row r="103" spans="2:12" s="1" customFormat="1" ht="6.95" customHeight="1">
      <c r="B103" s="59"/>
      <c r="C103" s="60"/>
      <c r="D103" s="60"/>
      <c r="E103" s="60"/>
      <c r="F103" s="60"/>
      <c r="G103" s="60"/>
      <c r="H103" s="60"/>
      <c r="I103" s="162"/>
      <c r="J103" s="60"/>
      <c r="K103" s="60"/>
      <c r="L103" s="44"/>
    </row>
  </sheetData>
  <sheetProtection password="CC35" sheet="1" objects="1" scenarios="1" formatColumns="0" formatRows="0" autoFilter="0"/>
  <autoFilter ref="C83:K10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9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134</v>
      </c>
    </row>
    <row r="3" spans="2:46" ht="6.95" customHeight="1">
      <c r="B3" s="129"/>
      <c r="C3" s="130"/>
      <c r="D3" s="130"/>
      <c r="E3" s="130"/>
      <c r="F3" s="130"/>
      <c r="G3" s="130"/>
      <c r="H3" s="130"/>
      <c r="I3" s="131"/>
      <c r="J3" s="130"/>
      <c r="K3" s="130"/>
      <c r="L3" s="20"/>
      <c r="AT3" s="17" t="s">
        <v>135</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2617</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ROUND((SUM(BE81:BE90)),2)</f>
        <v>0</v>
      </c>
      <c r="I33" s="151">
        <v>0.21</v>
      </c>
      <c r="J33" s="150">
        <f>ROUND(((SUM(BE81:BE90))*I33),2)</f>
        <v>0</v>
      </c>
      <c r="L33" s="44"/>
    </row>
    <row r="34" spans="2:12" s="1" customFormat="1" ht="14.4" customHeight="1">
      <c r="B34" s="44"/>
      <c r="E34" s="134" t="s">
        <v>49</v>
      </c>
      <c r="F34" s="150">
        <f>ROUND((SUM(BF81:BF90)),2)</f>
        <v>0</v>
      </c>
      <c r="I34" s="151">
        <v>0.15</v>
      </c>
      <c r="J34" s="150">
        <f>ROUND(((SUM(BF81:BF90))*I34),2)</f>
        <v>0</v>
      </c>
      <c r="L34" s="44"/>
    </row>
    <row r="35" spans="2:12" s="1" customFormat="1" ht="14.4" customHeight="1" hidden="1">
      <c r="B35" s="44"/>
      <c r="E35" s="134" t="s">
        <v>50</v>
      </c>
      <c r="F35" s="150">
        <f>ROUND((SUM(BG81:BG90)),2)</f>
        <v>0</v>
      </c>
      <c r="I35" s="151">
        <v>0.21</v>
      </c>
      <c r="J35" s="150">
        <f>0</f>
        <v>0</v>
      </c>
      <c r="L35" s="44"/>
    </row>
    <row r="36" spans="2:12" s="1" customFormat="1" ht="14.4" customHeight="1" hidden="1">
      <c r="B36" s="44"/>
      <c r="E36" s="134" t="s">
        <v>51</v>
      </c>
      <c r="F36" s="150">
        <f>ROUND((SUM(BH81:BH90)),2)</f>
        <v>0</v>
      </c>
      <c r="I36" s="151">
        <v>0.15</v>
      </c>
      <c r="J36" s="150">
        <f>0</f>
        <v>0</v>
      </c>
      <c r="L36" s="44"/>
    </row>
    <row r="37" spans="2:12" s="1" customFormat="1" ht="14.4" customHeight="1" hidden="1">
      <c r="B37" s="44"/>
      <c r="E37" s="134" t="s">
        <v>52</v>
      </c>
      <c r="F37" s="150">
        <f>ROUND((SUM(BI81:BI90)),2)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07 - Sadové úpravy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J81</f>
        <v>0</v>
      </c>
      <c r="K59" s="40"/>
      <c r="L59" s="44"/>
      <c r="AU59" s="17" t="s">
        <v>148</v>
      </c>
    </row>
    <row r="60" spans="2:12" s="8" customFormat="1" ht="24.95" customHeight="1">
      <c r="B60" s="172"/>
      <c r="C60" s="173"/>
      <c r="D60" s="174" t="s">
        <v>149</v>
      </c>
      <c r="E60" s="175"/>
      <c r="F60" s="175"/>
      <c r="G60" s="175"/>
      <c r="H60" s="175"/>
      <c r="I60" s="176"/>
      <c r="J60" s="177">
        <f>J82</f>
        <v>0</v>
      </c>
      <c r="K60" s="173"/>
      <c r="L60" s="178"/>
    </row>
    <row r="61" spans="2:12" s="9" customFormat="1" ht="19.9" customHeight="1">
      <c r="B61" s="179"/>
      <c r="C61" s="180"/>
      <c r="D61" s="181" t="s">
        <v>150</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172</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II</v>
      </c>
      <c r="F71" s="32"/>
      <c r="G71" s="32"/>
      <c r="H71" s="32"/>
      <c r="I71" s="136"/>
      <c r="J71" s="40"/>
      <c r="K71" s="40"/>
      <c r="L71" s="44"/>
    </row>
    <row r="72" spans="2:12" s="1" customFormat="1" ht="12" customHeight="1">
      <c r="B72" s="39"/>
      <c r="C72" s="32" t="s">
        <v>143</v>
      </c>
      <c r="D72" s="40"/>
      <c r="E72" s="40"/>
      <c r="F72" s="40"/>
      <c r="G72" s="40"/>
      <c r="H72" s="40"/>
      <c r="I72" s="136"/>
      <c r="J72" s="40"/>
      <c r="K72" s="40"/>
      <c r="L72" s="44"/>
    </row>
    <row r="73" spans="2:12" s="1" customFormat="1" ht="16.5" customHeight="1">
      <c r="B73" s="39"/>
      <c r="C73" s="40"/>
      <c r="D73" s="40"/>
      <c r="E73" s="69" t="str">
        <f>E9</f>
        <v>SO 07 - Sadové úpravy</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43.05" customHeight="1">
      <c r="B78" s="39"/>
      <c r="C78" s="32" t="s">
        <v>33</v>
      </c>
      <c r="D78" s="40"/>
      <c r="E78" s="40"/>
      <c r="F78" s="27" t="str">
        <f>IF(E18="","",E18)</f>
        <v>Vyplň údaj</v>
      </c>
      <c r="G78" s="40"/>
      <c r="H78" s="40"/>
      <c r="I78" s="139" t="s">
        <v>38</v>
      </c>
      <c r="J78" s="37" t="str">
        <f>E24</f>
        <v>Ing. arch. Maritn Jirovský, Ph.D., Převrátilská</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173</v>
      </c>
      <c r="D80" s="188" t="s">
        <v>62</v>
      </c>
      <c r="E80" s="188" t="s">
        <v>58</v>
      </c>
      <c r="F80" s="188" t="s">
        <v>59</v>
      </c>
      <c r="G80" s="188" t="s">
        <v>174</v>
      </c>
      <c r="H80" s="188" t="s">
        <v>175</v>
      </c>
      <c r="I80" s="189" t="s">
        <v>176</v>
      </c>
      <c r="J80" s="188" t="s">
        <v>147</v>
      </c>
      <c r="K80" s="190" t="s">
        <v>177</v>
      </c>
      <c r="L80" s="191"/>
      <c r="M80" s="92" t="s">
        <v>30</v>
      </c>
      <c r="N80" s="93" t="s">
        <v>47</v>
      </c>
      <c r="O80" s="93" t="s">
        <v>178</v>
      </c>
      <c r="P80" s="93" t="s">
        <v>179</v>
      </c>
      <c r="Q80" s="93" t="s">
        <v>180</v>
      </c>
      <c r="R80" s="93" t="s">
        <v>181</v>
      </c>
      <c r="S80" s="93" t="s">
        <v>182</v>
      </c>
      <c r="T80" s="94" t="s">
        <v>183</v>
      </c>
    </row>
    <row r="81" spans="2:63" s="1" customFormat="1" ht="22.8" customHeight="1">
      <c r="B81" s="39"/>
      <c r="C81" s="99" t="s">
        <v>184</v>
      </c>
      <c r="D81" s="40"/>
      <c r="E81" s="40"/>
      <c r="F81" s="40"/>
      <c r="G81" s="40"/>
      <c r="H81" s="40"/>
      <c r="I81" s="136"/>
      <c r="J81" s="192">
        <f>BK81</f>
        <v>0</v>
      </c>
      <c r="K81" s="40"/>
      <c r="L81" s="44"/>
      <c r="M81" s="95"/>
      <c r="N81" s="96"/>
      <c r="O81" s="96"/>
      <c r="P81" s="193">
        <f>P82</f>
        <v>0</v>
      </c>
      <c r="Q81" s="96"/>
      <c r="R81" s="193">
        <f>R82</f>
        <v>0.0015</v>
      </c>
      <c r="S81" s="96"/>
      <c r="T81" s="194">
        <f>T82</f>
        <v>0</v>
      </c>
      <c r="AT81" s="17" t="s">
        <v>76</v>
      </c>
      <c r="AU81" s="17" t="s">
        <v>148</v>
      </c>
      <c r="BK81" s="195">
        <f>BK82</f>
        <v>0</v>
      </c>
    </row>
    <row r="82" spans="2:63" s="11" customFormat="1" ht="25.9" customHeight="1">
      <c r="B82" s="196"/>
      <c r="C82" s="197"/>
      <c r="D82" s="198" t="s">
        <v>76</v>
      </c>
      <c r="E82" s="199" t="s">
        <v>185</v>
      </c>
      <c r="F82" s="199" t="s">
        <v>186</v>
      </c>
      <c r="G82" s="197"/>
      <c r="H82" s="197"/>
      <c r="I82" s="200"/>
      <c r="J82" s="201">
        <f>BK82</f>
        <v>0</v>
      </c>
      <c r="K82" s="197"/>
      <c r="L82" s="202"/>
      <c r="M82" s="203"/>
      <c r="N82" s="204"/>
      <c r="O82" s="204"/>
      <c r="P82" s="205">
        <f>P83</f>
        <v>0</v>
      </c>
      <c r="Q82" s="204"/>
      <c r="R82" s="205">
        <f>R83</f>
        <v>0.0015</v>
      </c>
      <c r="S82" s="204"/>
      <c r="T82" s="206">
        <f>T83</f>
        <v>0</v>
      </c>
      <c r="AR82" s="207" t="s">
        <v>21</v>
      </c>
      <c r="AT82" s="208" t="s">
        <v>76</v>
      </c>
      <c r="AU82" s="208" t="s">
        <v>77</v>
      </c>
      <c r="AY82" s="207" t="s">
        <v>187</v>
      </c>
      <c r="BK82" s="209">
        <f>BK83</f>
        <v>0</v>
      </c>
    </row>
    <row r="83" spans="2:63" s="11" customFormat="1" ht="22.8" customHeight="1">
      <c r="B83" s="196"/>
      <c r="C83" s="197"/>
      <c r="D83" s="198" t="s">
        <v>76</v>
      </c>
      <c r="E83" s="210" t="s">
        <v>21</v>
      </c>
      <c r="F83" s="210" t="s">
        <v>188</v>
      </c>
      <c r="G83" s="197"/>
      <c r="H83" s="197"/>
      <c r="I83" s="200"/>
      <c r="J83" s="211">
        <f>BK83</f>
        <v>0</v>
      </c>
      <c r="K83" s="197"/>
      <c r="L83" s="202"/>
      <c r="M83" s="203"/>
      <c r="N83" s="204"/>
      <c r="O83" s="204"/>
      <c r="P83" s="205">
        <f>SUM(P84:P90)</f>
        <v>0</v>
      </c>
      <c r="Q83" s="204"/>
      <c r="R83" s="205">
        <f>SUM(R84:R90)</f>
        <v>0.0015</v>
      </c>
      <c r="S83" s="204"/>
      <c r="T83" s="206">
        <f>SUM(T84:T90)</f>
        <v>0</v>
      </c>
      <c r="AR83" s="207" t="s">
        <v>21</v>
      </c>
      <c r="AT83" s="208" t="s">
        <v>76</v>
      </c>
      <c r="AU83" s="208" t="s">
        <v>21</v>
      </c>
      <c r="AY83" s="207" t="s">
        <v>187</v>
      </c>
      <c r="BK83" s="209">
        <f>SUM(BK84:BK90)</f>
        <v>0</v>
      </c>
    </row>
    <row r="84" spans="2:65" s="1" customFormat="1" ht="24" customHeight="1">
      <c r="B84" s="39"/>
      <c r="C84" s="212" t="s">
        <v>21</v>
      </c>
      <c r="D84" s="212" t="s">
        <v>189</v>
      </c>
      <c r="E84" s="213" t="s">
        <v>2618</v>
      </c>
      <c r="F84" s="214" t="s">
        <v>2619</v>
      </c>
      <c r="G84" s="215" t="s">
        <v>242</v>
      </c>
      <c r="H84" s="216">
        <v>1000</v>
      </c>
      <c r="I84" s="217"/>
      <c r="J84" s="218">
        <f>ROUND(I84*H84,2)</f>
        <v>0</v>
      </c>
      <c r="K84" s="214" t="s">
        <v>193</v>
      </c>
      <c r="L84" s="44"/>
      <c r="M84" s="219" t="s">
        <v>30</v>
      </c>
      <c r="N84" s="220" t="s">
        <v>48</v>
      </c>
      <c r="O84" s="84"/>
      <c r="P84" s="221">
        <f>O84*H84</f>
        <v>0</v>
      </c>
      <c r="Q84" s="221">
        <v>0</v>
      </c>
      <c r="R84" s="221">
        <f>Q84*H84</f>
        <v>0</v>
      </c>
      <c r="S84" s="221">
        <v>0</v>
      </c>
      <c r="T84" s="222">
        <f>S84*H84</f>
        <v>0</v>
      </c>
      <c r="AR84" s="223" t="s">
        <v>194</v>
      </c>
      <c r="AT84" s="223" t="s">
        <v>189</v>
      </c>
      <c r="AU84" s="223" t="s">
        <v>135</v>
      </c>
      <c r="AY84" s="17" t="s">
        <v>187</v>
      </c>
      <c r="BE84" s="224">
        <f>IF(N84="základní",J84,0)</f>
        <v>0</v>
      </c>
      <c r="BF84" s="224">
        <f>IF(N84="snížená",J84,0)</f>
        <v>0</v>
      </c>
      <c r="BG84" s="224">
        <f>IF(N84="zákl. přenesená",J84,0)</f>
        <v>0</v>
      </c>
      <c r="BH84" s="224">
        <f>IF(N84="sníž. přenesená",J84,0)</f>
        <v>0</v>
      </c>
      <c r="BI84" s="224">
        <f>IF(N84="nulová",J84,0)</f>
        <v>0</v>
      </c>
      <c r="BJ84" s="17" t="s">
        <v>21</v>
      </c>
      <c r="BK84" s="224">
        <f>ROUND(I84*H84,2)</f>
        <v>0</v>
      </c>
      <c r="BL84" s="17" t="s">
        <v>194</v>
      </c>
      <c r="BM84" s="223" t="s">
        <v>2620</v>
      </c>
    </row>
    <row r="85" spans="2:65" s="1" customFormat="1" ht="24" customHeight="1">
      <c r="B85" s="39"/>
      <c r="C85" s="212" t="s">
        <v>135</v>
      </c>
      <c r="D85" s="212" t="s">
        <v>189</v>
      </c>
      <c r="E85" s="213" t="s">
        <v>2621</v>
      </c>
      <c r="F85" s="214" t="s">
        <v>2622</v>
      </c>
      <c r="G85" s="215" t="s">
        <v>339</v>
      </c>
      <c r="H85" s="216">
        <v>15</v>
      </c>
      <c r="I85" s="217"/>
      <c r="J85" s="218">
        <f>ROUND(I85*H85,2)</f>
        <v>0</v>
      </c>
      <c r="K85" s="214" t="s">
        <v>193</v>
      </c>
      <c r="L85" s="44"/>
      <c r="M85" s="219" t="s">
        <v>30</v>
      </c>
      <c r="N85" s="220" t="s">
        <v>48</v>
      </c>
      <c r="O85" s="84"/>
      <c r="P85" s="221">
        <f>O85*H85</f>
        <v>0</v>
      </c>
      <c r="Q85" s="221">
        <v>0</v>
      </c>
      <c r="R85" s="221">
        <f>Q85*H85</f>
        <v>0</v>
      </c>
      <c r="S85" s="221">
        <v>0</v>
      </c>
      <c r="T85" s="222">
        <f>S85*H85</f>
        <v>0</v>
      </c>
      <c r="AR85" s="223" t="s">
        <v>194</v>
      </c>
      <c r="AT85" s="223" t="s">
        <v>189</v>
      </c>
      <c r="AU85" s="223" t="s">
        <v>135</v>
      </c>
      <c r="AY85" s="17" t="s">
        <v>187</v>
      </c>
      <c r="BE85" s="224">
        <f>IF(N85="základní",J85,0)</f>
        <v>0</v>
      </c>
      <c r="BF85" s="224">
        <f>IF(N85="snížená",J85,0)</f>
        <v>0</v>
      </c>
      <c r="BG85" s="224">
        <f>IF(N85="zákl. přenesená",J85,0)</f>
        <v>0</v>
      </c>
      <c r="BH85" s="224">
        <f>IF(N85="sníž. přenesená",J85,0)</f>
        <v>0</v>
      </c>
      <c r="BI85" s="224">
        <f>IF(N85="nulová",J85,0)</f>
        <v>0</v>
      </c>
      <c r="BJ85" s="17" t="s">
        <v>21</v>
      </c>
      <c r="BK85" s="224">
        <f>ROUND(I85*H85,2)</f>
        <v>0</v>
      </c>
      <c r="BL85" s="17" t="s">
        <v>194</v>
      </c>
      <c r="BM85" s="223" t="s">
        <v>2623</v>
      </c>
    </row>
    <row r="86" spans="2:65" s="1" customFormat="1" ht="24" customHeight="1">
      <c r="B86" s="39"/>
      <c r="C86" s="212" t="s">
        <v>202</v>
      </c>
      <c r="D86" s="212" t="s">
        <v>189</v>
      </c>
      <c r="E86" s="213" t="s">
        <v>2624</v>
      </c>
      <c r="F86" s="214" t="s">
        <v>2625</v>
      </c>
      <c r="G86" s="215" t="s">
        <v>192</v>
      </c>
      <c r="H86" s="216">
        <v>300</v>
      </c>
      <c r="I86" s="217"/>
      <c r="J86" s="218">
        <f>ROUND(I86*H86,2)</f>
        <v>0</v>
      </c>
      <c r="K86" s="214" t="s">
        <v>193</v>
      </c>
      <c r="L86" s="44"/>
      <c r="M86" s="219" t="s">
        <v>30</v>
      </c>
      <c r="N86" s="220" t="s">
        <v>48</v>
      </c>
      <c r="O86" s="84"/>
      <c r="P86" s="221">
        <f>O86*H86</f>
        <v>0</v>
      </c>
      <c r="Q86" s="221">
        <v>0</v>
      </c>
      <c r="R86" s="221">
        <f>Q86*H86</f>
        <v>0</v>
      </c>
      <c r="S86" s="221">
        <v>0</v>
      </c>
      <c r="T86" s="222">
        <f>S86*H86</f>
        <v>0</v>
      </c>
      <c r="AR86" s="223" t="s">
        <v>194</v>
      </c>
      <c r="AT86" s="223" t="s">
        <v>189</v>
      </c>
      <c r="AU86" s="223" t="s">
        <v>135</v>
      </c>
      <c r="AY86" s="17" t="s">
        <v>187</v>
      </c>
      <c r="BE86" s="224">
        <f>IF(N86="základní",J86,0)</f>
        <v>0</v>
      </c>
      <c r="BF86" s="224">
        <f>IF(N86="snížená",J86,0)</f>
        <v>0</v>
      </c>
      <c r="BG86" s="224">
        <f>IF(N86="zákl. přenesená",J86,0)</f>
        <v>0</v>
      </c>
      <c r="BH86" s="224">
        <f>IF(N86="sníž. přenesená",J86,0)</f>
        <v>0</v>
      </c>
      <c r="BI86" s="224">
        <f>IF(N86="nulová",J86,0)</f>
        <v>0</v>
      </c>
      <c r="BJ86" s="17" t="s">
        <v>21</v>
      </c>
      <c r="BK86" s="224">
        <f>ROUND(I86*H86,2)</f>
        <v>0</v>
      </c>
      <c r="BL86" s="17" t="s">
        <v>194</v>
      </c>
      <c r="BM86" s="223" t="s">
        <v>2626</v>
      </c>
    </row>
    <row r="87" spans="2:65" s="1" customFormat="1" ht="24" customHeight="1">
      <c r="B87" s="39"/>
      <c r="C87" s="212" t="s">
        <v>194</v>
      </c>
      <c r="D87" s="212" t="s">
        <v>189</v>
      </c>
      <c r="E87" s="213" t="s">
        <v>2627</v>
      </c>
      <c r="F87" s="214" t="s">
        <v>2628</v>
      </c>
      <c r="G87" s="215" t="s">
        <v>242</v>
      </c>
      <c r="H87" s="216">
        <v>1000</v>
      </c>
      <c r="I87" s="217"/>
      <c r="J87" s="218">
        <f>ROUND(I87*H87,2)</f>
        <v>0</v>
      </c>
      <c r="K87" s="214" t="s">
        <v>193</v>
      </c>
      <c r="L87" s="44"/>
      <c r="M87" s="219" t="s">
        <v>30</v>
      </c>
      <c r="N87" s="220" t="s">
        <v>48</v>
      </c>
      <c r="O87" s="84"/>
      <c r="P87" s="221">
        <f>O87*H87</f>
        <v>0</v>
      </c>
      <c r="Q87" s="221">
        <v>0</v>
      </c>
      <c r="R87" s="221">
        <f>Q87*H87</f>
        <v>0</v>
      </c>
      <c r="S87" s="221">
        <v>0</v>
      </c>
      <c r="T87" s="222">
        <f>S87*H87</f>
        <v>0</v>
      </c>
      <c r="AR87" s="223" t="s">
        <v>194</v>
      </c>
      <c r="AT87" s="223" t="s">
        <v>189</v>
      </c>
      <c r="AU87" s="223" t="s">
        <v>135</v>
      </c>
      <c r="AY87" s="17" t="s">
        <v>187</v>
      </c>
      <c r="BE87" s="224">
        <f>IF(N87="základní",J87,0)</f>
        <v>0</v>
      </c>
      <c r="BF87" s="224">
        <f>IF(N87="snížená",J87,0)</f>
        <v>0</v>
      </c>
      <c r="BG87" s="224">
        <f>IF(N87="zákl. přenesená",J87,0)</f>
        <v>0</v>
      </c>
      <c r="BH87" s="224">
        <f>IF(N87="sníž. přenesená",J87,0)</f>
        <v>0</v>
      </c>
      <c r="BI87" s="224">
        <f>IF(N87="nulová",J87,0)</f>
        <v>0</v>
      </c>
      <c r="BJ87" s="17" t="s">
        <v>21</v>
      </c>
      <c r="BK87" s="224">
        <f>ROUND(I87*H87,2)</f>
        <v>0</v>
      </c>
      <c r="BL87" s="17" t="s">
        <v>194</v>
      </c>
      <c r="BM87" s="223" t="s">
        <v>2629</v>
      </c>
    </row>
    <row r="88" spans="2:65" s="1" customFormat="1" ht="16.5" customHeight="1">
      <c r="B88" s="39"/>
      <c r="C88" s="250" t="s">
        <v>209</v>
      </c>
      <c r="D88" s="250" t="s">
        <v>275</v>
      </c>
      <c r="E88" s="251" t="s">
        <v>2630</v>
      </c>
      <c r="F88" s="252" t="s">
        <v>2631</v>
      </c>
      <c r="G88" s="253" t="s">
        <v>278</v>
      </c>
      <c r="H88" s="254">
        <v>1.5</v>
      </c>
      <c r="I88" s="255"/>
      <c r="J88" s="256">
        <f>ROUND(I88*H88,2)</f>
        <v>0</v>
      </c>
      <c r="K88" s="252" t="s">
        <v>193</v>
      </c>
      <c r="L88" s="257"/>
      <c r="M88" s="258" t="s">
        <v>30</v>
      </c>
      <c r="N88" s="259" t="s">
        <v>48</v>
      </c>
      <c r="O88" s="84"/>
      <c r="P88" s="221">
        <f>O88*H88</f>
        <v>0</v>
      </c>
      <c r="Q88" s="221">
        <v>0.001</v>
      </c>
      <c r="R88" s="221">
        <f>Q88*H88</f>
        <v>0.0015</v>
      </c>
      <c r="S88" s="221">
        <v>0</v>
      </c>
      <c r="T88" s="222">
        <f>S88*H88</f>
        <v>0</v>
      </c>
      <c r="AR88" s="223" t="s">
        <v>221</v>
      </c>
      <c r="AT88" s="223" t="s">
        <v>275</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21</v>
      </c>
      <c r="BK88" s="224">
        <f>ROUND(I88*H88,2)</f>
        <v>0</v>
      </c>
      <c r="BL88" s="17" t="s">
        <v>194</v>
      </c>
      <c r="BM88" s="223" t="s">
        <v>2632</v>
      </c>
    </row>
    <row r="89" spans="2:51" s="12" customFormat="1" ht="12">
      <c r="B89" s="228"/>
      <c r="C89" s="229"/>
      <c r="D89" s="225" t="s">
        <v>231</v>
      </c>
      <c r="E89" s="230" t="s">
        <v>30</v>
      </c>
      <c r="F89" s="231" t="s">
        <v>2633</v>
      </c>
      <c r="G89" s="229"/>
      <c r="H89" s="232">
        <v>1.5</v>
      </c>
      <c r="I89" s="233"/>
      <c r="J89" s="229"/>
      <c r="K89" s="229"/>
      <c r="L89" s="234"/>
      <c r="M89" s="235"/>
      <c r="N89" s="236"/>
      <c r="O89" s="236"/>
      <c r="P89" s="236"/>
      <c r="Q89" s="236"/>
      <c r="R89" s="236"/>
      <c r="S89" s="236"/>
      <c r="T89" s="237"/>
      <c r="AT89" s="238" t="s">
        <v>231</v>
      </c>
      <c r="AU89" s="238" t="s">
        <v>135</v>
      </c>
      <c r="AV89" s="12" t="s">
        <v>135</v>
      </c>
      <c r="AW89" s="12" t="s">
        <v>37</v>
      </c>
      <c r="AX89" s="12" t="s">
        <v>21</v>
      </c>
      <c r="AY89" s="238" t="s">
        <v>187</v>
      </c>
    </row>
    <row r="90" spans="2:65" s="1" customFormat="1" ht="16.5" customHeight="1">
      <c r="B90" s="39"/>
      <c r="C90" s="212" t="s">
        <v>213</v>
      </c>
      <c r="D90" s="212" t="s">
        <v>189</v>
      </c>
      <c r="E90" s="213" t="s">
        <v>2634</v>
      </c>
      <c r="F90" s="214" t="s">
        <v>2635</v>
      </c>
      <c r="G90" s="215" t="s">
        <v>242</v>
      </c>
      <c r="H90" s="216">
        <v>2000</v>
      </c>
      <c r="I90" s="217"/>
      <c r="J90" s="218">
        <f>ROUND(I90*H90,2)</f>
        <v>0</v>
      </c>
      <c r="K90" s="214" t="s">
        <v>193</v>
      </c>
      <c r="L90" s="44"/>
      <c r="M90" s="260" t="s">
        <v>30</v>
      </c>
      <c r="N90" s="261" t="s">
        <v>48</v>
      </c>
      <c r="O90" s="262"/>
      <c r="P90" s="263">
        <f>O90*H90</f>
        <v>0</v>
      </c>
      <c r="Q90" s="263">
        <v>0</v>
      </c>
      <c r="R90" s="263">
        <f>Q90*H90</f>
        <v>0</v>
      </c>
      <c r="S90" s="263">
        <v>0</v>
      </c>
      <c r="T90" s="264">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194</v>
      </c>
      <c r="BM90" s="223" t="s">
        <v>2636</v>
      </c>
    </row>
    <row r="91" spans="2:12" s="1" customFormat="1" ht="6.95" customHeight="1">
      <c r="B91" s="59"/>
      <c r="C91" s="60"/>
      <c r="D91" s="60"/>
      <c r="E91" s="60"/>
      <c r="F91" s="60"/>
      <c r="G91" s="60"/>
      <c r="H91" s="60"/>
      <c r="I91" s="162"/>
      <c r="J91" s="60"/>
      <c r="K91" s="60"/>
      <c r="L91" s="44"/>
    </row>
  </sheetData>
  <sheetProtection password="CC35" sheet="1" objects="1" scenarios="1" formatColumns="0" formatRows="0" autoFilter="0"/>
  <autoFilter ref="C80:K90"/>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137</v>
      </c>
    </row>
    <row r="3" spans="2:46" ht="6.95" customHeight="1">
      <c r="B3" s="129"/>
      <c r="C3" s="130"/>
      <c r="D3" s="130"/>
      <c r="E3" s="130"/>
      <c r="F3" s="130"/>
      <c r="G3" s="130"/>
      <c r="H3" s="130"/>
      <c r="I3" s="131"/>
      <c r="J3" s="130"/>
      <c r="K3" s="130"/>
      <c r="L3" s="20"/>
      <c r="AT3" s="17" t="s">
        <v>135</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2637</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ROUND(J87,2)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ROUND((SUM(BE87:BE109)),2)</f>
        <v>0</v>
      </c>
      <c r="I33" s="151">
        <v>0.21</v>
      </c>
      <c r="J33" s="150">
        <f>ROUND(((SUM(BE87:BE109))*I33),2)</f>
        <v>0</v>
      </c>
      <c r="L33" s="44"/>
    </row>
    <row r="34" spans="2:12" s="1" customFormat="1" ht="14.4" customHeight="1">
      <c r="B34" s="44"/>
      <c r="E34" s="134" t="s">
        <v>49</v>
      </c>
      <c r="F34" s="150">
        <f>ROUND((SUM(BF87:BF109)),2)</f>
        <v>0</v>
      </c>
      <c r="I34" s="151">
        <v>0.15</v>
      </c>
      <c r="J34" s="150">
        <f>ROUND(((SUM(BF87:BF109))*I34),2)</f>
        <v>0</v>
      </c>
      <c r="L34" s="44"/>
    </row>
    <row r="35" spans="2:12" s="1" customFormat="1" ht="14.4" customHeight="1" hidden="1">
      <c r="B35" s="44"/>
      <c r="E35" s="134" t="s">
        <v>50</v>
      </c>
      <c r="F35" s="150">
        <f>ROUND((SUM(BG87:BG109)),2)</f>
        <v>0</v>
      </c>
      <c r="I35" s="151">
        <v>0.21</v>
      </c>
      <c r="J35" s="150">
        <f>0</f>
        <v>0</v>
      </c>
      <c r="L35" s="44"/>
    </row>
    <row r="36" spans="2:12" s="1" customFormat="1" ht="14.4" customHeight="1" hidden="1">
      <c r="B36" s="44"/>
      <c r="E36" s="134" t="s">
        <v>51</v>
      </c>
      <c r="F36" s="150">
        <f>ROUND((SUM(BH87:BH109)),2)</f>
        <v>0</v>
      </c>
      <c r="I36" s="151">
        <v>0.15</v>
      </c>
      <c r="J36" s="150">
        <f>0</f>
        <v>0</v>
      </c>
      <c r="L36" s="44"/>
    </row>
    <row r="37" spans="2:12" s="1" customFormat="1" ht="14.4" customHeight="1" hidden="1">
      <c r="B37" s="44"/>
      <c r="E37" s="134" t="s">
        <v>52</v>
      </c>
      <c r="F37" s="150">
        <f>ROUND((SUM(BI87:BI109)),2)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Bourací práce - Bourací práce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J87</f>
        <v>0</v>
      </c>
      <c r="K59" s="40"/>
      <c r="L59" s="44"/>
      <c r="AU59" s="17" t="s">
        <v>148</v>
      </c>
    </row>
    <row r="60" spans="2:12" s="8" customFormat="1" ht="24.95" customHeight="1">
      <c r="B60" s="172"/>
      <c r="C60" s="173"/>
      <c r="D60" s="174" t="s">
        <v>2638</v>
      </c>
      <c r="E60" s="175"/>
      <c r="F60" s="175"/>
      <c r="G60" s="175"/>
      <c r="H60" s="175"/>
      <c r="I60" s="176"/>
      <c r="J60" s="177">
        <f>J88</f>
        <v>0</v>
      </c>
      <c r="K60" s="173"/>
      <c r="L60" s="178"/>
    </row>
    <row r="61" spans="2:12" s="8" customFormat="1" ht="24.95" customHeight="1">
      <c r="B61" s="172"/>
      <c r="C61" s="173"/>
      <c r="D61" s="174" t="s">
        <v>2639</v>
      </c>
      <c r="E61" s="175"/>
      <c r="F61" s="175"/>
      <c r="G61" s="175"/>
      <c r="H61" s="175"/>
      <c r="I61" s="176"/>
      <c r="J61" s="177">
        <f>J89</f>
        <v>0</v>
      </c>
      <c r="K61" s="173"/>
      <c r="L61" s="178"/>
    </row>
    <row r="62" spans="2:12" s="8" customFormat="1" ht="24.95" customHeight="1">
      <c r="B62" s="172"/>
      <c r="C62" s="173"/>
      <c r="D62" s="174" t="s">
        <v>2640</v>
      </c>
      <c r="E62" s="175"/>
      <c r="F62" s="175"/>
      <c r="G62" s="175"/>
      <c r="H62" s="175"/>
      <c r="I62" s="176"/>
      <c r="J62" s="177">
        <f>J93</f>
        <v>0</v>
      </c>
      <c r="K62" s="173"/>
      <c r="L62" s="178"/>
    </row>
    <row r="63" spans="2:12" s="8" customFormat="1" ht="24.95" customHeight="1">
      <c r="B63" s="172"/>
      <c r="C63" s="173"/>
      <c r="D63" s="174" t="s">
        <v>2641</v>
      </c>
      <c r="E63" s="175"/>
      <c r="F63" s="175"/>
      <c r="G63" s="175"/>
      <c r="H63" s="175"/>
      <c r="I63" s="176"/>
      <c r="J63" s="177">
        <f>J97</f>
        <v>0</v>
      </c>
      <c r="K63" s="173"/>
      <c r="L63" s="178"/>
    </row>
    <row r="64" spans="2:12" s="8" customFormat="1" ht="24.95" customHeight="1">
      <c r="B64" s="172"/>
      <c r="C64" s="173"/>
      <c r="D64" s="174" t="s">
        <v>2642</v>
      </c>
      <c r="E64" s="175"/>
      <c r="F64" s="175"/>
      <c r="G64" s="175"/>
      <c r="H64" s="175"/>
      <c r="I64" s="176"/>
      <c r="J64" s="177">
        <f>J99</f>
        <v>0</v>
      </c>
      <c r="K64" s="173"/>
      <c r="L64" s="178"/>
    </row>
    <row r="65" spans="2:12" s="8" customFormat="1" ht="24.95" customHeight="1">
      <c r="B65" s="172"/>
      <c r="C65" s="173"/>
      <c r="D65" s="174" t="s">
        <v>149</v>
      </c>
      <c r="E65" s="175"/>
      <c r="F65" s="175"/>
      <c r="G65" s="175"/>
      <c r="H65" s="175"/>
      <c r="I65" s="176"/>
      <c r="J65" s="177">
        <f>J102</f>
        <v>0</v>
      </c>
      <c r="K65" s="173"/>
      <c r="L65" s="178"/>
    </row>
    <row r="66" spans="2:12" s="9" customFormat="1" ht="19.9" customHeight="1">
      <c r="B66" s="179"/>
      <c r="C66" s="180"/>
      <c r="D66" s="181" t="s">
        <v>156</v>
      </c>
      <c r="E66" s="182"/>
      <c r="F66" s="182"/>
      <c r="G66" s="182"/>
      <c r="H66" s="182"/>
      <c r="I66" s="183"/>
      <c r="J66" s="184">
        <f>J103</f>
        <v>0</v>
      </c>
      <c r="K66" s="180"/>
      <c r="L66" s="185"/>
    </row>
    <row r="67" spans="2:12" s="8" customFormat="1" ht="24.95" customHeight="1">
      <c r="B67" s="172"/>
      <c r="C67" s="173"/>
      <c r="D67" s="174" t="s">
        <v>2643</v>
      </c>
      <c r="E67" s="175"/>
      <c r="F67" s="175"/>
      <c r="G67" s="175"/>
      <c r="H67" s="175"/>
      <c r="I67" s="176"/>
      <c r="J67" s="177">
        <f>J105</f>
        <v>0</v>
      </c>
      <c r="K67" s="173"/>
      <c r="L67" s="178"/>
    </row>
    <row r="68" spans="2:12" s="1" customFormat="1" ht="21.8" customHeight="1">
      <c r="B68" s="39"/>
      <c r="C68" s="40"/>
      <c r="D68" s="40"/>
      <c r="E68" s="40"/>
      <c r="F68" s="40"/>
      <c r="G68" s="40"/>
      <c r="H68" s="40"/>
      <c r="I68" s="136"/>
      <c r="J68" s="40"/>
      <c r="K68" s="40"/>
      <c r="L68" s="44"/>
    </row>
    <row r="69" spans="2:12" s="1" customFormat="1" ht="6.95" customHeight="1">
      <c r="B69" s="59"/>
      <c r="C69" s="60"/>
      <c r="D69" s="60"/>
      <c r="E69" s="60"/>
      <c r="F69" s="60"/>
      <c r="G69" s="60"/>
      <c r="H69" s="60"/>
      <c r="I69" s="162"/>
      <c r="J69" s="60"/>
      <c r="K69" s="60"/>
      <c r="L69" s="44"/>
    </row>
    <row r="73" spans="2:12" s="1" customFormat="1" ht="6.95" customHeight="1">
      <c r="B73" s="61"/>
      <c r="C73" s="62"/>
      <c r="D73" s="62"/>
      <c r="E73" s="62"/>
      <c r="F73" s="62"/>
      <c r="G73" s="62"/>
      <c r="H73" s="62"/>
      <c r="I73" s="165"/>
      <c r="J73" s="62"/>
      <c r="K73" s="62"/>
      <c r="L73" s="44"/>
    </row>
    <row r="74" spans="2:12" s="1" customFormat="1" ht="24.95" customHeight="1">
      <c r="B74" s="39"/>
      <c r="C74" s="23" t="s">
        <v>172</v>
      </c>
      <c r="D74" s="40"/>
      <c r="E74" s="40"/>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16</v>
      </c>
      <c r="D76" s="40"/>
      <c r="E76" s="40"/>
      <c r="F76" s="40"/>
      <c r="G76" s="40"/>
      <c r="H76" s="40"/>
      <c r="I76" s="136"/>
      <c r="J76" s="40"/>
      <c r="K76" s="40"/>
      <c r="L76" s="44"/>
    </row>
    <row r="77" spans="2:12" s="1" customFormat="1" ht="16.5" customHeight="1">
      <c r="B77" s="39"/>
      <c r="C77" s="40"/>
      <c r="D77" s="40"/>
      <c r="E77" s="166" t="str">
        <f>E7</f>
        <v>Transformace domov háj II. Výstavba Světlá nad Sázavou - DOZP II</v>
      </c>
      <c r="F77" s="32"/>
      <c r="G77" s="32"/>
      <c r="H77" s="32"/>
      <c r="I77" s="136"/>
      <c r="J77" s="40"/>
      <c r="K77" s="40"/>
      <c r="L77" s="44"/>
    </row>
    <row r="78" spans="2:12" s="1" customFormat="1" ht="12" customHeight="1">
      <c r="B78" s="39"/>
      <c r="C78" s="32" t="s">
        <v>143</v>
      </c>
      <c r="D78" s="40"/>
      <c r="E78" s="40"/>
      <c r="F78" s="40"/>
      <c r="G78" s="40"/>
      <c r="H78" s="40"/>
      <c r="I78" s="136"/>
      <c r="J78" s="40"/>
      <c r="K78" s="40"/>
      <c r="L78" s="44"/>
    </row>
    <row r="79" spans="2:12" s="1" customFormat="1" ht="16.5" customHeight="1">
      <c r="B79" s="39"/>
      <c r="C79" s="40"/>
      <c r="D79" s="40"/>
      <c r="E79" s="69" t="str">
        <f>E9</f>
        <v>Bourací práce - Bourací práce</v>
      </c>
      <c r="F79" s="40"/>
      <c r="G79" s="40"/>
      <c r="H79" s="40"/>
      <c r="I79" s="136"/>
      <c r="J79" s="40"/>
      <c r="K79" s="40"/>
      <c r="L79" s="44"/>
    </row>
    <row r="80" spans="2:12" s="1" customFormat="1" ht="6.95" customHeight="1">
      <c r="B80" s="39"/>
      <c r="C80" s="40"/>
      <c r="D80" s="40"/>
      <c r="E80" s="40"/>
      <c r="F80" s="40"/>
      <c r="G80" s="40"/>
      <c r="H80" s="40"/>
      <c r="I80" s="136"/>
      <c r="J80" s="40"/>
      <c r="K80" s="40"/>
      <c r="L80" s="44"/>
    </row>
    <row r="81" spans="2:12" s="1" customFormat="1" ht="12" customHeight="1">
      <c r="B81" s="39"/>
      <c r="C81" s="32" t="s">
        <v>22</v>
      </c>
      <c r="D81" s="40"/>
      <c r="E81" s="40"/>
      <c r="F81" s="27" t="str">
        <f>F12</f>
        <v>Světlá nad Sázavou</v>
      </c>
      <c r="G81" s="40"/>
      <c r="H81" s="40"/>
      <c r="I81" s="139" t="s">
        <v>24</v>
      </c>
      <c r="J81" s="72" t="str">
        <f>IF(J12="","",J12)</f>
        <v>20. 5. 2017</v>
      </c>
      <c r="K81" s="40"/>
      <c r="L81" s="44"/>
    </row>
    <row r="82" spans="2:12" s="1" customFormat="1" ht="6.95" customHeight="1">
      <c r="B82" s="39"/>
      <c r="C82" s="40"/>
      <c r="D82" s="40"/>
      <c r="E82" s="40"/>
      <c r="F82" s="40"/>
      <c r="G82" s="40"/>
      <c r="H82" s="40"/>
      <c r="I82" s="136"/>
      <c r="J82" s="40"/>
      <c r="K82" s="40"/>
      <c r="L82" s="44"/>
    </row>
    <row r="83" spans="2:12" s="1" customFormat="1" ht="27.9" customHeight="1">
      <c r="B83" s="39"/>
      <c r="C83" s="32" t="s">
        <v>28</v>
      </c>
      <c r="D83" s="40"/>
      <c r="E83" s="40"/>
      <c r="F83" s="27" t="str">
        <f>E15</f>
        <v>Kraj Vysočina, Žižkova 57, 687 33 jihlava</v>
      </c>
      <c r="G83" s="40"/>
      <c r="H83" s="40"/>
      <c r="I83" s="139" t="s">
        <v>35</v>
      </c>
      <c r="J83" s="37" t="str">
        <f>E21</f>
        <v>Ing. arch. Ladislav Zeman</v>
      </c>
      <c r="K83" s="40"/>
      <c r="L83" s="44"/>
    </row>
    <row r="84" spans="2:12" s="1" customFormat="1" ht="43.05" customHeight="1">
      <c r="B84" s="39"/>
      <c r="C84" s="32" t="s">
        <v>33</v>
      </c>
      <c r="D84" s="40"/>
      <c r="E84" s="40"/>
      <c r="F84" s="27" t="str">
        <f>IF(E18="","",E18)</f>
        <v>Vyplň údaj</v>
      </c>
      <c r="G84" s="40"/>
      <c r="H84" s="40"/>
      <c r="I84" s="139" t="s">
        <v>38</v>
      </c>
      <c r="J84" s="37" t="str">
        <f>E24</f>
        <v>Ing. arch. Maritn Jirovský, Ph.D., Převrátilská</v>
      </c>
      <c r="K84" s="40"/>
      <c r="L84" s="44"/>
    </row>
    <row r="85" spans="2:12" s="1" customFormat="1" ht="10.3" customHeight="1">
      <c r="B85" s="39"/>
      <c r="C85" s="40"/>
      <c r="D85" s="40"/>
      <c r="E85" s="40"/>
      <c r="F85" s="40"/>
      <c r="G85" s="40"/>
      <c r="H85" s="40"/>
      <c r="I85" s="136"/>
      <c r="J85" s="40"/>
      <c r="K85" s="40"/>
      <c r="L85" s="44"/>
    </row>
    <row r="86" spans="2:20" s="10" customFormat="1" ht="29.25" customHeight="1">
      <c r="B86" s="186"/>
      <c r="C86" s="187" t="s">
        <v>173</v>
      </c>
      <c r="D86" s="188" t="s">
        <v>62</v>
      </c>
      <c r="E86" s="188" t="s">
        <v>58</v>
      </c>
      <c r="F86" s="188" t="s">
        <v>59</v>
      </c>
      <c r="G86" s="188" t="s">
        <v>174</v>
      </c>
      <c r="H86" s="188" t="s">
        <v>175</v>
      </c>
      <c r="I86" s="189" t="s">
        <v>176</v>
      </c>
      <c r="J86" s="188" t="s">
        <v>147</v>
      </c>
      <c r="K86" s="190" t="s">
        <v>177</v>
      </c>
      <c r="L86" s="191"/>
      <c r="M86" s="92" t="s">
        <v>30</v>
      </c>
      <c r="N86" s="93" t="s">
        <v>47</v>
      </c>
      <c r="O86" s="93" t="s">
        <v>178</v>
      </c>
      <c r="P86" s="93" t="s">
        <v>179</v>
      </c>
      <c r="Q86" s="93" t="s">
        <v>180</v>
      </c>
      <c r="R86" s="93" t="s">
        <v>181</v>
      </c>
      <c r="S86" s="93" t="s">
        <v>182</v>
      </c>
      <c r="T86" s="94" t="s">
        <v>183</v>
      </c>
    </row>
    <row r="87" spans="2:63" s="1" customFormat="1" ht="22.8" customHeight="1">
      <c r="B87" s="39"/>
      <c r="C87" s="99" t="s">
        <v>184</v>
      </c>
      <c r="D87" s="40"/>
      <c r="E87" s="40"/>
      <c r="F87" s="40"/>
      <c r="G87" s="40"/>
      <c r="H87" s="40"/>
      <c r="I87" s="136"/>
      <c r="J87" s="192">
        <f>BK87</f>
        <v>0</v>
      </c>
      <c r="K87" s="40"/>
      <c r="L87" s="44"/>
      <c r="M87" s="95"/>
      <c r="N87" s="96"/>
      <c r="O87" s="96"/>
      <c r="P87" s="193">
        <f>P88+P89+P93+P97+P99+P102+P105</f>
        <v>0</v>
      </c>
      <c r="Q87" s="96"/>
      <c r="R87" s="193">
        <f>R88+R89+R93+R97+R99+R102+R105</f>
        <v>0</v>
      </c>
      <c r="S87" s="96"/>
      <c r="T87" s="194">
        <f>T88+T89+T93+T97+T99+T102+T105</f>
        <v>132</v>
      </c>
      <c r="AT87" s="17" t="s">
        <v>76</v>
      </c>
      <c r="AU87" s="17" t="s">
        <v>148</v>
      </c>
      <c r="BK87" s="195">
        <f>BK88+BK89+BK93+BK97+BK99+BK102+BK105</f>
        <v>0</v>
      </c>
    </row>
    <row r="88" spans="2:63" s="11" customFormat="1" ht="25.9" customHeight="1">
      <c r="B88" s="196"/>
      <c r="C88" s="197"/>
      <c r="D88" s="198" t="s">
        <v>76</v>
      </c>
      <c r="E88" s="199" t="s">
        <v>2644</v>
      </c>
      <c r="F88" s="199" t="s">
        <v>2645</v>
      </c>
      <c r="G88" s="197"/>
      <c r="H88" s="197"/>
      <c r="I88" s="200"/>
      <c r="J88" s="201">
        <f>BK88</f>
        <v>0</v>
      </c>
      <c r="K88" s="197"/>
      <c r="L88" s="202"/>
      <c r="M88" s="203"/>
      <c r="N88" s="204"/>
      <c r="O88" s="204"/>
      <c r="P88" s="205">
        <v>0</v>
      </c>
      <c r="Q88" s="204"/>
      <c r="R88" s="205">
        <v>0</v>
      </c>
      <c r="S88" s="204"/>
      <c r="T88" s="206">
        <v>0</v>
      </c>
      <c r="AR88" s="207" t="s">
        <v>21</v>
      </c>
      <c r="AT88" s="208" t="s">
        <v>76</v>
      </c>
      <c r="AU88" s="208" t="s">
        <v>77</v>
      </c>
      <c r="AY88" s="207" t="s">
        <v>187</v>
      </c>
      <c r="BK88" s="209">
        <v>0</v>
      </c>
    </row>
    <row r="89" spans="2:63" s="11" customFormat="1" ht="25.9" customHeight="1">
      <c r="B89" s="196"/>
      <c r="C89" s="197"/>
      <c r="D89" s="198" t="s">
        <v>76</v>
      </c>
      <c r="E89" s="199" t="s">
        <v>239</v>
      </c>
      <c r="F89" s="199" t="s">
        <v>2646</v>
      </c>
      <c r="G89" s="197"/>
      <c r="H89" s="197"/>
      <c r="I89" s="200"/>
      <c r="J89" s="201">
        <f>BK89</f>
        <v>0</v>
      </c>
      <c r="K89" s="197"/>
      <c r="L89" s="202"/>
      <c r="M89" s="203"/>
      <c r="N89" s="204"/>
      <c r="O89" s="204"/>
      <c r="P89" s="205">
        <f>SUM(P90:P92)</f>
        <v>0</v>
      </c>
      <c r="Q89" s="204"/>
      <c r="R89" s="205">
        <f>SUM(R90:R92)</f>
        <v>0</v>
      </c>
      <c r="S89" s="204"/>
      <c r="T89" s="206">
        <f>SUM(T90:T92)</f>
        <v>0</v>
      </c>
      <c r="AR89" s="207" t="s">
        <v>21</v>
      </c>
      <c r="AT89" s="208" t="s">
        <v>76</v>
      </c>
      <c r="AU89" s="208" t="s">
        <v>77</v>
      </c>
      <c r="AY89" s="207" t="s">
        <v>187</v>
      </c>
      <c r="BK89" s="209">
        <f>SUM(BK90:BK92)</f>
        <v>0</v>
      </c>
    </row>
    <row r="90" spans="2:65" s="1" customFormat="1" ht="16.5" customHeight="1">
      <c r="B90" s="39"/>
      <c r="C90" s="212" t="s">
        <v>21</v>
      </c>
      <c r="D90" s="212" t="s">
        <v>189</v>
      </c>
      <c r="E90" s="213" t="s">
        <v>2647</v>
      </c>
      <c r="F90" s="214" t="s">
        <v>2648</v>
      </c>
      <c r="G90" s="215" t="s">
        <v>236</v>
      </c>
      <c r="H90" s="216">
        <v>30</v>
      </c>
      <c r="I90" s="217"/>
      <c r="J90" s="218">
        <f>ROUND(I90*H90,2)</f>
        <v>0</v>
      </c>
      <c r="K90" s="214" t="s">
        <v>30</v>
      </c>
      <c r="L90" s="44"/>
      <c r="M90" s="219" t="s">
        <v>30</v>
      </c>
      <c r="N90" s="220" t="s">
        <v>48</v>
      </c>
      <c r="O90" s="84"/>
      <c r="P90" s="221">
        <f>O90*H90</f>
        <v>0</v>
      </c>
      <c r="Q90" s="221">
        <v>0</v>
      </c>
      <c r="R90" s="221">
        <f>Q90*H90</f>
        <v>0</v>
      </c>
      <c r="S90" s="221">
        <v>0</v>
      </c>
      <c r="T90" s="222">
        <f>S90*H90</f>
        <v>0</v>
      </c>
      <c r="AR90" s="223" t="s">
        <v>194</v>
      </c>
      <c r="AT90" s="223" t="s">
        <v>189</v>
      </c>
      <c r="AU90" s="223" t="s">
        <v>21</v>
      </c>
      <c r="AY90" s="17" t="s">
        <v>187</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194</v>
      </c>
      <c r="BM90" s="223" t="s">
        <v>2649</v>
      </c>
    </row>
    <row r="91" spans="2:65" s="1" customFormat="1" ht="16.5" customHeight="1">
      <c r="B91" s="39"/>
      <c r="C91" s="212" t="s">
        <v>135</v>
      </c>
      <c r="D91" s="212" t="s">
        <v>189</v>
      </c>
      <c r="E91" s="213" t="s">
        <v>2650</v>
      </c>
      <c r="F91" s="214" t="s">
        <v>2651</v>
      </c>
      <c r="G91" s="215" t="s">
        <v>236</v>
      </c>
      <c r="H91" s="216">
        <v>30</v>
      </c>
      <c r="I91" s="217"/>
      <c r="J91" s="218">
        <f>ROUND(I91*H91,2)</f>
        <v>0</v>
      </c>
      <c r="K91" s="214" t="s">
        <v>30</v>
      </c>
      <c r="L91" s="44"/>
      <c r="M91" s="219" t="s">
        <v>30</v>
      </c>
      <c r="N91" s="220" t="s">
        <v>48</v>
      </c>
      <c r="O91" s="84"/>
      <c r="P91" s="221">
        <f>O91*H91</f>
        <v>0</v>
      </c>
      <c r="Q91" s="221">
        <v>0</v>
      </c>
      <c r="R91" s="221">
        <f>Q91*H91</f>
        <v>0</v>
      </c>
      <c r="S91" s="221">
        <v>0</v>
      </c>
      <c r="T91" s="222">
        <f>S91*H91</f>
        <v>0</v>
      </c>
      <c r="AR91" s="223" t="s">
        <v>194</v>
      </c>
      <c r="AT91" s="223" t="s">
        <v>189</v>
      </c>
      <c r="AU91" s="223" t="s">
        <v>21</v>
      </c>
      <c r="AY91" s="17" t="s">
        <v>187</v>
      </c>
      <c r="BE91" s="224">
        <f>IF(N91="základní",J91,0)</f>
        <v>0</v>
      </c>
      <c r="BF91" s="224">
        <f>IF(N91="snížená",J91,0)</f>
        <v>0</v>
      </c>
      <c r="BG91" s="224">
        <f>IF(N91="zákl. přenesená",J91,0)</f>
        <v>0</v>
      </c>
      <c r="BH91" s="224">
        <f>IF(N91="sníž. přenesená",J91,0)</f>
        <v>0</v>
      </c>
      <c r="BI91" s="224">
        <f>IF(N91="nulová",J91,0)</f>
        <v>0</v>
      </c>
      <c r="BJ91" s="17" t="s">
        <v>21</v>
      </c>
      <c r="BK91" s="224">
        <f>ROUND(I91*H91,2)</f>
        <v>0</v>
      </c>
      <c r="BL91" s="17" t="s">
        <v>194</v>
      </c>
      <c r="BM91" s="223" t="s">
        <v>2652</v>
      </c>
    </row>
    <row r="92" spans="2:65" s="1" customFormat="1" ht="16.5" customHeight="1">
      <c r="B92" s="39"/>
      <c r="C92" s="212" t="s">
        <v>202</v>
      </c>
      <c r="D92" s="212" t="s">
        <v>189</v>
      </c>
      <c r="E92" s="213" t="s">
        <v>2653</v>
      </c>
      <c r="F92" s="214" t="s">
        <v>2654</v>
      </c>
      <c r="G92" s="215" t="s">
        <v>236</v>
      </c>
      <c r="H92" s="216">
        <v>30</v>
      </c>
      <c r="I92" s="217"/>
      <c r="J92" s="218">
        <f>ROUND(I92*H92,2)</f>
        <v>0</v>
      </c>
      <c r="K92" s="214" t="s">
        <v>30</v>
      </c>
      <c r="L92" s="44"/>
      <c r="M92" s="219" t="s">
        <v>30</v>
      </c>
      <c r="N92" s="220" t="s">
        <v>48</v>
      </c>
      <c r="O92" s="84"/>
      <c r="P92" s="221">
        <f>O92*H92</f>
        <v>0</v>
      </c>
      <c r="Q92" s="221">
        <v>0</v>
      </c>
      <c r="R92" s="221">
        <f>Q92*H92</f>
        <v>0</v>
      </c>
      <c r="S92" s="221">
        <v>0</v>
      </c>
      <c r="T92" s="222">
        <f>S92*H92</f>
        <v>0</v>
      </c>
      <c r="AR92" s="223" t="s">
        <v>194</v>
      </c>
      <c r="AT92" s="223" t="s">
        <v>189</v>
      </c>
      <c r="AU92" s="223" t="s">
        <v>21</v>
      </c>
      <c r="AY92" s="17" t="s">
        <v>187</v>
      </c>
      <c r="BE92" s="224">
        <f>IF(N92="základní",J92,0)</f>
        <v>0</v>
      </c>
      <c r="BF92" s="224">
        <f>IF(N92="snížená",J92,0)</f>
        <v>0</v>
      </c>
      <c r="BG92" s="224">
        <f>IF(N92="zákl. přenesená",J92,0)</f>
        <v>0</v>
      </c>
      <c r="BH92" s="224">
        <f>IF(N92="sníž. přenesená",J92,0)</f>
        <v>0</v>
      </c>
      <c r="BI92" s="224">
        <f>IF(N92="nulová",J92,0)</f>
        <v>0</v>
      </c>
      <c r="BJ92" s="17" t="s">
        <v>21</v>
      </c>
      <c r="BK92" s="224">
        <f>ROUND(I92*H92,2)</f>
        <v>0</v>
      </c>
      <c r="BL92" s="17" t="s">
        <v>194</v>
      </c>
      <c r="BM92" s="223" t="s">
        <v>2655</v>
      </c>
    </row>
    <row r="93" spans="2:63" s="11" customFormat="1" ht="25.9" customHeight="1">
      <c r="B93" s="196"/>
      <c r="C93" s="197"/>
      <c r="D93" s="198" t="s">
        <v>76</v>
      </c>
      <c r="E93" s="199" t="s">
        <v>266</v>
      </c>
      <c r="F93" s="199" t="s">
        <v>2656</v>
      </c>
      <c r="G93" s="197"/>
      <c r="H93" s="197"/>
      <c r="I93" s="200"/>
      <c r="J93" s="201">
        <f>BK93</f>
        <v>0</v>
      </c>
      <c r="K93" s="197"/>
      <c r="L93" s="202"/>
      <c r="M93" s="203"/>
      <c r="N93" s="204"/>
      <c r="O93" s="204"/>
      <c r="P93" s="205">
        <f>SUM(P94:P96)</f>
        <v>0</v>
      </c>
      <c r="Q93" s="204"/>
      <c r="R93" s="205">
        <f>SUM(R94:R96)</f>
        <v>0</v>
      </c>
      <c r="S93" s="204"/>
      <c r="T93" s="206">
        <f>SUM(T94:T96)</f>
        <v>0</v>
      </c>
      <c r="AR93" s="207" t="s">
        <v>21</v>
      </c>
      <c r="AT93" s="208" t="s">
        <v>76</v>
      </c>
      <c r="AU93" s="208" t="s">
        <v>77</v>
      </c>
      <c r="AY93" s="207" t="s">
        <v>187</v>
      </c>
      <c r="BK93" s="209">
        <f>SUM(BK94:BK96)</f>
        <v>0</v>
      </c>
    </row>
    <row r="94" spans="2:65" s="1" customFormat="1" ht="16.5" customHeight="1">
      <c r="B94" s="39"/>
      <c r="C94" s="212" t="s">
        <v>194</v>
      </c>
      <c r="D94" s="212" t="s">
        <v>189</v>
      </c>
      <c r="E94" s="213" t="s">
        <v>2657</v>
      </c>
      <c r="F94" s="214" t="s">
        <v>2658</v>
      </c>
      <c r="G94" s="215" t="s">
        <v>192</v>
      </c>
      <c r="H94" s="216">
        <v>139.47</v>
      </c>
      <c r="I94" s="217"/>
      <c r="J94" s="218">
        <f>ROUND(I94*H94,2)</f>
        <v>0</v>
      </c>
      <c r="K94" s="214" t="s">
        <v>30</v>
      </c>
      <c r="L94" s="44"/>
      <c r="M94" s="219" t="s">
        <v>30</v>
      </c>
      <c r="N94" s="220" t="s">
        <v>48</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21</v>
      </c>
      <c r="BK94" s="224">
        <f>ROUND(I94*H94,2)</f>
        <v>0</v>
      </c>
      <c r="BL94" s="17" t="s">
        <v>194</v>
      </c>
      <c r="BM94" s="223" t="s">
        <v>2659</v>
      </c>
    </row>
    <row r="95" spans="2:65" s="1" customFormat="1" ht="16.5" customHeight="1">
      <c r="B95" s="39"/>
      <c r="C95" s="250" t="s">
        <v>209</v>
      </c>
      <c r="D95" s="250" t="s">
        <v>275</v>
      </c>
      <c r="E95" s="251" t="s">
        <v>2660</v>
      </c>
      <c r="F95" s="252" t="s">
        <v>2661</v>
      </c>
      <c r="G95" s="253" t="s">
        <v>269</v>
      </c>
      <c r="H95" s="254">
        <v>264.99</v>
      </c>
      <c r="I95" s="255"/>
      <c r="J95" s="256">
        <f>ROUND(I95*H95,2)</f>
        <v>0</v>
      </c>
      <c r="K95" s="252" t="s">
        <v>30</v>
      </c>
      <c r="L95" s="257"/>
      <c r="M95" s="258" t="s">
        <v>30</v>
      </c>
      <c r="N95" s="259" t="s">
        <v>48</v>
      </c>
      <c r="O95" s="84"/>
      <c r="P95" s="221">
        <f>O95*H95</f>
        <v>0</v>
      </c>
      <c r="Q95" s="221">
        <v>0</v>
      </c>
      <c r="R95" s="221">
        <f>Q95*H95</f>
        <v>0</v>
      </c>
      <c r="S95" s="221">
        <v>0</v>
      </c>
      <c r="T95" s="222">
        <f>S95*H95</f>
        <v>0</v>
      </c>
      <c r="AR95" s="223" t="s">
        <v>221</v>
      </c>
      <c r="AT95" s="223" t="s">
        <v>275</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21</v>
      </c>
      <c r="BK95" s="224">
        <f>ROUND(I95*H95,2)</f>
        <v>0</v>
      </c>
      <c r="BL95" s="17" t="s">
        <v>194</v>
      </c>
      <c r="BM95" s="223" t="s">
        <v>2662</v>
      </c>
    </row>
    <row r="96" spans="2:65" s="1" customFormat="1" ht="16.5" customHeight="1">
      <c r="B96" s="39"/>
      <c r="C96" s="212" t="s">
        <v>213</v>
      </c>
      <c r="D96" s="212" t="s">
        <v>189</v>
      </c>
      <c r="E96" s="213" t="s">
        <v>2663</v>
      </c>
      <c r="F96" s="214" t="s">
        <v>2664</v>
      </c>
      <c r="G96" s="215" t="s">
        <v>192</v>
      </c>
      <c r="H96" s="216">
        <v>139.47</v>
      </c>
      <c r="I96" s="217"/>
      <c r="J96" s="218">
        <f>ROUND(I96*H96,2)</f>
        <v>0</v>
      </c>
      <c r="K96" s="214" t="s">
        <v>30</v>
      </c>
      <c r="L96" s="44"/>
      <c r="M96" s="219" t="s">
        <v>30</v>
      </c>
      <c r="N96" s="220" t="s">
        <v>48</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21</v>
      </c>
      <c r="BK96" s="224">
        <f>ROUND(I96*H96,2)</f>
        <v>0</v>
      </c>
      <c r="BL96" s="17" t="s">
        <v>194</v>
      </c>
      <c r="BM96" s="223" t="s">
        <v>2665</v>
      </c>
    </row>
    <row r="97" spans="2:63" s="11" customFormat="1" ht="25.9" customHeight="1">
      <c r="B97" s="196"/>
      <c r="C97" s="197"/>
      <c r="D97" s="198" t="s">
        <v>76</v>
      </c>
      <c r="E97" s="199" t="s">
        <v>274</v>
      </c>
      <c r="F97" s="199" t="s">
        <v>2666</v>
      </c>
      <c r="G97" s="197"/>
      <c r="H97" s="197"/>
      <c r="I97" s="200"/>
      <c r="J97" s="201">
        <f>BK97</f>
        <v>0</v>
      </c>
      <c r="K97" s="197"/>
      <c r="L97" s="202"/>
      <c r="M97" s="203"/>
      <c r="N97" s="204"/>
      <c r="O97" s="204"/>
      <c r="P97" s="205">
        <f>P98</f>
        <v>0</v>
      </c>
      <c r="Q97" s="204"/>
      <c r="R97" s="205">
        <f>R98</f>
        <v>0</v>
      </c>
      <c r="S97" s="204"/>
      <c r="T97" s="206">
        <f>T98</f>
        <v>0</v>
      </c>
      <c r="AR97" s="207" t="s">
        <v>21</v>
      </c>
      <c r="AT97" s="208" t="s">
        <v>76</v>
      </c>
      <c r="AU97" s="208" t="s">
        <v>77</v>
      </c>
      <c r="AY97" s="207" t="s">
        <v>187</v>
      </c>
      <c r="BK97" s="209">
        <f>BK98</f>
        <v>0</v>
      </c>
    </row>
    <row r="98" spans="2:65" s="1" customFormat="1" ht="16.5" customHeight="1">
      <c r="B98" s="39"/>
      <c r="C98" s="212" t="s">
        <v>217</v>
      </c>
      <c r="D98" s="212" t="s">
        <v>189</v>
      </c>
      <c r="E98" s="213" t="s">
        <v>2667</v>
      </c>
      <c r="F98" s="214" t="s">
        <v>2668</v>
      </c>
      <c r="G98" s="215" t="s">
        <v>242</v>
      </c>
      <c r="H98" s="216">
        <v>133.33</v>
      </c>
      <c r="I98" s="217"/>
      <c r="J98" s="218">
        <f>ROUND(I98*H98,2)</f>
        <v>0</v>
      </c>
      <c r="K98" s="214" t="s">
        <v>30</v>
      </c>
      <c r="L98" s="44"/>
      <c r="M98" s="219" t="s">
        <v>30</v>
      </c>
      <c r="N98" s="220" t="s">
        <v>48</v>
      </c>
      <c r="O98" s="84"/>
      <c r="P98" s="221">
        <f>O98*H98</f>
        <v>0</v>
      </c>
      <c r="Q98" s="221">
        <v>0</v>
      </c>
      <c r="R98" s="221">
        <f>Q98*H98</f>
        <v>0</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21</v>
      </c>
      <c r="BK98" s="224">
        <f>ROUND(I98*H98,2)</f>
        <v>0</v>
      </c>
      <c r="BL98" s="17" t="s">
        <v>194</v>
      </c>
      <c r="BM98" s="223" t="s">
        <v>2669</v>
      </c>
    </row>
    <row r="99" spans="2:63" s="11" customFormat="1" ht="25.9" customHeight="1">
      <c r="B99" s="196"/>
      <c r="C99" s="197"/>
      <c r="D99" s="198" t="s">
        <v>76</v>
      </c>
      <c r="E99" s="199" t="s">
        <v>688</v>
      </c>
      <c r="F99" s="199" t="s">
        <v>2670</v>
      </c>
      <c r="G99" s="197"/>
      <c r="H99" s="197"/>
      <c r="I99" s="200"/>
      <c r="J99" s="201">
        <f>BK99</f>
        <v>0</v>
      </c>
      <c r="K99" s="197"/>
      <c r="L99" s="202"/>
      <c r="M99" s="203"/>
      <c r="N99" s="204"/>
      <c r="O99" s="204"/>
      <c r="P99" s="205">
        <f>SUM(P100:P101)</f>
        <v>0</v>
      </c>
      <c r="Q99" s="204"/>
      <c r="R99" s="205">
        <f>SUM(R100:R101)</f>
        <v>0</v>
      </c>
      <c r="S99" s="204"/>
      <c r="T99" s="206">
        <f>SUM(T100:T101)</f>
        <v>0</v>
      </c>
      <c r="AR99" s="207" t="s">
        <v>21</v>
      </c>
      <c r="AT99" s="208" t="s">
        <v>76</v>
      </c>
      <c r="AU99" s="208" t="s">
        <v>77</v>
      </c>
      <c r="AY99" s="207" t="s">
        <v>187</v>
      </c>
      <c r="BK99" s="209">
        <f>SUM(BK100:BK101)</f>
        <v>0</v>
      </c>
    </row>
    <row r="100" spans="2:65" s="1" customFormat="1" ht="16.5" customHeight="1">
      <c r="B100" s="39"/>
      <c r="C100" s="212" t="s">
        <v>221</v>
      </c>
      <c r="D100" s="212" t="s">
        <v>189</v>
      </c>
      <c r="E100" s="213" t="s">
        <v>2671</v>
      </c>
      <c r="F100" s="214" t="s">
        <v>2672</v>
      </c>
      <c r="G100" s="215" t="s">
        <v>192</v>
      </c>
      <c r="H100" s="216">
        <v>300</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21</v>
      </c>
      <c r="BK100" s="224">
        <f>ROUND(I100*H100,2)</f>
        <v>0</v>
      </c>
      <c r="BL100" s="17" t="s">
        <v>194</v>
      </c>
      <c r="BM100" s="223" t="s">
        <v>2673</v>
      </c>
    </row>
    <row r="101" spans="2:65" s="1" customFormat="1" ht="16.5" customHeight="1">
      <c r="B101" s="39"/>
      <c r="C101" s="212" t="s">
        <v>227</v>
      </c>
      <c r="D101" s="212" t="s">
        <v>189</v>
      </c>
      <c r="E101" s="213" t="s">
        <v>2674</v>
      </c>
      <c r="F101" s="214" t="s">
        <v>2675</v>
      </c>
      <c r="G101" s="215" t="s">
        <v>192</v>
      </c>
      <c r="H101" s="216">
        <v>133.81</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194</v>
      </c>
      <c r="BM101" s="223" t="s">
        <v>2676</v>
      </c>
    </row>
    <row r="102" spans="2:63" s="11" customFormat="1" ht="25.9" customHeight="1">
      <c r="B102" s="196"/>
      <c r="C102" s="197"/>
      <c r="D102" s="198" t="s">
        <v>76</v>
      </c>
      <c r="E102" s="199" t="s">
        <v>185</v>
      </c>
      <c r="F102" s="199" t="s">
        <v>186</v>
      </c>
      <c r="G102" s="197"/>
      <c r="H102" s="197"/>
      <c r="I102" s="200"/>
      <c r="J102" s="201">
        <f>BK102</f>
        <v>0</v>
      </c>
      <c r="K102" s="197"/>
      <c r="L102" s="202"/>
      <c r="M102" s="203"/>
      <c r="N102" s="204"/>
      <c r="O102" s="204"/>
      <c r="P102" s="205">
        <f>P103</f>
        <v>0</v>
      </c>
      <c r="Q102" s="204"/>
      <c r="R102" s="205">
        <f>R103</f>
        <v>0</v>
      </c>
      <c r="S102" s="204"/>
      <c r="T102" s="206">
        <f>T103</f>
        <v>132</v>
      </c>
      <c r="AR102" s="207" t="s">
        <v>21</v>
      </c>
      <c r="AT102" s="208" t="s">
        <v>76</v>
      </c>
      <c r="AU102" s="208" t="s">
        <v>77</v>
      </c>
      <c r="AY102" s="207" t="s">
        <v>187</v>
      </c>
      <c r="BK102" s="209">
        <f>BK103</f>
        <v>0</v>
      </c>
    </row>
    <row r="103" spans="2:63" s="11" customFormat="1" ht="22.8" customHeight="1">
      <c r="B103" s="196"/>
      <c r="C103" s="197"/>
      <c r="D103" s="198" t="s">
        <v>76</v>
      </c>
      <c r="E103" s="210" t="s">
        <v>227</v>
      </c>
      <c r="F103" s="210" t="s">
        <v>573</v>
      </c>
      <c r="G103" s="197"/>
      <c r="H103" s="197"/>
      <c r="I103" s="200"/>
      <c r="J103" s="211">
        <f>BK103</f>
        <v>0</v>
      </c>
      <c r="K103" s="197"/>
      <c r="L103" s="202"/>
      <c r="M103" s="203"/>
      <c r="N103" s="204"/>
      <c r="O103" s="204"/>
      <c r="P103" s="205">
        <f>P104</f>
        <v>0</v>
      </c>
      <c r="Q103" s="204"/>
      <c r="R103" s="205">
        <f>R104</f>
        <v>0</v>
      </c>
      <c r="S103" s="204"/>
      <c r="T103" s="206">
        <f>T104</f>
        <v>132</v>
      </c>
      <c r="AR103" s="207" t="s">
        <v>21</v>
      </c>
      <c r="AT103" s="208" t="s">
        <v>76</v>
      </c>
      <c r="AU103" s="208" t="s">
        <v>21</v>
      </c>
      <c r="AY103" s="207" t="s">
        <v>187</v>
      </c>
      <c r="BK103" s="209">
        <f>BK104</f>
        <v>0</v>
      </c>
    </row>
    <row r="104" spans="2:65" s="1" customFormat="1" ht="16.5" customHeight="1">
      <c r="B104" s="39"/>
      <c r="C104" s="212" t="s">
        <v>233</v>
      </c>
      <c r="D104" s="212" t="s">
        <v>189</v>
      </c>
      <c r="E104" s="213" t="s">
        <v>2677</v>
      </c>
      <c r="F104" s="214" t="s">
        <v>2678</v>
      </c>
      <c r="G104" s="215" t="s">
        <v>192</v>
      </c>
      <c r="H104" s="216">
        <v>55</v>
      </c>
      <c r="I104" s="217"/>
      <c r="J104" s="218">
        <f>ROUND(I104*H104,2)</f>
        <v>0</v>
      </c>
      <c r="K104" s="214" t="s">
        <v>193</v>
      </c>
      <c r="L104" s="44"/>
      <c r="M104" s="219" t="s">
        <v>30</v>
      </c>
      <c r="N104" s="220" t="s">
        <v>48</v>
      </c>
      <c r="O104" s="84"/>
      <c r="P104" s="221">
        <f>O104*H104</f>
        <v>0</v>
      </c>
      <c r="Q104" s="221">
        <v>0</v>
      </c>
      <c r="R104" s="221">
        <f>Q104*H104</f>
        <v>0</v>
      </c>
      <c r="S104" s="221">
        <v>2.4</v>
      </c>
      <c r="T104" s="222">
        <f>S104*H104</f>
        <v>132</v>
      </c>
      <c r="AR104" s="223" t="s">
        <v>194</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21</v>
      </c>
      <c r="BK104" s="224">
        <f>ROUND(I104*H104,2)</f>
        <v>0</v>
      </c>
      <c r="BL104" s="17" t="s">
        <v>194</v>
      </c>
      <c r="BM104" s="223" t="s">
        <v>2679</v>
      </c>
    </row>
    <row r="105" spans="2:63" s="11" customFormat="1" ht="25.9" customHeight="1">
      <c r="B105" s="196"/>
      <c r="C105" s="197"/>
      <c r="D105" s="198" t="s">
        <v>76</v>
      </c>
      <c r="E105" s="199" t="s">
        <v>2680</v>
      </c>
      <c r="F105" s="199" t="s">
        <v>2681</v>
      </c>
      <c r="G105" s="197"/>
      <c r="H105" s="197"/>
      <c r="I105" s="200"/>
      <c r="J105" s="201">
        <f>BK105</f>
        <v>0</v>
      </c>
      <c r="K105" s="197"/>
      <c r="L105" s="202"/>
      <c r="M105" s="203"/>
      <c r="N105" s="204"/>
      <c r="O105" s="204"/>
      <c r="P105" s="205">
        <f>SUM(P106:P109)</f>
        <v>0</v>
      </c>
      <c r="Q105" s="204"/>
      <c r="R105" s="205">
        <f>SUM(R106:R109)</f>
        <v>0</v>
      </c>
      <c r="S105" s="204"/>
      <c r="T105" s="206">
        <f>SUM(T106:T109)</f>
        <v>0</v>
      </c>
      <c r="AR105" s="207" t="s">
        <v>21</v>
      </c>
      <c r="AT105" s="208" t="s">
        <v>76</v>
      </c>
      <c r="AU105" s="208" t="s">
        <v>77</v>
      </c>
      <c r="AY105" s="207" t="s">
        <v>187</v>
      </c>
      <c r="BK105" s="209">
        <f>SUM(BK106:BK109)</f>
        <v>0</v>
      </c>
    </row>
    <row r="106" spans="2:65" s="1" customFormat="1" ht="16.5" customHeight="1">
      <c r="B106" s="39"/>
      <c r="C106" s="212" t="s">
        <v>239</v>
      </c>
      <c r="D106" s="212" t="s">
        <v>189</v>
      </c>
      <c r="E106" s="213" t="s">
        <v>2682</v>
      </c>
      <c r="F106" s="214" t="s">
        <v>2683</v>
      </c>
      <c r="G106" s="215" t="s">
        <v>269</v>
      </c>
      <c r="H106" s="216">
        <v>245.42</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194</v>
      </c>
      <c r="AT106" s="223" t="s">
        <v>189</v>
      </c>
      <c r="AU106" s="223" t="s">
        <v>21</v>
      </c>
      <c r="AY106" s="17" t="s">
        <v>187</v>
      </c>
      <c r="BE106" s="224">
        <f>IF(N106="základní",J106,0)</f>
        <v>0</v>
      </c>
      <c r="BF106" s="224">
        <f>IF(N106="snížená",J106,0)</f>
        <v>0</v>
      </c>
      <c r="BG106" s="224">
        <f>IF(N106="zákl. přenesená",J106,0)</f>
        <v>0</v>
      </c>
      <c r="BH106" s="224">
        <f>IF(N106="sníž. přenesená",J106,0)</f>
        <v>0</v>
      </c>
      <c r="BI106" s="224">
        <f>IF(N106="nulová",J106,0)</f>
        <v>0</v>
      </c>
      <c r="BJ106" s="17" t="s">
        <v>21</v>
      </c>
      <c r="BK106" s="224">
        <f>ROUND(I106*H106,2)</f>
        <v>0</v>
      </c>
      <c r="BL106" s="17" t="s">
        <v>194</v>
      </c>
      <c r="BM106" s="223" t="s">
        <v>2684</v>
      </c>
    </row>
    <row r="107" spans="2:65" s="1" customFormat="1" ht="16.5" customHeight="1">
      <c r="B107" s="39"/>
      <c r="C107" s="212" t="s">
        <v>244</v>
      </c>
      <c r="D107" s="212" t="s">
        <v>189</v>
      </c>
      <c r="E107" s="213" t="s">
        <v>2685</v>
      </c>
      <c r="F107" s="214" t="s">
        <v>2686</v>
      </c>
      <c r="G107" s="215" t="s">
        <v>269</v>
      </c>
      <c r="H107" s="216">
        <v>245.42</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194</v>
      </c>
      <c r="AT107" s="223" t="s">
        <v>189</v>
      </c>
      <c r="AU107" s="223" t="s">
        <v>21</v>
      </c>
      <c r="AY107" s="17" t="s">
        <v>187</v>
      </c>
      <c r="BE107" s="224">
        <f>IF(N107="základní",J107,0)</f>
        <v>0</v>
      </c>
      <c r="BF107" s="224">
        <f>IF(N107="snížená",J107,0)</f>
        <v>0</v>
      </c>
      <c r="BG107" s="224">
        <f>IF(N107="zákl. přenesená",J107,0)</f>
        <v>0</v>
      </c>
      <c r="BH107" s="224">
        <f>IF(N107="sníž. přenesená",J107,0)</f>
        <v>0</v>
      </c>
      <c r="BI107" s="224">
        <f>IF(N107="nulová",J107,0)</f>
        <v>0</v>
      </c>
      <c r="BJ107" s="17" t="s">
        <v>21</v>
      </c>
      <c r="BK107" s="224">
        <f>ROUND(I107*H107,2)</f>
        <v>0</v>
      </c>
      <c r="BL107" s="17" t="s">
        <v>194</v>
      </c>
      <c r="BM107" s="223" t="s">
        <v>2687</v>
      </c>
    </row>
    <row r="108" spans="2:65" s="1" customFormat="1" ht="16.5" customHeight="1">
      <c r="B108" s="39"/>
      <c r="C108" s="212" t="s">
        <v>249</v>
      </c>
      <c r="D108" s="212" t="s">
        <v>189</v>
      </c>
      <c r="E108" s="213" t="s">
        <v>2688</v>
      </c>
      <c r="F108" s="214" t="s">
        <v>2689</v>
      </c>
      <c r="G108" s="215" t="s">
        <v>269</v>
      </c>
      <c r="H108" s="216">
        <v>245.42</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194</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21</v>
      </c>
      <c r="BK108" s="224">
        <f>ROUND(I108*H108,2)</f>
        <v>0</v>
      </c>
      <c r="BL108" s="17" t="s">
        <v>194</v>
      </c>
      <c r="BM108" s="223" t="s">
        <v>2690</v>
      </c>
    </row>
    <row r="109" spans="2:65" s="1" customFormat="1" ht="16.5" customHeight="1">
      <c r="B109" s="39"/>
      <c r="C109" s="212" t="s">
        <v>254</v>
      </c>
      <c r="D109" s="212" t="s">
        <v>189</v>
      </c>
      <c r="E109" s="213" t="s">
        <v>2691</v>
      </c>
      <c r="F109" s="214" t="s">
        <v>2692</v>
      </c>
      <c r="G109" s="215" t="s">
        <v>269</v>
      </c>
      <c r="H109" s="216">
        <v>240.1</v>
      </c>
      <c r="I109" s="217"/>
      <c r="J109" s="218">
        <f>ROUND(I109*H109,2)</f>
        <v>0</v>
      </c>
      <c r="K109" s="214" t="s">
        <v>30</v>
      </c>
      <c r="L109" s="44"/>
      <c r="M109" s="260" t="s">
        <v>30</v>
      </c>
      <c r="N109" s="261" t="s">
        <v>48</v>
      </c>
      <c r="O109" s="262"/>
      <c r="P109" s="263">
        <f>O109*H109</f>
        <v>0</v>
      </c>
      <c r="Q109" s="263">
        <v>0</v>
      </c>
      <c r="R109" s="263">
        <f>Q109*H109</f>
        <v>0</v>
      </c>
      <c r="S109" s="263">
        <v>0</v>
      </c>
      <c r="T109" s="264">
        <f>S109*H109</f>
        <v>0</v>
      </c>
      <c r="AR109" s="223" t="s">
        <v>194</v>
      </c>
      <c r="AT109" s="223" t="s">
        <v>189</v>
      </c>
      <c r="AU109" s="223" t="s">
        <v>21</v>
      </c>
      <c r="AY109" s="17" t="s">
        <v>187</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194</v>
      </c>
      <c r="BM109" s="223" t="s">
        <v>2693</v>
      </c>
    </row>
    <row r="110" spans="2:12" s="1" customFormat="1" ht="6.95" customHeight="1">
      <c r="B110" s="59"/>
      <c r="C110" s="60"/>
      <c r="D110" s="60"/>
      <c r="E110" s="60"/>
      <c r="F110" s="60"/>
      <c r="G110" s="60"/>
      <c r="H110" s="60"/>
      <c r="I110" s="162"/>
      <c r="J110" s="60"/>
      <c r="K110" s="60"/>
      <c r="L110" s="44"/>
    </row>
  </sheetData>
  <sheetProtection password="CC35" sheet="1" objects="1" scenarios="1" formatColumns="0" formatRows="0" autoFilter="0"/>
  <autoFilter ref="C86:K109"/>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5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139</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2694</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ROUND((SUM(BE82:BE154)),2)</f>
        <v>0</v>
      </c>
      <c r="I33" s="151">
        <v>0.21</v>
      </c>
      <c r="J33" s="150">
        <f>ROUND(((SUM(BE82:BE154))*I33),2)</f>
        <v>0</v>
      </c>
      <c r="L33" s="44"/>
    </row>
    <row r="34" spans="2:12" s="1" customFormat="1" ht="14.4" customHeight="1">
      <c r="B34" s="44"/>
      <c r="E34" s="134" t="s">
        <v>49</v>
      </c>
      <c r="F34" s="150">
        <f>ROUND((SUM(BF82:BF154)),2)</f>
        <v>0</v>
      </c>
      <c r="I34" s="151">
        <v>0.15</v>
      </c>
      <c r="J34" s="150">
        <f>ROUND(((SUM(BF82:BF154))*I34),2)</f>
        <v>0</v>
      </c>
      <c r="L34" s="44"/>
    </row>
    <row r="35" spans="2:12" s="1" customFormat="1" ht="14.4" customHeight="1" hidden="1">
      <c r="B35" s="44"/>
      <c r="E35" s="134" t="s">
        <v>50</v>
      </c>
      <c r="F35" s="150">
        <f>ROUND((SUM(BG82:BG154)),2)</f>
        <v>0</v>
      </c>
      <c r="I35" s="151">
        <v>0.21</v>
      </c>
      <c r="J35" s="150">
        <f>0</f>
        <v>0</v>
      </c>
      <c r="L35" s="44"/>
    </row>
    <row r="36" spans="2:12" s="1" customFormat="1" ht="14.4" customHeight="1" hidden="1">
      <c r="B36" s="44"/>
      <c r="E36" s="134" t="s">
        <v>51</v>
      </c>
      <c r="F36" s="150">
        <f>ROUND((SUM(BH82:BH154)),2)</f>
        <v>0</v>
      </c>
      <c r="I36" s="151">
        <v>0.15</v>
      </c>
      <c r="J36" s="150">
        <f>0</f>
        <v>0</v>
      </c>
      <c r="L36" s="44"/>
    </row>
    <row r="37" spans="2:12" s="1" customFormat="1" ht="14.4" customHeight="1" hidden="1">
      <c r="B37" s="44"/>
      <c r="E37" s="134" t="s">
        <v>52</v>
      </c>
      <c r="F37" s="150">
        <f>ROUND((SUM(BI82:BI154)),2)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VON - VON</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J82</f>
        <v>0</v>
      </c>
      <c r="K59" s="40"/>
      <c r="L59" s="44"/>
      <c r="AU59" s="17" t="s">
        <v>148</v>
      </c>
    </row>
    <row r="60" spans="2:12" s="8" customFormat="1" ht="24.95" customHeight="1">
      <c r="B60" s="172"/>
      <c r="C60" s="173"/>
      <c r="D60" s="174" t="s">
        <v>2695</v>
      </c>
      <c r="E60" s="175"/>
      <c r="F60" s="175"/>
      <c r="G60" s="175"/>
      <c r="H60" s="175"/>
      <c r="I60" s="176"/>
      <c r="J60" s="177">
        <f>J83</f>
        <v>0</v>
      </c>
      <c r="K60" s="173"/>
      <c r="L60" s="178"/>
    </row>
    <row r="61" spans="2:12" s="9" customFormat="1" ht="19.9" customHeight="1">
      <c r="B61" s="179"/>
      <c r="C61" s="180"/>
      <c r="D61" s="181" t="s">
        <v>2696</v>
      </c>
      <c r="E61" s="182"/>
      <c r="F61" s="182"/>
      <c r="G61" s="182"/>
      <c r="H61" s="182"/>
      <c r="I61" s="183"/>
      <c r="J61" s="184">
        <f>J84</f>
        <v>0</v>
      </c>
      <c r="K61" s="180"/>
      <c r="L61" s="185"/>
    </row>
    <row r="62" spans="2:12" s="9" customFormat="1" ht="19.9" customHeight="1">
      <c r="B62" s="179"/>
      <c r="C62" s="180"/>
      <c r="D62" s="181" t="s">
        <v>2697</v>
      </c>
      <c r="E62" s="182"/>
      <c r="F62" s="182"/>
      <c r="G62" s="182"/>
      <c r="H62" s="182"/>
      <c r="I62" s="183"/>
      <c r="J62" s="184">
        <f>J143</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172</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II</v>
      </c>
      <c r="F72" s="32"/>
      <c r="G72" s="32"/>
      <c r="H72" s="32"/>
      <c r="I72" s="136"/>
      <c r="J72" s="40"/>
      <c r="K72" s="40"/>
      <c r="L72" s="44"/>
    </row>
    <row r="73" spans="2:12" s="1" customFormat="1" ht="12" customHeight="1">
      <c r="B73" s="39"/>
      <c r="C73" s="32" t="s">
        <v>143</v>
      </c>
      <c r="D73" s="40"/>
      <c r="E73" s="40"/>
      <c r="F73" s="40"/>
      <c r="G73" s="40"/>
      <c r="H73" s="40"/>
      <c r="I73" s="136"/>
      <c r="J73" s="40"/>
      <c r="K73" s="40"/>
      <c r="L73" s="44"/>
    </row>
    <row r="74" spans="2:12" s="1" customFormat="1" ht="16.5" customHeight="1">
      <c r="B74" s="39"/>
      <c r="C74" s="40"/>
      <c r="D74" s="40"/>
      <c r="E74" s="69" t="str">
        <f>E9</f>
        <v>VON - VON</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43.05" customHeight="1">
      <c r="B79" s="39"/>
      <c r="C79" s="32" t="s">
        <v>33</v>
      </c>
      <c r="D79" s="40"/>
      <c r="E79" s="40"/>
      <c r="F79" s="27" t="str">
        <f>IF(E18="","",E18)</f>
        <v>Vyplň údaj</v>
      </c>
      <c r="G79" s="40"/>
      <c r="H79" s="40"/>
      <c r="I79" s="139" t="s">
        <v>38</v>
      </c>
      <c r="J79" s="37" t="str">
        <f>E24</f>
        <v>Ing. arch. Maritn Jirovský, Ph.D., Převrátilská</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173</v>
      </c>
      <c r="D81" s="188" t="s">
        <v>62</v>
      </c>
      <c r="E81" s="188" t="s">
        <v>58</v>
      </c>
      <c r="F81" s="188" t="s">
        <v>59</v>
      </c>
      <c r="G81" s="188" t="s">
        <v>174</v>
      </c>
      <c r="H81" s="188" t="s">
        <v>175</v>
      </c>
      <c r="I81" s="189" t="s">
        <v>176</v>
      </c>
      <c r="J81" s="188" t="s">
        <v>147</v>
      </c>
      <c r="K81" s="190" t="s">
        <v>177</v>
      </c>
      <c r="L81" s="191"/>
      <c r="M81" s="92" t="s">
        <v>30</v>
      </c>
      <c r="N81" s="93" t="s">
        <v>47</v>
      </c>
      <c r="O81" s="93" t="s">
        <v>178</v>
      </c>
      <c r="P81" s="93" t="s">
        <v>179</v>
      </c>
      <c r="Q81" s="93" t="s">
        <v>180</v>
      </c>
      <c r="R81" s="93" t="s">
        <v>181</v>
      </c>
      <c r="S81" s="93" t="s">
        <v>182</v>
      </c>
      <c r="T81" s="94" t="s">
        <v>183</v>
      </c>
    </row>
    <row r="82" spans="2:63" s="1" customFormat="1" ht="22.8" customHeight="1">
      <c r="B82" s="39"/>
      <c r="C82" s="99" t="s">
        <v>184</v>
      </c>
      <c r="D82" s="40"/>
      <c r="E82" s="40"/>
      <c r="F82" s="40"/>
      <c r="G82" s="40"/>
      <c r="H82" s="40"/>
      <c r="I82" s="136"/>
      <c r="J82" s="192">
        <f>BK82</f>
        <v>0</v>
      </c>
      <c r="K82" s="40"/>
      <c r="L82" s="44"/>
      <c r="M82" s="95"/>
      <c r="N82" s="96"/>
      <c r="O82" s="96"/>
      <c r="P82" s="193">
        <f>P83</f>
        <v>0</v>
      </c>
      <c r="Q82" s="96"/>
      <c r="R82" s="193">
        <f>R83</f>
        <v>0</v>
      </c>
      <c r="S82" s="96"/>
      <c r="T82" s="194">
        <f>T83</f>
        <v>0</v>
      </c>
      <c r="AT82" s="17" t="s">
        <v>76</v>
      </c>
      <c r="AU82" s="17" t="s">
        <v>148</v>
      </c>
      <c r="BK82" s="195">
        <f>BK83</f>
        <v>0</v>
      </c>
    </row>
    <row r="83" spans="2:63" s="11" customFormat="1" ht="25.9" customHeight="1">
      <c r="B83" s="196"/>
      <c r="C83" s="197"/>
      <c r="D83" s="198" t="s">
        <v>76</v>
      </c>
      <c r="E83" s="199" t="s">
        <v>2698</v>
      </c>
      <c r="F83" s="199" t="s">
        <v>2699</v>
      </c>
      <c r="G83" s="197"/>
      <c r="H83" s="197"/>
      <c r="I83" s="200"/>
      <c r="J83" s="201">
        <f>BK83</f>
        <v>0</v>
      </c>
      <c r="K83" s="197"/>
      <c r="L83" s="202"/>
      <c r="M83" s="203"/>
      <c r="N83" s="204"/>
      <c r="O83" s="204"/>
      <c r="P83" s="205">
        <f>P84+P143</f>
        <v>0</v>
      </c>
      <c r="Q83" s="204"/>
      <c r="R83" s="205">
        <f>R84+R143</f>
        <v>0</v>
      </c>
      <c r="S83" s="204"/>
      <c r="T83" s="206">
        <f>T84+T143</f>
        <v>0</v>
      </c>
      <c r="AR83" s="207" t="s">
        <v>194</v>
      </c>
      <c r="AT83" s="208" t="s">
        <v>76</v>
      </c>
      <c r="AU83" s="208" t="s">
        <v>77</v>
      </c>
      <c r="AY83" s="207" t="s">
        <v>187</v>
      </c>
      <c r="BK83" s="209">
        <f>BK84+BK143</f>
        <v>0</v>
      </c>
    </row>
    <row r="84" spans="2:63" s="11" customFormat="1" ht="22.8" customHeight="1">
      <c r="B84" s="196"/>
      <c r="C84" s="197"/>
      <c r="D84" s="198" t="s">
        <v>76</v>
      </c>
      <c r="E84" s="210" t="s">
        <v>2698</v>
      </c>
      <c r="F84" s="210" t="s">
        <v>2699</v>
      </c>
      <c r="G84" s="197"/>
      <c r="H84" s="197"/>
      <c r="I84" s="200"/>
      <c r="J84" s="211">
        <f>BK84</f>
        <v>0</v>
      </c>
      <c r="K84" s="197"/>
      <c r="L84" s="202"/>
      <c r="M84" s="203"/>
      <c r="N84" s="204"/>
      <c r="O84" s="204"/>
      <c r="P84" s="205">
        <f>SUM(P85:P142)</f>
        <v>0</v>
      </c>
      <c r="Q84" s="204"/>
      <c r="R84" s="205">
        <f>SUM(R85:R142)</f>
        <v>0</v>
      </c>
      <c r="S84" s="204"/>
      <c r="T84" s="206">
        <f>SUM(T85:T142)</f>
        <v>0</v>
      </c>
      <c r="AR84" s="207" t="s">
        <v>194</v>
      </c>
      <c r="AT84" s="208" t="s">
        <v>76</v>
      </c>
      <c r="AU84" s="208" t="s">
        <v>21</v>
      </c>
      <c r="AY84" s="207" t="s">
        <v>187</v>
      </c>
      <c r="BK84" s="209">
        <f>SUM(BK85:BK142)</f>
        <v>0</v>
      </c>
    </row>
    <row r="85" spans="2:65" s="1" customFormat="1" ht="16.5" customHeight="1">
      <c r="B85" s="39"/>
      <c r="C85" s="212" t="s">
        <v>21</v>
      </c>
      <c r="D85" s="212" t="s">
        <v>189</v>
      </c>
      <c r="E85" s="213" t="s">
        <v>2700</v>
      </c>
      <c r="F85" s="214" t="s">
        <v>2701</v>
      </c>
      <c r="G85" s="215" t="s">
        <v>436</v>
      </c>
      <c r="H85" s="216">
        <v>1</v>
      </c>
      <c r="I85" s="217"/>
      <c r="J85" s="218">
        <f>ROUND(I85*H85,2)</f>
        <v>0</v>
      </c>
      <c r="K85" s="214" t="s">
        <v>30</v>
      </c>
      <c r="L85" s="44"/>
      <c r="M85" s="219" t="s">
        <v>30</v>
      </c>
      <c r="N85" s="220" t="s">
        <v>49</v>
      </c>
      <c r="O85" s="84"/>
      <c r="P85" s="221">
        <f>O85*H85</f>
        <v>0</v>
      </c>
      <c r="Q85" s="221">
        <v>0</v>
      </c>
      <c r="R85" s="221">
        <f>Q85*H85</f>
        <v>0</v>
      </c>
      <c r="S85" s="221">
        <v>0</v>
      </c>
      <c r="T85" s="222">
        <f>S85*H85</f>
        <v>0</v>
      </c>
      <c r="AR85" s="223" t="s">
        <v>194</v>
      </c>
      <c r="AT85" s="223" t="s">
        <v>189</v>
      </c>
      <c r="AU85" s="223" t="s">
        <v>135</v>
      </c>
      <c r="AY85" s="17" t="s">
        <v>187</v>
      </c>
      <c r="BE85" s="224">
        <f>IF(N85="základní",J85,0)</f>
        <v>0</v>
      </c>
      <c r="BF85" s="224">
        <f>IF(N85="snížená",J85,0)</f>
        <v>0</v>
      </c>
      <c r="BG85" s="224">
        <f>IF(N85="zákl. přenesená",J85,0)</f>
        <v>0</v>
      </c>
      <c r="BH85" s="224">
        <f>IF(N85="sníž. přenesená",J85,0)</f>
        <v>0</v>
      </c>
      <c r="BI85" s="224">
        <f>IF(N85="nulová",J85,0)</f>
        <v>0</v>
      </c>
      <c r="BJ85" s="17" t="s">
        <v>135</v>
      </c>
      <c r="BK85" s="224">
        <f>ROUND(I85*H85,2)</f>
        <v>0</v>
      </c>
      <c r="BL85" s="17" t="s">
        <v>194</v>
      </c>
      <c r="BM85" s="223" t="s">
        <v>2702</v>
      </c>
    </row>
    <row r="86" spans="2:47" s="1" customFormat="1" ht="12">
      <c r="B86" s="39"/>
      <c r="C86" s="40"/>
      <c r="D86" s="225" t="s">
        <v>196</v>
      </c>
      <c r="E86" s="40"/>
      <c r="F86" s="226" t="s">
        <v>2703</v>
      </c>
      <c r="G86" s="40"/>
      <c r="H86" s="40"/>
      <c r="I86" s="136"/>
      <c r="J86" s="40"/>
      <c r="K86" s="40"/>
      <c r="L86" s="44"/>
      <c r="M86" s="227"/>
      <c r="N86" s="84"/>
      <c r="O86" s="84"/>
      <c r="P86" s="84"/>
      <c r="Q86" s="84"/>
      <c r="R86" s="84"/>
      <c r="S86" s="84"/>
      <c r="T86" s="85"/>
      <c r="AT86" s="17" t="s">
        <v>196</v>
      </c>
      <c r="AU86" s="17" t="s">
        <v>135</v>
      </c>
    </row>
    <row r="87" spans="2:51" s="14" customFormat="1" ht="12">
      <c r="B87" s="270"/>
      <c r="C87" s="271"/>
      <c r="D87" s="225" t="s">
        <v>231</v>
      </c>
      <c r="E87" s="272" t="s">
        <v>30</v>
      </c>
      <c r="F87" s="273" t="s">
        <v>2704</v>
      </c>
      <c r="G87" s="271"/>
      <c r="H87" s="272" t="s">
        <v>30</v>
      </c>
      <c r="I87" s="274"/>
      <c r="J87" s="271"/>
      <c r="K87" s="271"/>
      <c r="L87" s="275"/>
      <c r="M87" s="276"/>
      <c r="N87" s="277"/>
      <c r="O87" s="277"/>
      <c r="P87" s="277"/>
      <c r="Q87" s="277"/>
      <c r="R87" s="277"/>
      <c r="S87" s="277"/>
      <c r="T87" s="278"/>
      <c r="AT87" s="279" t="s">
        <v>231</v>
      </c>
      <c r="AU87" s="279" t="s">
        <v>135</v>
      </c>
      <c r="AV87" s="14" t="s">
        <v>21</v>
      </c>
      <c r="AW87" s="14" t="s">
        <v>37</v>
      </c>
      <c r="AX87" s="14" t="s">
        <v>77</v>
      </c>
      <c r="AY87" s="279" t="s">
        <v>187</v>
      </c>
    </row>
    <row r="88" spans="2:51" s="14" customFormat="1" ht="12">
      <c r="B88" s="270"/>
      <c r="C88" s="271"/>
      <c r="D88" s="225" t="s">
        <v>231</v>
      </c>
      <c r="E88" s="272" t="s">
        <v>30</v>
      </c>
      <c r="F88" s="273" t="s">
        <v>2705</v>
      </c>
      <c r="G88" s="271"/>
      <c r="H88" s="272" t="s">
        <v>30</v>
      </c>
      <c r="I88" s="274"/>
      <c r="J88" s="271"/>
      <c r="K88" s="271"/>
      <c r="L88" s="275"/>
      <c r="M88" s="276"/>
      <c r="N88" s="277"/>
      <c r="O88" s="277"/>
      <c r="P88" s="277"/>
      <c r="Q88" s="277"/>
      <c r="R88" s="277"/>
      <c r="S88" s="277"/>
      <c r="T88" s="278"/>
      <c r="AT88" s="279" t="s">
        <v>231</v>
      </c>
      <c r="AU88" s="279" t="s">
        <v>135</v>
      </c>
      <c r="AV88" s="14" t="s">
        <v>21</v>
      </c>
      <c r="AW88" s="14" t="s">
        <v>37</v>
      </c>
      <c r="AX88" s="14" t="s">
        <v>77</v>
      </c>
      <c r="AY88" s="279" t="s">
        <v>187</v>
      </c>
    </row>
    <row r="89" spans="2:51" s="12" customFormat="1" ht="12">
      <c r="B89" s="228"/>
      <c r="C89" s="229"/>
      <c r="D89" s="225" t="s">
        <v>231</v>
      </c>
      <c r="E89" s="230" t="s">
        <v>30</v>
      </c>
      <c r="F89" s="231" t="s">
        <v>21</v>
      </c>
      <c r="G89" s="229"/>
      <c r="H89" s="232">
        <v>1</v>
      </c>
      <c r="I89" s="233"/>
      <c r="J89" s="229"/>
      <c r="K89" s="229"/>
      <c r="L89" s="234"/>
      <c r="M89" s="235"/>
      <c r="N89" s="236"/>
      <c r="O89" s="236"/>
      <c r="P89" s="236"/>
      <c r="Q89" s="236"/>
      <c r="R89" s="236"/>
      <c r="S89" s="236"/>
      <c r="T89" s="237"/>
      <c r="AT89" s="238" t="s">
        <v>231</v>
      </c>
      <c r="AU89" s="238" t="s">
        <v>135</v>
      </c>
      <c r="AV89" s="12" t="s">
        <v>135</v>
      </c>
      <c r="AW89" s="12" t="s">
        <v>37</v>
      </c>
      <c r="AX89" s="12" t="s">
        <v>77</v>
      </c>
      <c r="AY89" s="238" t="s">
        <v>187</v>
      </c>
    </row>
    <row r="90" spans="2:51" s="13" customFormat="1" ht="12">
      <c r="B90" s="239"/>
      <c r="C90" s="240"/>
      <c r="D90" s="225" t="s">
        <v>231</v>
      </c>
      <c r="E90" s="241" t="s">
        <v>30</v>
      </c>
      <c r="F90" s="242" t="s">
        <v>272</v>
      </c>
      <c r="G90" s="240"/>
      <c r="H90" s="243">
        <v>1</v>
      </c>
      <c r="I90" s="244"/>
      <c r="J90" s="240"/>
      <c r="K90" s="240"/>
      <c r="L90" s="245"/>
      <c r="M90" s="246"/>
      <c r="N90" s="247"/>
      <c r="O90" s="247"/>
      <c r="P90" s="247"/>
      <c r="Q90" s="247"/>
      <c r="R90" s="247"/>
      <c r="S90" s="247"/>
      <c r="T90" s="248"/>
      <c r="AT90" s="249" t="s">
        <v>231</v>
      </c>
      <c r="AU90" s="249" t="s">
        <v>135</v>
      </c>
      <c r="AV90" s="13" t="s">
        <v>194</v>
      </c>
      <c r="AW90" s="13" t="s">
        <v>37</v>
      </c>
      <c r="AX90" s="13" t="s">
        <v>21</v>
      </c>
      <c r="AY90" s="249" t="s">
        <v>187</v>
      </c>
    </row>
    <row r="91" spans="2:65" s="1" customFormat="1" ht="16.5" customHeight="1">
      <c r="B91" s="39"/>
      <c r="C91" s="212" t="s">
        <v>135</v>
      </c>
      <c r="D91" s="212" t="s">
        <v>189</v>
      </c>
      <c r="E91" s="213" t="s">
        <v>2706</v>
      </c>
      <c r="F91" s="214" t="s">
        <v>2707</v>
      </c>
      <c r="G91" s="215" t="s">
        <v>436</v>
      </c>
      <c r="H91" s="216">
        <v>1</v>
      </c>
      <c r="I91" s="217"/>
      <c r="J91" s="218">
        <f>ROUND(I91*H91,2)</f>
        <v>0</v>
      </c>
      <c r="K91" s="214" t="s">
        <v>30</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2708</v>
      </c>
    </row>
    <row r="92" spans="2:47" s="1" customFormat="1" ht="12">
      <c r="B92" s="39"/>
      <c r="C92" s="40"/>
      <c r="D92" s="225" t="s">
        <v>196</v>
      </c>
      <c r="E92" s="40"/>
      <c r="F92" s="226" t="s">
        <v>2709</v>
      </c>
      <c r="G92" s="40"/>
      <c r="H92" s="40"/>
      <c r="I92" s="136"/>
      <c r="J92" s="40"/>
      <c r="K92" s="40"/>
      <c r="L92" s="44"/>
      <c r="M92" s="227"/>
      <c r="N92" s="84"/>
      <c r="O92" s="84"/>
      <c r="P92" s="84"/>
      <c r="Q92" s="84"/>
      <c r="R92" s="84"/>
      <c r="S92" s="84"/>
      <c r="T92" s="85"/>
      <c r="AT92" s="17" t="s">
        <v>196</v>
      </c>
      <c r="AU92" s="17" t="s">
        <v>135</v>
      </c>
    </row>
    <row r="93" spans="2:65" s="1" customFormat="1" ht="16.5" customHeight="1">
      <c r="B93" s="39"/>
      <c r="C93" s="212" t="s">
        <v>202</v>
      </c>
      <c r="D93" s="212" t="s">
        <v>189</v>
      </c>
      <c r="E93" s="213" t="s">
        <v>2710</v>
      </c>
      <c r="F93" s="214" t="s">
        <v>2711</v>
      </c>
      <c r="G93" s="215" t="s">
        <v>436</v>
      </c>
      <c r="H93" s="216">
        <v>1</v>
      </c>
      <c r="I93" s="217"/>
      <c r="J93" s="218">
        <f>ROUND(I93*H93,2)</f>
        <v>0</v>
      </c>
      <c r="K93" s="214" t="s">
        <v>30</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2712</v>
      </c>
    </row>
    <row r="94" spans="2:47" s="1" customFormat="1" ht="12">
      <c r="B94" s="39"/>
      <c r="C94" s="40"/>
      <c r="D94" s="225" t="s">
        <v>196</v>
      </c>
      <c r="E94" s="40"/>
      <c r="F94" s="226" t="s">
        <v>2713</v>
      </c>
      <c r="G94" s="40"/>
      <c r="H94" s="40"/>
      <c r="I94" s="136"/>
      <c r="J94" s="40"/>
      <c r="K94" s="40"/>
      <c r="L94" s="44"/>
      <c r="M94" s="227"/>
      <c r="N94" s="84"/>
      <c r="O94" s="84"/>
      <c r="P94" s="84"/>
      <c r="Q94" s="84"/>
      <c r="R94" s="84"/>
      <c r="S94" s="84"/>
      <c r="T94" s="85"/>
      <c r="AT94" s="17" t="s">
        <v>196</v>
      </c>
      <c r="AU94" s="17" t="s">
        <v>135</v>
      </c>
    </row>
    <row r="95" spans="2:51" s="14" customFormat="1" ht="12">
      <c r="B95" s="270"/>
      <c r="C95" s="271"/>
      <c r="D95" s="225" t="s">
        <v>231</v>
      </c>
      <c r="E95" s="272" t="s">
        <v>30</v>
      </c>
      <c r="F95" s="273" t="s">
        <v>2714</v>
      </c>
      <c r="G95" s="271"/>
      <c r="H95" s="272" t="s">
        <v>30</v>
      </c>
      <c r="I95" s="274"/>
      <c r="J95" s="271"/>
      <c r="K95" s="271"/>
      <c r="L95" s="275"/>
      <c r="M95" s="276"/>
      <c r="N95" s="277"/>
      <c r="O95" s="277"/>
      <c r="P95" s="277"/>
      <c r="Q95" s="277"/>
      <c r="R95" s="277"/>
      <c r="S95" s="277"/>
      <c r="T95" s="278"/>
      <c r="AT95" s="279" t="s">
        <v>231</v>
      </c>
      <c r="AU95" s="279" t="s">
        <v>135</v>
      </c>
      <c r="AV95" s="14" t="s">
        <v>21</v>
      </c>
      <c r="AW95" s="14" t="s">
        <v>37</v>
      </c>
      <c r="AX95" s="14" t="s">
        <v>77</v>
      </c>
      <c r="AY95" s="279" t="s">
        <v>187</v>
      </c>
    </row>
    <row r="96" spans="2:51" s="14" customFormat="1" ht="12">
      <c r="B96" s="270"/>
      <c r="C96" s="271"/>
      <c r="D96" s="225" t="s">
        <v>231</v>
      </c>
      <c r="E96" s="272" t="s">
        <v>30</v>
      </c>
      <c r="F96" s="273" t="s">
        <v>2715</v>
      </c>
      <c r="G96" s="271"/>
      <c r="H96" s="272" t="s">
        <v>30</v>
      </c>
      <c r="I96" s="274"/>
      <c r="J96" s="271"/>
      <c r="K96" s="271"/>
      <c r="L96" s="275"/>
      <c r="M96" s="276"/>
      <c r="N96" s="277"/>
      <c r="O96" s="277"/>
      <c r="P96" s="277"/>
      <c r="Q96" s="277"/>
      <c r="R96" s="277"/>
      <c r="S96" s="277"/>
      <c r="T96" s="278"/>
      <c r="AT96" s="279" t="s">
        <v>231</v>
      </c>
      <c r="AU96" s="279" t="s">
        <v>135</v>
      </c>
      <c r="AV96" s="14" t="s">
        <v>21</v>
      </c>
      <c r="AW96" s="14" t="s">
        <v>37</v>
      </c>
      <c r="AX96" s="14" t="s">
        <v>77</v>
      </c>
      <c r="AY96" s="279" t="s">
        <v>187</v>
      </c>
    </row>
    <row r="97" spans="2:51" s="12" customFormat="1" ht="12">
      <c r="B97" s="228"/>
      <c r="C97" s="229"/>
      <c r="D97" s="225" t="s">
        <v>231</v>
      </c>
      <c r="E97" s="230" t="s">
        <v>30</v>
      </c>
      <c r="F97" s="231" t="s">
        <v>21</v>
      </c>
      <c r="G97" s="229"/>
      <c r="H97" s="232">
        <v>1</v>
      </c>
      <c r="I97" s="233"/>
      <c r="J97" s="229"/>
      <c r="K97" s="229"/>
      <c r="L97" s="234"/>
      <c r="M97" s="235"/>
      <c r="N97" s="236"/>
      <c r="O97" s="236"/>
      <c r="P97" s="236"/>
      <c r="Q97" s="236"/>
      <c r="R97" s="236"/>
      <c r="S97" s="236"/>
      <c r="T97" s="237"/>
      <c r="AT97" s="238" t="s">
        <v>231</v>
      </c>
      <c r="AU97" s="238" t="s">
        <v>135</v>
      </c>
      <c r="AV97" s="12" t="s">
        <v>135</v>
      </c>
      <c r="AW97" s="12" t="s">
        <v>37</v>
      </c>
      <c r="AX97" s="12" t="s">
        <v>77</v>
      </c>
      <c r="AY97" s="238" t="s">
        <v>187</v>
      </c>
    </row>
    <row r="98" spans="2:51" s="13" customFormat="1" ht="12">
      <c r="B98" s="239"/>
      <c r="C98" s="240"/>
      <c r="D98" s="225" t="s">
        <v>231</v>
      </c>
      <c r="E98" s="241" t="s">
        <v>30</v>
      </c>
      <c r="F98" s="242" t="s">
        <v>272</v>
      </c>
      <c r="G98" s="240"/>
      <c r="H98" s="243">
        <v>1</v>
      </c>
      <c r="I98" s="244"/>
      <c r="J98" s="240"/>
      <c r="K98" s="240"/>
      <c r="L98" s="245"/>
      <c r="M98" s="246"/>
      <c r="N98" s="247"/>
      <c r="O98" s="247"/>
      <c r="P98" s="247"/>
      <c r="Q98" s="247"/>
      <c r="R98" s="247"/>
      <c r="S98" s="247"/>
      <c r="T98" s="248"/>
      <c r="AT98" s="249" t="s">
        <v>231</v>
      </c>
      <c r="AU98" s="249" t="s">
        <v>135</v>
      </c>
      <c r="AV98" s="13" t="s">
        <v>194</v>
      </c>
      <c r="AW98" s="13" t="s">
        <v>37</v>
      </c>
      <c r="AX98" s="13" t="s">
        <v>21</v>
      </c>
      <c r="AY98" s="249" t="s">
        <v>187</v>
      </c>
    </row>
    <row r="99" spans="2:65" s="1" customFormat="1" ht="16.5" customHeight="1">
      <c r="B99" s="39"/>
      <c r="C99" s="212" t="s">
        <v>194</v>
      </c>
      <c r="D99" s="212" t="s">
        <v>189</v>
      </c>
      <c r="E99" s="213" t="s">
        <v>2716</v>
      </c>
      <c r="F99" s="214" t="s">
        <v>2717</v>
      </c>
      <c r="G99" s="215" t="s">
        <v>436</v>
      </c>
      <c r="H99" s="216">
        <v>1</v>
      </c>
      <c r="I99" s="217"/>
      <c r="J99" s="218">
        <f>ROUND(I99*H99,2)</f>
        <v>0</v>
      </c>
      <c r="K99" s="214" t="s">
        <v>30</v>
      </c>
      <c r="L99" s="44"/>
      <c r="M99" s="219" t="s">
        <v>30</v>
      </c>
      <c r="N99" s="220" t="s">
        <v>49</v>
      </c>
      <c r="O99" s="84"/>
      <c r="P99" s="221">
        <f>O99*H99</f>
        <v>0</v>
      </c>
      <c r="Q99" s="221">
        <v>0</v>
      </c>
      <c r="R99" s="221">
        <f>Q99*H99</f>
        <v>0</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2718</v>
      </c>
    </row>
    <row r="100" spans="2:47" s="1" customFormat="1" ht="12">
      <c r="B100" s="39"/>
      <c r="C100" s="40"/>
      <c r="D100" s="225" t="s">
        <v>196</v>
      </c>
      <c r="E100" s="40"/>
      <c r="F100" s="226" t="s">
        <v>2719</v>
      </c>
      <c r="G100" s="40"/>
      <c r="H100" s="40"/>
      <c r="I100" s="136"/>
      <c r="J100" s="40"/>
      <c r="K100" s="40"/>
      <c r="L100" s="44"/>
      <c r="M100" s="227"/>
      <c r="N100" s="84"/>
      <c r="O100" s="84"/>
      <c r="P100" s="84"/>
      <c r="Q100" s="84"/>
      <c r="R100" s="84"/>
      <c r="S100" s="84"/>
      <c r="T100" s="85"/>
      <c r="AT100" s="17" t="s">
        <v>196</v>
      </c>
      <c r="AU100" s="17" t="s">
        <v>135</v>
      </c>
    </row>
    <row r="101" spans="2:65" s="1" customFormat="1" ht="16.5" customHeight="1">
      <c r="B101" s="39"/>
      <c r="C101" s="212" t="s">
        <v>209</v>
      </c>
      <c r="D101" s="212" t="s">
        <v>189</v>
      </c>
      <c r="E101" s="213" t="s">
        <v>2720</v>
      </c>
      <c r="F101" s="214" t="s">
        <v>2721</v>
      </c>
      <c r="G101" s="215" t="s">
        <v>436</v>
      </c>
      <c r="H101" s="216">
        <v>1</v>
      </c>
      <c r="I101" s="217"/>
      <c r="J101" s="218">
        <f>ROUND(I101*H101,2)</f>
        <v>0</v>
      </c>
      <c r="K101" s="214" t="s">
        <v>30</v>
      </c>
      <c r="L101" s="44"/>
      <c r="M101" s="219" t="s">
        <v>30</v>
      </c>
      <c r="N101" s="220" t="s">
        <v>49</v>
      </c>
      <c r="O101" s="84"/>
      <c r="P101" s="221">
        <f>O101*H101</f>
        <v>0</v>
      </c>
      <c r="Q101" s="221">
        <v>0</v>
      </c>
      <c r="R101" s="221">
        <f>Q101*H101</f>
        <v>0</v>
      </c>
      <c r="S101" s="221">
        <v>0</v>
      </c>
      <c r="T101" s="222">
        <f>S101*H101</f>
        <v>0</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2722</v>
      </c>
    </row>
    <row r="102" spans="2:47" s="1" customFormat="1" ht="12">
      <c r="B102" s="39"/>
      <c r="C102" s="40"/>
      <c r="D102" s="225" t="s">
        <v>196</v>
      </c>
      <c r="E102" s="40"/>
      <c r="F102" s="226" t="s">
        <v>2723</v>
      </c>
      <c r="G102" s="40"/>
      <c r="H102" s="40"/>
      <c r="I102" s="136"/>
      <c r="J102" s="40"/>
      <c r="K102" s="40"/>
      <c r="L102" s="44"/>
      <c r="M102" s="227"/>
      <c r="N102" s="84"/>
      <c r="O102" s="84"/>
      <c r="P102" s="84"/>
      <c r="Q102" s="84"/>
      <c r="R102" s="84"/>
      <c r="S102" s="84"/>
      <c r="T102" s="85"/>
      <c r="AT102" s="17" t="s">
        <v>196</v>
      </c>
      <c r="AU102" s="17" t="s">
        <v>135</v>
      </c>
    </row>
    <row r="103" spans="2:51" s="14" customFormat="1" ht="12">
      <c r="B103" s="270"/>
      <c r="C103" s="271"/>
      <c r="D103" s="225" t="s">
        <v>231</v>
      </c>
      <c r="E103" s="272" t="s">
        <v>30</v>
      </c>
      <c r="F103" s="273" t="s">
        <v>2724</v>
      </c>
      <c r="G103" s="271"/>
      <c r="H103" s="272" t="s">
        <v>30</v>
      </c>
      <c r="I103" s="274"/>
      <c r="J103" s="271"/>
      <c r="K103" s="271"/>
      <c r="L103" s="275"/>
      <c r="M103" s="276"/>
      <c r="N103" s="277"/>
      <c r="O103" s="277"/>
      <c r="P103" s="277"/>
      <c r="Q103" s="277"/>
      <c r="R103" s="277"/>
      <c r="S103" s="277"/>
      <c r="T103" s="278"/>
      <c r="AT103" s="279" t="s">
        <v>231</v>
      </c>
      <c r="AU103" s="279" t="s">
        <v>135</v>
      </c>
      <c r="AV103" s="14" t="s">
        <v>21</v>
      </c>
      <c r="AW103" s="14" t="s">
        <v>37</v>
      </c>
      <c r="AX103" s="14" t="s">
        <v>77</v>
      </c>
      <c r="AY103" s="279" t="s">
        <v>187</v>
      </c>
    </row>
    <row r="104" spans="2:51" s="14" customFormat="1" ht="12">
      <c r="B104" s="270"/>
      <c r="C104" s="271"/>
      <c r="D104" s="225" t="s">
        <v>231</v>
      </c>
      <c r="E104" s="272" t="s">
        <v>30</v>
      </c>
      <c r="F104" s="273" t="s">
        <v>2725</v>
      </c>
      <c r="G104" s="271"/>
      <c r="H104" s="272" t="s">
        <v>30</v>
      </c>
      <c r="I104" s="274"/>
      <c r="J104" s="271"/>
      <c r="K104" s="271"/>
      <c r="L104" s="275"/>
      <c r="M104" s="276"/>
      <c r="N104" s="277"/>
      <c r="O104" s="277"/>
      <c r="P104" s="277"/>
      <c r="Q104" s="277"/>
      <c r="R104" s="277"/>
      <c r="S104" s="277"/>
      <c r="T104" s="278"/>
      <c r="AT104" s="279" t="s">
        <v>231</v>
      </c>
      <c r="AU104" s="279" t="s">
        <v>135</v>
      </c>
      <c r="AV104" s="14" t="s">
        <v>21</v>
      </c>
      <c r="AW104" s="14" t="s">
        <v>37</v>
      </c>
      <c r="AX104" s="14" t="s">
        <v>77</v>
      </c>
      <c r="AY104" s="279" t="s">
        <v>187</v>
      </c>
    </row>
    <row r="105" spans="2:51" s="12" customFormat="1" ht="12">
      <c r="B105" s="228"/>
      <c r="C105" s="229"/>
      <c r="D105" s="225" t="s">
        <v>231</v>
      </c>
      <c r="E105" s="230" t="s">
        <v>30</v>
      </c>
      <c r="F105" s="231" t="s">
        <v>21</v>
      </c>
      <c r="G105" s="229"/>
      <c r="H105" s="232">
        <v>1</v>
      </c>
      <c r="I105" s="233"/>
      <c r="J105" s="229"/>
      <c r="K105" s="229"/>
      <c r="L105" s="234"/>
      <c r="M105" s="235"/>
      <c r="N105" s="236"/>
      <c r="O105" s="236"/>
      <c r="P105" s="236"/>
      <c r="Q105" s="236"/>
      <c r="R105" s="236"/>
      <c r="S105" s="236"/>
      <c r="T105" s="237"/>
      <c r="AT105" s="238" t="s">
        <v>231</v>
      </c>
      <c r="AU105" s="238" t="s">
        <v>135</v>
      </c>
      <c r="AV105" s="12" t="s">
        <v>135</v>
      </c>
      <c r="AW105" s="12" t="s">
        <v>37</v>
      </c>
      <c r="AX105" s="12" t="s">
        <v>77</v>
      </c>
      <c r="AY105" s="238" t="s">
        <v>187</v>
      </c>
    </row>
    <row r="106" spans="2:51" s="13" customFormat="1" ht="12">
      <c r="B106" s="239"/>
      <c r="C106" s="240"/>
      <c r="D106" s="225" t="s">
        <v>231</v>
      </c>
      <c r="E106" s="241" t="s">
        <v>30</v>
      </c>
      <c r="F106" s="242" t="s">
        <v>272</v>
      </c>
      <c r="G106" s="240"/>
      <c r="H106" s="243">
        <v>1</v>
      </c>
      <c r="I106" s="244"/>
      <c r="J106" s="240"/>
      <c r="K106" s="240"/>
      <c r="L106" s="245"/>
      <c r="M106" s="246"/>
      <c r="N106" s="247"/>
      <c r="O106" s="247"/>
      <c r="P106" s="247"/>
      <c r="Q106" s="247"/>
      <c r="R106" s="247"/>
      <c r="S106" s="247"/>
      <c r="T106" s="248"/>
      <c r="AT106" s="249" t="s">
        <v>231</v>
      </c>
      <c r="AU106" s="249" t="s">
        <v>135</v>
      </c>
      <c r="AV106" s="13" t="s">
        <v>194</v>
      </c>
      <c r="AW106" s="13" t="s">
        <v>37</v>
      </c>
      <c r="AX106" s="13" t="s">
        <v>21</v>
      </c>
      <c r="AY106" s="249" t="s">
        <v>187</v>
      </c>
    </row>
    <row r="107" spans="2:65" s="1" customFormat="1" ht="16.5" customHeight="1">
      <c r="B107" s="39"/>
      <c r="C107" s="212" t="s">
        <v>213</v>
      </c>
      <c r="D107" s="212" t="s">
        <v>189</v>
      </c>
      <c r="E107" s="213" t="s">
        <v>2726</v>
      </c>
      <c r="F107" s="214" t="s">
        <v>2727</v>
      </c>
      <c r="G107" s="215" t="s">
        <v>436</v>
      </c>
      <c r="H107" s="216">
        <v>1</v>
      </c>
      <c r="I107" s="217"/>
      <c r="J107" s="218">
        <f>ROUND(I107*H107,2)</f>
        <v>0</v>
      </c>
      <c r="K107" s="214" t="s">
        <v>30</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2728</v>
      </c>
    </row>
    <row r="108" spans="2:47" s="1" customFormat="1" ht="12">
      <c r="B108" s="39"/>
      <c r="C108" s="40"/>
      <c r="D108" s="225" t="s">
        <v>196</v>
      </c>
      <c r="E108" s="40"/>
      <c r="F108" s="226" t="s">
        <v>2729</v>
      </c>
      <c r="G108" s="40"/>
      <c r="H108" s="40"/>
      <c r="I108" s="136"/>
      <c r="J108" s="40"/>
      <c r="K108" s="40"/>
      <c r="L108" s="44"/>
      <c r="M108" s="227"/>
      <c r="N108" s="84"/>
      <c r="O108" s="84"/>
      <c r="P108" s="84"/>
      <c r="Q108" s="84"/>
      <c r="R108" s="84"/>
      <c r="S108" s="84"/>
      <c r="T108" s="85"/>
      <c r="AT108" s="17" t="s">
        <v>196</v>
      </c>
      <c r="AU108" s="17" t="s">
        <v>135</v>
      </c>
    </row>
    <row r="109" spans="2:65" s="1" customFormat="1" ht="16.5" customHeight="1">
      <c r="B109" s="39"/>
      <c r="C109" s="212" t="s">
        <v>217</v>
      </c>
      <c r="D109" s="212" t="s">
        <v>189</v>
      </c>
      <c r="E109" s="213" t="s">
        <v>2730</v>
      </c>
      <c r="F109" s="214" t="s">
        <v>2727</v>
      </c>
      <c r="G109" s="215" t="s">
        <v>436</v>
      </c>
      <c r="H109" s="216">
        <v>1</v>
      </c>
      <c r="I109" s="217"/>
      <c r="J109" s="218">
        <f>ROUND(I109*H109,2)</f>
        <v>0</v>
      </c>
      <c r="K109" s="214" t="s">
        <v>30</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2731</v>
      </c>
    </row>
    <row r="110" spans="2:47" s="1" customFormat="1" ht="12">
      <c r="B110" s="39"/>
      <c r="C110" s="40"/>
      <c r="D110" s="225" t="s">
        <v>196</v>
      </c>
      <c r="E110" s="40"/>
      <c r="F110" s="226" t="s">
        <v>2732</v>
      </c>
      <c r="G110" s="40"/>
      <c r="H110" s="40"/>
      <c r="I110" s="136"/>
      <c r="J110" s="40"/>
      <c r="K110" s="40"/>
      <c r="L110" s="44"/>
      <c r="M110" s="227"/>
      <c r="N110" s="84"/>
      <c r="O110" s="84"/>
      <c r="P110" s="84"/>
      <c r="Q110" s="84"/>
      <c r="R110" s="84"/>
      <c r="S110" s="84"/>
      <c r="T110" s="85"/>
      <c r="AT110" s="17" t="s">
        <v>196</v>
      </c>
      <c r="AU110" s="17" t="s">
        <v>135</v>
      </c>
    </row>
    <row r="111" spans="2:51" s="14" customFormat="1" ht="12">
      <c r="B111" s="270"/>
      <c r="C111" s="271"/>
      <c r="D111" s="225" t="s">
        <v>231</v>
      </c>
      <c r="E111" s="272" t="s">
        <v>30</v>
      </c>
      <c r="F111" s="273" t="s">
        <v>2733</v>
      </c>
      <c r="G111" s="271"/>
      <c r="H111" s="272" t="s">
        <v>30</v>
      </c>
      <c r="I111" s="274"/>
      <c r="J111" s="271"/>
      <c r="K111" s="271"/>
      <c r="L111" s="275"/>
      <c r="M111" s="276"/>
      <c r="N111" s="277"/>
      <c r="O111" s="277"/>
      <c r="P111" s="277"/>
      <c r="Q111" s="277"/>
      <c r="R111" s="277"/>
      <c r="S111" s="277"/>
      <c r="T111" s="278"/>
      <c r="AT111" s="279" t="s">
        <v>231</v>
      </c>
      <c r="AU111" s="279" t="s">
        <v>135</v>
      </c>
      <c r="AV111" s="14" t="s">
        <v>21</v>
      </c>
      <c r="AW111" s="14" t="s">
        <v>37</v>
      </c>
      <c r="AX111" s="14" t="s">
        <v>77</v>
      </c>
      <c r="AY111" s="279" t="s">
        <v>187</v>
      </c>
    </row>
    <row r="112" spans="2:51" s="14" customFormat="1" ht="12">
      <c r="B112" s="270"/>
      <c r="C112" s="271"/>
      <c r="D112" s="225" t="s">
        <v>231</v>
      </c>
      <c r="E112" s="272" t="s">
        <v>30</v>
      </c>
      <c r="F112" s="273" t="s">
        <v>2734</v>
      </c>
      <c r="G112" s="271"/>
      <c r="H112" s="272" t="s">
        <v>30</v>
      </c>
      <c r="I112" s="274"/>
      <c r="J112" s="271"/>
      <c r="K112" s="271"/>
      <c r="L112" s="275"/>
      <c r="M112" s="276"/>
      <c r="N112" s="277"/>
      <c r="O112" s="277"/>
      <c r="P112" s="277"/>
      <c r="Q112" s="277"/>
      <c r="R112" s="277"/>
      <c r="S112" s="277"/>
      <c r="T112" s="278"/>
      <c r="AT112" s="279" t="s">
        <v>231</v>
      </c>
      <c r="AU112" s="279" t="s">
        <v>135</v>
      </c>
      <c r="AV112" s="14" t="s">
        <v>21</v>
      </c>
      <c r="AW112" s="14" t="s">
        <v>37</v>
      </c>
      <c r="AX112" s="14" t="s">
        <v>77</v>
      </c>
      <c r="AY112" s="279" t="s">
        <v>187</v>
      </c>
    </row>
    <row r="113" spans="2:51" s="14" customFormat="1" ht="12">
      <c r="B113" s="270"/>
      <c r="C113" s="271"/>
      <c r="D113" s="225" t="s">
        <v>231</v>
      </c>
      <c r="E113" s="272" t="s">
        <v>30</v>
      </c>
      <c r="F113" s="273" t="s">
        <v>2735</v>
      </c>
      <c r="G113" s="271"/>
      <c r="H113" s="272" t="s">
        <v>30</v>
      </c>
      <c r="I113" s="274"/>
      <c r="J113" s="271"/>
      <c r="K113" s="271"/>
      <c r="L113" s="275"/>
      <c r="M113" s="276"/>
      <c r="N113" s="277"/>
      <c r="O113" s="277"/>
      <c r="P113" s="277"/>
      <c r="Q113" s="277"/>
      <c r="R113" s="277"/>
      <c r="S113" s="277"/>
      <c r="T113" s="278"/>
      <c r="AT113" s="279" t="s">
        <v>231</v>
      </c>
      <c r="AU113" s="279" t="s">
        <v>135</v>
      </c>
      <c r="AV113" s="14" t="s">
        <v>21</v>
      </c>
      <c r="AW113" s="14" t="s">
        <v>37</v>
      </c>
      <c r="AX113" s="14" t="s">
        <v>77</v>
      </c>
      <c r="AY113" s="279" t="s">
        <v>187</v>
      </c>
    </row>
    <row r="114" spans="2:51" s="14" customFormat="1" ht="12">
      <c r="B114" s="270"/>
      <c r="C114" s="271"/>
      <c r="D114" s="225" t="s">
        <v>231</v>
      </c>
      <c r="E114" s="272" t="s">
        <v>30</v>
      </c>
      <c r="F114" s="273" t="s">
        <v>2736</v>
      </c>
      <c r="G114" s="271"/>
      <c r="H114" s="272" t="s">
        <v>30</v>
      </c>
      <c r="I114" s="274"/>
      <c r="J114" s="271"/>
      <c r="K114" s="271"/>
      <c r="L114" s="275"/>
      <c r="M114" s="276"/>
      <c r="N114" s="277"/>
      <c r="O114" s="277"/>
      <c r="P114" s="277"/>
      <c r="Q114" s="277"/>
      <c r="R114" s="277"/>
      <c r="S114" s="277"/>
      <c r="T114" s="278"/>
      <c r="AT114" s="279" t="s">
        <v>231</v>
      </c>
      <c r="AU114" s="279" t="s">
        <v>135</v>
      </c>
      <c r="AV114" s="14" t="s">
        <v>21</v>
      </c>
      <c r="AW114" s="14" t="s">
        <v>37</v>
      </c>
      <c r="AX114" s="14" t="s">
        <v>77</v>
      </c>
      <c r="AY114" s="279" t="s">
        <v>187</v>
      </c>
    </row>
    <row r="115" spans="2:51" s="14" customFormat="1" ht="12">
      <c r="B115" s="270"/>
      <c r="C115" s="271"/>
      <c r="D115" s="225" t="s">
        <v>231</v>
      </c>
      <c r="E115" s="272" t="s">
        <v>30</v>
      </c>
      <c r="F115" s="273" t="s">
        <v>2737</v>
      </c>
      <c r="G115" s="271"/>
      <c r="H115" s="272" t="s">
        <v>30</v>
      </c>
      <c r="I115" s="274"/>
      <c r="J115" s="271"/>
      <c r="K115" s="271"/>
      <c r="L115" s="275"/>
      <c r="M115" s="276"/>
      <c r="N115" s="277"/>
      <c r="O115" s="277"/>
      <c r="P115" s="277"/>
      <c r="Q115" s="277"/>
      <c r="R115" s="277"/>
      <c r="S115" s="277"/>
      <c r="T115" s="278"/>
      <c r="AT115" s="279" t="s">
        <v>231</v>
      </c>
      <c r="AU115" s="279" t="s">
        <v>135</v>
      </c>
      <c r="AV115" s="14" t="s">
        <v>21</v>
      </c>
      <c r="AW115" s="14" t="s">
        <v>37</v>
      </c>
      <c r="AX115" s="14" t="s">
        <v>77</v>
      </c>
      <c r="AY115" s="279" t="s">
        <v>187</v>
      </c>
    </row>
    <row r="116" spans="2:51" s="14" customFormat="1" ht="12">
      <c r="B116" s="270"/>
      <c r="C116" s="271"/>
      <c r="D116" s="225" t="s">
        <v>231</v>
      </c>
      <c r="E116" s="272" t="s">
        <v>30</v>
      </c>
      <c r="F116" s="273" t="s">
        <v>2738</v>
      </c>
      <c r="G116" s="271"/>
      <c r="H116" s="272" t="s">
        <v>30</v>
      </c>
      <c r="I116" s="274"/>
      <c r="J116" s="271"/>
      <c r="K116" s="271"/>
      <c r="L116" s="275"/>
      <c r="M116" s="276"/>
      <c r="N116" s="277"/>
      <c r="O116" s="277"/>
      <c r="P116" s="277"/>
      <c r="Q116" s="277"/>
      <c r="R116" s="277"/>
      <c r="S116" s="277"/>
      <c r="T116" s="278"/>
      <c r="AT116" s="279" t="s">
        <v>231</v>
      </c>
      <c r="AU116" s="279" t="s">
        <v>135</v>
      </c>
      <c r="AV116" s="14" t="s">
        <v>21</v>
      </c>
      <c r="AW116" s="14" t="s">
        <v>37</v>
      </c>
      <c r="AX116" s="14" t="s">
        <v>77</v>
      </c>
      <c r="AY116" s="279" t="s">
        <v>187</v>
      </c>
    </row>
    <row r="117" spans="2:51" s="12" customFormat="1" ht="12">
      <c r="B117" s="228"/>
      <c r="C117" s="229"/>
      <c r="D117" s="225" t="s">
        <v>231</v>
      </c>
      <c r="E117" s="230" t="s">
        <v>30</v>
      </c>
      <c r="F117" s="231" t="s">
        <v>21</v>
      </c>
      <c r="G117" s="229"/>
      <c r="H117" s="232">
        <v>1</v>
      </c>
      <c r="I117" s="233"/>
      <c r="J117" s="229"/>
      <c r="K117" s="229"/>
      <c r="L117" s="234"/>
      <c r="M117" s="235"/>
      <c r="N117" s="236"/>
      <c r="O117" s="236"/>
      <c r="P117" s="236"/>
      <c r="Q117" s="236"/>
      <c r="R117" s="236"/>
      <c r="S117" s="236"/>
      <c r="T117" s="237"/>
      <c r="AT117" s="238" t="s">
        <v>231</v>
      </c>
      <c r="AU117" s="238" t="s">
        <v>135</v>
      </c>
      <c r="AV117" s="12" t="s">
        <v>135</v>
      </c>
      <c r="AW117" s="12" t="s">
        <v>37</v>
      </c>
      <c r="AX117" s="12" t="s">
        <v>77</v>
      </c>
      <c r="AY117" s="238" t="s">
        <v>187</v>
      </c>
    </row>
    <row r="118" spans="2:51" s="13" customFormat="1" ht="12">
      <c r="B118" s="239"/>
      <c r="C118" s="240"/>
      <c r="D118" s="225" t="s">
        <v>231</v>
      </c>
      <c r="E118" s="241" t="s">
        <v>30</v>
      </c>
      <c r="F118" s="242" t="s">
        <v>272</v>
      </c>
      <c r="G118" s="240"/>
      <c r="H118" s="243">
        <v>1</v>
      </c>
      <c r="I118" s="244"/>
      <c r="J118" s="240"/>
      <c r="K118" s="240"/>
      <c r="L118" s="245"/>
      <c r="M118" s="246"/>
      <c r="N118" s="247"/>
      <c r="O118" s="247"/>
      <c r="P118" s="247"/>
      <c r="Q118" s="247"/>
      <c r="R118" s="247"/>
      <c r="S118" s="247"/>
      <c r="T118" s="248"/>
      <c r="AT118" s="249" t="s">
        <v>231</v>
      </c>
      <c r="AU118" s="249" t="s">
        <v>135</v>
      </c>
      <c r="AV118" s="13" t="s">
        <v>194</v>
      </c>
      <c r="AW118" s="13" t="s">
        <v>37</v>
      </c>
      <c r="AX118" s="13" t="s">
        <v>21</v>
      </c>
      <c r="AY118" s="249" t="s">
        <v>187</v>
      </c>
    </row>
    <row r="119" spans="2:65" s="1" customFormat="1" ht="16.5" customHeight="1">
      <c r="B119" s="39"/>
      <c r="C119" s="212" t="s">
        <v>221</v>
      </c>
      <c r="D119" s="212" t="s">
        <v>189</v>
      </c>
      <c r="E119" s="213" t="s">
        <v>2739</v>
      </c>
      <c r="F119" s="214" t="s">
        <v>2740</v>
      </c>
      <c r="G119" s="215" t="s">
        <v>436</v>
      </c>
      <c r="H119" s="216">
        <v>1</v>
      </c>
      <c r="I119" s="217"/>
      <c r="J119" s="218">
        <f>ROUND(I119*H119,2)</f>
        <v>0</v>
      </c>
      <c r="K119" s="214" t="s">
        <v>30</v>
      </c>
      <c r="L119" s="44"/>
      <c r="M119" s="219" t="s">
        <v>30</v>
      </c>
      <c r="N119" s="220" t="s">
        <v>49</v>
      </c>
      <c r="O119" s="84"/>
      <c r="P119" s="221">
        <f>O119*H119</f>
        <v>0</v>
      </c>
      <c r="Q119" s="221">
        <v>0</v>
      </c>
      <c r="R119" s="221">
        <f>Q119*H119</f>
        <v>0</v>
      </c>
      <c r="S119" s="221">
        <v>0</v>
      </c>
      <c r="T119" s="222">
        <f>S119*H119</f>
        <v>0</v>
      </c>
      <c r="AR119" s="223" t="s">
        <v>194</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194</v>
      </c>
      <c r="BM119" s="223" t="s">
        <v>2741</v>
      </c>
    </row>
    <row r="120" spans="2:47" s="1" customFormat="1" ht="12">
      <c r="B120" s="39"/>
      <c r="C120" s="40"/>
      <c r="D120" s="225" t="s">
        <v>196</v>
      </c>
      <c r="E120" s="40"/>
      <c r="F120" s="226" t="s">
        <v>2742</v>
      </c>
      <c r="G120" s="40"/>
      <c r="H120" s="40"/>
      <c r="I120" s="136"/>
      <c r="J120" s="40"/>
      <c r="K120" s="40"/>
      <c r="L120" s="44"/>
      <c r="M120" s="227"/>
      <c r="N120" s="84"/>
      <c r="O120" s="84"/>
      <c r="P120" s="84"/>
      <c r="Q120" s="84"/>
      <c r="R120" s="84"/>
      <c r="S120" s="84"/>
      <c r="T120" s="85"/>
      <c r="AT120" s="17" t="s">
        <v>196</v>
      </c>
      <c r="AU120" s="17" t="s">
        <v>135</v>
      </c>
    </row>
    <row r="121" spans="2:65" s="1" customFormat="1" ht="16.5" customHeight="1">
      <c r="B121" s="39"/>
      <c r="C121" s="212" t="s">
        <v>227</v>
      </c>
      <c r="D121" s="212" t="s">
        <v>189</v>
      </c>
      <c r="E121" s="213" t="s">
        <v>2743</v>
      </c>
      <c r="F121" s="214" t="s">
        <v>2744</v>
      </c>
      <c r="G121" s="215" t="s">
        <v>436</v>
      </c>
      <c r="H121" s="216">
        <v>1</v>
      </c>
      <c r="I121" s="217"/>
      <c r="J121" s="218">
        <f>ROUND(I121*H121,2)</f>
        <v>0</v>
      </c>
      <c r="K121" s="214" t="s">
        <v>30</v>
      </c>
      <c r="L121" s="44"/>
      <c r="M121" s="219" t="s">
        <v>30</v>
      </c>
      <c r="N121" s="220" t="s">
        <v>49</v>
      </c>
      <c r="O121" s="84"/>
      <c r="P121" s="221">
        <f>O121*H121</f>
        <v>0</v>
      </c>
      <c r="Q121" s="221">
        <v>0</v>
      </c>
      <c r="R121" s="221">
        <f>Q121*H121</f>
        <v>0</v>
      </c>
      <c r="S121" s="221">
        <v>0</v>
      </c>
      <c r="T121" s="222">
        <f>S121*H121</f>
        <v>0</v>
      </c>
      <c r="AR121" s="223" t="s">
        <v>194</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2745</v>
      </c>
    </row>
    <row r="122" spans="2:47" s="1" customFormat="1" ht="12">
      <c r="B122" s="39"/>
      <c r="C122" s="40"/>
      <c r="D122" s="225" t="s">
        <v>196</v>
      </c>
      <c r="E122" s="40"/>
      <c r="F122" s="226" t="s">
        <v>2746</v>
      </c>
      <c r="G122" s="40"/>
      <c r="H122" s="40"/>
      <c r="I122" s="136"/>
      <c r="J122" s="40"/>
      <c r="K122" s="40"/>
      <c r="L122" s="44"/>
      <c r="M122" s="227"/>
      <c r="N122" s="84"/>
      <c r="O122" s="84"/>
      <c r="P122" s="84"/>
      <c r="Q122" s="84"/>
      <c r="R122" s="84"/>
      <c r="S122" s="84"/>
      <c r="T122" s="85"/>
      <c r="AT122" s="17" t="s">
        <v>196</v>
      </c>
      <c r="AU122" s="17" t="s">
        <v>135</v>
      </c>
    </row>
    <row r="123" spans="2:51" s="14" customFormat="1" ht="12">
      <c r="B123" s="270"/>
      <c r="C123" s="271"/>
      <c r="D123" s="225" t="s">
        <v>231</v>
      </c>
      <c r="E123" s="272" t="s">
        <v>30</v>
      </c>
      <c r="F123" s="273" t="s">
        <v>2747</v>
      </c>
      <c r="G123" s="271"/>
      <c r="H123" s="272" t="s">
        <v>30</v>
      </c>
      <c r="I123" s="274"/>
      <c r="J123" s="271"/>
      <c r="K123" s="271"/>
      <c r="L123" s="275"/>
      <c r="M123" s="276"/>
      <c r="N123" s="277"/>
      <c r="O123" s="277"/>
      <c r="P123" s="277"/>
      <c r="Q123" s="277"/>
      <c r="R123" s="277"/>
      <c r="S123" s="277"/>
      <c r="T123" s="278"/>
      <c r="AT123" s="279" t="s">
        <v>231</v>
      </c>
      <c r="AU123" s="279" t="s">
        <v>135</v>
      </c>
      <c r="AV123" s="14" t="s">
        <v>21</v>
      </c>
      <c r="AW123" s="14" t="s">
        <v>37</v>
      </c>
      <c r="AX123" s="14" t="s">
        <v>77</v>
      </c>
      <c r="AY123" s="279" t="s">
        <v>187</v>
      </c>
    </row>
    <row r="124" spans="2:51" s="12" customFormat="1" ht="12">
      <c r="B124" s="228"/>
      <c r="C124" s="229"/>
      <c r="D124" s="225" t="s">
        <v>231</v>
      </c>
      <c r="E124" s="230" t="s">
        <v>30</v>
      </c>
      <c r="F124" s="231" t="s">
        <v>21</v>
      </c>
      <c r="G124" s="229"/>
      <c r="H124" s="232">
        <v>1</v>
      </c>
      <c r="I124" s="233"/>
      <c r="J124" s="229"/>
      <c r="K124" s="229"/>
      <c r="L124" s="234"/>
      <c r="M124" s="235"/>
      <c r="N124" s="236"/>
      <c r="O124" s="236"/>
      <c r="P124" s="236"/>
      <c r="Q124" s="236"/>
      <c r="R124" s="236"/>
      <c r="S124" s="236"/>
      <c r="T124" s="237"/>
      <c r="AT124" s="238" t="s">
        <v>231</v>
      </c>
      <c r="AU124" s="238" t="s">
        <v>135</v>
      </c>
      <c r="AV124" s="12" t="s">
        <v>135</v>
      </c>
      <c r="AW124" s="12" t="s">
        <v>37</v>
      </c>
      <c r="AX124" s="12" t="s">
        <v>77</v>
      </c>
      <c r="AY124" s="238" t="s">
        <v>187</v>
      </c>
    </row>
    <row r="125" spans="2:51" s="13" customFormat="1" ht="12">
      <c r="B125" s="239"/>
      <c r="C125" s="240"/>
      <c r="D125" s="225" t="s">
        <v>231</v>
      </c>
      <c r="E125" s="241" t="s">
        <v>30</v>
      </c>
      <c r="F125" s="242" t="s">
        <v>272</v>
      </c>
      <c r="G125" s="240"/>
      <c r="H125" s="243">
        <v>1</v>
      </c>
      <c r="I125" s="244"/>
      <c r="J125" s="240"/>
      <c r="K125" s="240"/>
      <c r="L125" s="245"/>
      <c r="M125" s="246"/>
      <c r="N125" s="247"/>
      <c r="O125" s="247"/>
      <c r="P125" s="247"/>
      <c r="Q125" s="247"/>
      <c r="R125" s="247"/>
      <c r="S125" s="247"/>
      <c r="T125" s="248"/>
      <c r="AT125" s="249" t="s">
        <v>231</v>
      </c>
      <c r="AU125" s="249" t="s">
        <v>135</v>
      </c>
      <c r="AV125" s="13" t="s">
        <v>194</v>
      </c>
      <c r="AW125" s="13" t="s">
        <v>37</v>
      </c>
      <c r="AX125" s="13" t="s">
        <v>21</v>
      </c>
      <c r="AY125" s="249" t="s">
        <v>187</v>
      </c>
    </row>
    <row r="126" spans="2:65" s="1" customFormat="1" ht="16.5" customHeight="1">
      <c r="B126" s="39"/>
      <c r="C126" s="212" t="s">
        <v>233</v>
      </c>
      <c r="D126" s="212" t="s">
        <v>189</v>
      </c>
      <c r="E126" s="213" t="s">
        <v>2748</v>
      </c>
      <c r="F126" s="214" t="s">
        <v>2749</v>
      </c>
      <c r="G126" s="215" t="s">
        <v>436</v>
      </c>
      <c r="H126" s="216">
        <v>1</v>
      </c>
      <c r="I126" s="217"/>
      <c r="J126" s="218">
        <f>ROUND(I126*H126,2)</f>
        <v>0</v>
      </c>
      <c r="K126" s="214" t="s">
        <v>30</v>
      </c>
      <c r="L126" s="44"/>
      <c r="M126" s="219" t="s">
        <v>30</v>
      </c>
      <c r="N126" s="220" t="s">
        <v>49</v>
      </c>
      <c r="O126" s="84"/>
      <c r="P126" s="221">
        <f>O126*H126</f>
        <v>0</v>
      </c>
      <c r="Q126" s="221">
        <v>0</v>
      </c>
      <c r="R126" s="221">
        <f>Q126*H126</f>
        <v>0</v>
      </c>
      <c r="S126" s="221">
        <v>0</v>
      </c>
      <c r="T126" s="222">
        <f>S126*H126</f>
        <v>0</v>
      </c>
      <c r="AR126" s="223" t="s">
        <v>194</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2750</v>
      </c>
    </row>
    <row r="127" spans="2:47" s="1" customFormat="1" ht="12">
      <c r="B127" s="39"/>
      <c r="C127" s="40"/>
      <c r="D127" s="225" t="s">
        <v>196</v>
      </c>
      <c r="E127" s="40"/>
      <c r="F127" s="226" t="s">
        <v>2751</v>
      </c>
      <c r="G127" s="40"/>
      <c r="H127" s="40"/>
      <c r="I127" s="136"/>
      <c r="J127" s="40"/>
      <c r="K127" s="40"/>
      <c r="L127" s="44"/>
      <c r="M127" s="227"/>
      <c r="N127" s="84"/>
      <c r="O127" s="84"/>
      <c r="P127" s="84"/>
      <c r="Q127" s="84"/>
      <c r="R127" s="84"/>
      <c r="S127" s="84"/>
      <c r="T127" s="85"/>
      <c r="AT127" s="17" t="s">
        <v>196</v>
      </c>
      <c r="AU127" s="17" t="s">
        <v>135</v>
      </c>
    </row>
    <row r="128" spans="2:65" s="1" customFormat="1" ht="16.5" customHeight="1">
      <c r="B128" s="39"/>
      <c r="C128" s="212" t="s">
        <v>239</v>
      </c>
      <c r="D128" s="212" t="s">
        <v>189</v>
      </c>
      <c r="E128" s="213" t="s">
        <v>2752</v>
      </c>
      <c r="F128" s="214" t="s">
        <v>2753</v>
      </c>
      <c r="G128" s="215" t="s">
        <v>436</v>
      </c>
      <c r="H128" s="216">
        <v>1</v>
      </c>
      <c r="I128" s="217"/>
      <c r="J128" s="218">
        <f>ROUND(I128*H128,2)</f>
        <v>0</v>
      </c>
      <c r="K128" s="214" t="s">
        <v>30</v>
      </c>
      <c r="L128" s="44"/>
      <c r="M128" s="219" t="s">
        <v>30</v>
      </c>
      <c r="N128" s="220" t="s">
        <v>49</v>
      </c>
      <c r="O128" s="84"/>
      <c r="P128" s="221">
        <f>O128*H128</f>
        <v>0</v>
      </c>
      <c r="Q128" s="221">
        <v>0</v>
      </c>
      <c r="R128" s="221">
        <f>Q128*H128</f>
        <v>0</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2754</v>
      </c>
    </row>
    <row r="129" spans="2:47" s="1" customFormat="1" ht="12">
      <c r="B129" s="39"/>
      <c r="C129" s="40"/>
      <c r="D129" s="225" t="s">
        <v>196</v>
      </c>
      <c r="E129" s="40"/>
      <c r="F129" s="226" t="s">
        <v>2755</v>
      </c>
      <c r="G129" s="40"/>
      <c r="H129" s="40"/>
      <c r="I129" s="136"/>
      <c r="J129" s="40"/>
      <c r="K129" s="40"/>
      <c r="L129" s="44"/>
      <c r="M129" s="227"/>
      <c r="N129" s="84"/>
      <c r="O129" s="84"/>
      <c r="P129" s="84"/>
      <c r="Q129" s="84"/>
      <c r="R129" s="84"/>
      <c r="S129" s="84"/>
      <c r="T129" s="85"/>
      <c r="AT129" s="17" t="s">
        <v>196</v>
      </c>
      <c r="AU129" s="17" t="s">
        <v>135</v>
      </c>
    </row>
    <row r="130" spans="2:51" s="14" customFormat="1" ht="12">
      <c r="B130" s="270"/>
      <c r="C130" s="271"/>
      <c r="D130" s="225" t="s">
        <v>231</v>
      </c>
      <c r="E130" s="272" t="s">
        <v>30</v>
      </c>
      <c r="F130" s="273" t="s">
        <v>2756</v>
      </c>
      <c r="G130" s="271"/>
      <c r="H130" s="272" t="s">
        <v>30</v>
      </c>
      <c r="I130" s="274"/>
      <c r="J130" s="271"/>
      <c r="K130" s="271"/>
      <c r="L130" s="275"/>
      <c r="M130" s="276"/>
      <c r="N130" s="277"/>
      <c r="O130" s="277"/>
      <c r="P130" s="277"/>
      <c r="Q130" s="277"/>
      <c r="R130" s="277"/>
      <c r="S130" s="277"/>
      <c r="T130" s="278"/>
      <c r="AT130" s="279" t="s">
        <v>231</v>
      </c>
      <c r="AU130" s="279" t="s">
        <v>135</v>
      </c>
      <c r="AV130" s="14" t="s">
        <v>21</v>
      </c>
      <c r="AW130" s="14" t="s">
        <v>37</v>
      </c>
      <c r="AX130" s="14" t="s">
        <v>77</v>
      </c>
      <c r="AY130" s="279" t="s">
        <v>187</v>
      </c>
    </row>
    <row r="131" spans="2:51" s="14" customFormat="1" ht="12">
      <c r="B131" s="270"/>
      <c r="C131" s="271"/>
      <c r="D131" s="225" t="s">
        <v>231</v>
      </c>
      <c r="E131" s="272" t="s">
        <v>30</v>
      </c>
      <c r="F131" s="273" t="s">
        <v>2757</v>
      </c>
      <c r="G131" s="271"/>
      <c r="H131" s="272" t="s">
        <v>30</v>
      </c>
      <c r="I131" s="274"/>
      <c r="J131" s="271"/>
      <c r="K131" s="271"/>
      <c r="L131" s="275"/>
      <c r="M131" s="276"/>
      <c r="N131" s="277"/>
      <c r="O131" s="277"/>
      <c r="P131" s="277"/>
      <c r="Q131" s="277"/>
      <c r="R131" s="277"/>
      <c r="S131" s="277"/>
      <c r="T131" s="278"/>
      <c r="AT131" s="279" t="s">
        <v>231</v>
      </c>
      <c r="AU131" s="279" t="s">
        <v>135</v>
      </c>
      <c r="AV131" s="14" t="s">
        <v>21</v>
      </c>
      <c r="AW131" s="14" t="s">
        <v>37</v>
      </c>
      <c r="AX131" s="14" t="s">
        <v>77</v>
      </c>
      <c r="AY131" s="279" t="s">
        <v>187</v>
      </c>
    </row>
    <row r="132" spans="2:51" s="12" customFormat="1" ht="12">
      <c r="B132" s="228"/>
      <c r="C132" s="229"/>
      <c r="D132" s="225" t="s">
        <v>231</v>
      </c>
      <c r="E132" s="230" t="s">
        <v>30</v>
      </c>
      <c r="F132" s="231" t="s">
        <v>21</v>
      </c>
      <c r="G132" s="229"/>
      <c r="H132" s="232">
        <v>1</v>
      </c>
      <c r="I132" s="233"/>
      <c r="J132" s="229"/>
      <c r="K132" s="229"/>
      <c r="L132" s="234"/>
      <c r="M132" s="235"/>
      <c r="N132" s="236"/>
      <c r="O132" s="236"/>
      <c r="P132" s="236"/>
      <c r="Q132" s="236"/>
      <c r="R132" s="236"/>
      <c r="S132" s="236"/>
      <c r="T132" s="237"/>
      <c r="AT132" s="238" t="s">
        <v>231</v>
      </c>
      <c r="AU132" s="238" t="s">
        <v>135</v>
      </c>
      <c r="AV132" s="12" t="s">
        <v>135</v>
      </c>
      <c r="AW132" s="12" t="s">
        <v>37</v>
      </c>
      <c r="AX132" s="12" t="s">
        <v>77</v>
      </c>
      <c r="AY132" s="238" t="s">
        <v>187</v>
      </c>
    </row>
    <row r="133" spans="2:51" s="13" customFormat="1" ht="12">
      <c r="B133" s="239"/>
      <c r="C133" s="240"/>
      <c r="D133" s="225" t="s">
        <v>231</v>
      </c>
      <c r="E133" s="241" t="s">
        <v>30</v>
      </c>
      <c r="F133" s="242" t="s">
        <v>272</v>
      </c>
      <c r="G133" s="240"/>
      <c r="H133" s="243">
        <v>1</v>
      </c>
      <c r="I133" s="244"/>
      <c r="J133" s="240"/>
      <c r="K133" s="240"/>
      <c r="L133" s="245"/>
      <c r="M133" s="246"/>
      <c r="N133" s="247"/>
      <c r="O133" s="247"/>
      <c r="P133" s="247"/>
      <c r="Q133" s="247"/>
      <c r="R133" s="247"/>
      <c r="S133" s="247"/>
      <c r="T133" s="248"/>
      <c r="AT133" s="249" t="s">
        <v>231</v>
      </c>
      <c r="AU133" s="249" t="s">
        <v>135</v>
      </c>
      <c r="AV133" s="13" t="s">
        <v>194</v>
      </c>
      <c r="AW133" s="13" t="s">
        <v>37</v>
      </c>
      <c r="AX133" s="13" t="s">
        <v>21</v>
      </c>
      <c r="AY133" s="249" t="s">
        <v>187</v>
      </c>
    </row>
    <row r="134" spans="2:65" s="1" customFormat="1" ht="16.5" customHeight="1">
      <c r="B134" s="39"/>
      <c r="C134" s="212" t="s">
        <v>244</v>
      </c>
      <c r="D134" s="212" t="s">
        <v>189</v>
      </c>
      <c r="E134" s="213" t="s">
        <v>2758</v>
      </c>
      <c r="F134" s="214" t="s">
        <v>2759</v>
      </c>
      <c r="G134" s="215" t="s">
        <v>436</v>
      </c>
      <c r="H134" s="216">
        <v>1</v>
      </c>
      <c r="I134" s="217"/>
      <c r="J134" s="218">
        <f>ROUND(I134*H134,2)</f>
        <v>0</v>
      </c>
      <c r="K134" s="214" t="s">
        <v>30</v>
      </c>
      <c r="L134" s="44"/>
      <c r="M134" s="219" t="s">
        <v>30</v>
      </c>
      <c r="N134" s="220" t="s">
        <v>49</v>
      </c>
      <c r="O134" s="84"/>
      <c r="P134" s="221">
        <f>O134*H134</f>
        <v>0</v>
      </c>
      <c r="Q134" s="221">
        <v>0</v>
      </c>
      <c r="R134" s="221">
        <f>Q134*H134</f>
        <v>0</v>
      </c>
      <c r="S134" s="221">
        <v>0</v>
      </c>
      <c r="T134" s="222">
        <f>S134*H134</f>
        <v>0</v>
      </c>
      <c r="AR134" s="223" t="s">
        <v>194</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194</v>
      </c>
      <c r="BM134" s="223" t="s">
        <v>2760</v>
      </c>
    </row>
    <row r="135" spans="2:47" s="1" customFormat="1" ht="12">
      <c r="B135" s="39"/>
      <c r="C135" s="40"/>
      <c r="D135" s="225" t="s">
        <v>196</v>
      </c>
      <c r="E135" s="40"/>
      <c r="F135" s="226" t="s">
        <v>2761</v>
      </c>
      <c r="G135" s="40"/>
      <c r="H135" s="40"/>
      <c r="I135" s="136"/>
      <c r="J135" s="40"/>
      <c r="K135" s="40"/>
      <c r="L135" s="44"/>
      <c r="M135" s="227"/>
      <c r="N135" s="84"/>
      <c r="O135" s="84"/>
      <c r="P135" s="84"/>
      <c r="Q135" s="84"/>
      <c r="R135" s="84"/>
      <c r="S135" s="84"/>
      <c r="T135" s="85"/>
      <c r="AT135" s="17" t="s">
        <v>196</v>
      </c>
      <c r="AU135" s="17" t="s">
        <v>135</v>
      </c>
    </row>
    <row r="136" spans="2:65" s="1" customFormat="1" ht="16.5" customHeight="1">
      <c r="B136" s="39"/>
      <c r="C136" s="212" t="s">
        <v>249</v>
      </c>
      <c r="D136" s="212" t="s">
        <v>189</v>
      </c>
      <c r="E136" s="213" t="s">
        <v>2762</v>
      </c>
      <c r="F136" s="214" t="s">
        <v>2763</v>
      </c>
      <c r="G136" s="215" t="s">
        <v>436</v>
      </c>
      <c r="H136" s="216">
        <v>1</v>
      </c>
      <c r="I136" s="217"/>
      <c r="J136" s="218">
        <f>ROUND(I136*H136,2)</f>
        <v>0</v>
      </c>
      <c r="K136" s="214" t="s">
        <v>30</v>
      </c>
      <c r="L136" s="44"/>
      <c r="M136" s="219" t="s">
        <v>30</v>
      </c>
      <c r="N136" s="220" t="s">
        <v>49</v>
      </c>
      <c r="O136" s="84"/>
      <c r="P136" s="221">
        <f>O136*H136</f>
        <v>0</v>
      </c>
      <c r="Q136" s="221">
        <v>0</v>
      </c>
      <c r="R136" s="221">
        <f>Q136*H136</f>
        <v>0</v>
      </c>
      <c r="S136" s="221">
        <v>0</v>
      </c>
      <c r="T136" s="222">
        <f>S136*H136</f>
        <v>0</v>
      </c>
      <c r="AR136" s="223" t="s">
        <v>194</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2764</v>
      </c>
    </row>
    <row r="137" spans="2:47" s="1" customFormat="1" ht="12">
      <c r="B137" s="39"/>
      <c r="C137" s="40"/>
      <c r="D137" s="225" t="s">
        <v>196</v>
      </c>
      <c r="E137" s="40"/>
      <c r="F137" s="226" t="s">
        <v>2765</v>
      </c>
      <c r="G137" s="40"/>
      <c r="H137" s="40"/>
      <c r="I137" s="136"/>
      <c r="J137" s="40"/>
      <c r="K137" s="40"/>
      <c r="L137" s="44"/>
      <c r="M137" s="227"/>
      <c r="N137" s="84"/>
      <c r="O137" s="84"/>
      <c r="P137" s="84"/>
      <c r="Q137" s="84"/>
      <c r="R137" s="84"/>
      <c r="S137" s="84"/>
      <c r="T137" s="85"/>
      <c r="AT137" s="17" t="s">
        <v>196</v>
      </c>
      <c r="AU137" s="17" t="s">
        <v>135</v>
      </c>
    </row>
    <row r="138" spans="2:51" s="14" customFormat="1" ht="12">
      <c r="B138" s="270"/>
      <c r="C138" s="271"/>
      <c r="D138" s="225" t="s">
        <v>231</v>
      </c>
      <c r="E138" s="272" t="s">
        <v>30</v>
      </c>
      <c r="F138" s="273" t="s">
        <v>2766</v>
      </c>
      <c r="G138" s="271"/>
      <c r="H138" s="272" t="s">
        <v>30</v>
      </c>
      <c r="I138" s="274"/>
      <c r="J138" s="271"/>
      <c r="K138" s="271"/>
      <c r="L138" s="275"/>
      <c r="M138" s="276"/>
      <c r="N138" s="277"/>
      <c r="O138" s="277"/>
      <c r="P138" s="277"/>
      <c r="Q138" s="277"/>
      <c r="R138" s="277"/>
      <c r="S138" s="277"/>
      <c r="T138" s="278"/>
      <c r="AT138" s="279" t="s">
        <v>231</v>
      </c>
      <c r="AU138" s="279" t="s">
        <v>135</v>
      </c>
      <c r="AV138" s="14" t="s">
        <v>21</v>
      </c>
      <c r="AW138" s="14" t="s">
        <v>37</v>
      </c>
      <c r="AX138" s="14" t="s">
        <v>77</v>
      </c>
      <c r="AY138" s="279" t="s">
        <v>187</v>
      </c>
    </row>
    <row r="139" spans="2:51" s="14" customFormat="1" ht="12">
      <c r="B139" s="270"/>
      <c r="C139" s="271"/>
      <c r="D139" s="225" t="s">
        <v>231</v>
      </c>
      <c r="E139" s="272" t="s">
        <v>30</v>
      </c>
      <c r="F139" s="273" t="s">
        <v>2767</v>
      </c>
      <c r="G139" s="271"/>
      <c r="H139" s="272" t="s">
        <v>30</v>
      </c>
      <c r="I139" s="274"/>
      <c r="J139" s="271"/>
      <c r="K139" s="271"/>
      <c r="L139" s="275"/>
      <c r="M139" s="276"/>
      <c r="N139" s="277"/>
      <c r="O139" s="277"/>
      <c r="P139" s="277"/>
      <c r="Q139" s="277"/>
      <c r="R139" s="277"/>
      <c r="S139" s="277"/>
      <c r="T139" s="278"/>
      <c r="AT139" s="279" t="s">
        <v>231</v>
      </c>
      <c r="AU139" s="279" t="s">
        <v>135</v>
      </c>
      <c r="AV139" s="14" t="s">
        <v>21</v>
      </c>
      <c r="AW139" s="14" t="s">
        <v>37</v>
      </c>
      <c r="AX139" s="14" t="s">
        <v>77</v>
      </c>
      <c r="AY139" s="279" t="s">
        <v>187</v>
      </c>
    </row>
    <row r="140" spans="2:51" s="14" customFormat="1" ht="12">
      <c r="B140" s="270"/>
      <c r="C140" s="271"/>
      <c r="D140" s="225" t="s">
        <v>231</v>
      </c>
      <c r="E140" s="272" t="s">
        <v>30</v>
      </c>
      <c r="F140" s="273" t="s">
        <v>2768</v>
      </c>
      <c r="G140" s="271"/>
      <c r="H140" s="272" t="s">
        <v>30</v>
      </c>
      <c r="I140" s="274"/>
      <c r="J140" s="271"/>
      <c r="K140" s="271"/>
      <c r="L140" s="275"/>
      <c r="M140" s="276"/>
      <c r="N140" s="277"/>
      <c r="O140" s="277"/>
      <c r="P140" s="277"/>
      <c r="Q140" s="277"/>
      <c r="R140" s="277"/>
      <c r="S140" s="277"/>
      <c r="T140" s="278"/>
      <c r="AT140" s="279" t="s">
        <v>231</v>
      </c>
      <c r="AU140" s="279" t="s">
        <v>135</v>
      </c>
      <c r="AV140" s="14" t="s">
        <v>21</v>
      </c>
      <c r="AW140" s="14" t="s">
        <v>37</v>
      </c>
      <c r="AX140" s="14" t="s">
        <v>77</v>
      </c>
      <c r="AY140" s="279" t="s">
        <v>187</v>
      </c>
    </row>
    <row r="141" spans="2:51" s="12" customFormat="1" ht="12">
      <c r="B141" s="228"/>
      <c r="C141" s="229"/>
      <c r="D141" s="225" t="s">
        <v>231</v>
      </c>
      <c r="E141" s="230" t="s">
        <v>30</v>
      </c>
      <c r="F141" s="231" t="s">
        <v>21</v>
      </c>
      <c r="G141" s="229"/>
      <c r="H141" s="232">
        <v>1</v>
      </c>
      <c r="I141" s="233"/>
      <c r="J141" s="229"/>
      <c r="K141" s="229"/>
      <c r="L141" s="234"/>
      <c r="M141" s="235"/>
      <c r="N141" s="236"/>
      <c r="O141" s="236"/>
      <c r="P141" s="236"/>
      <c r="Q141" s="236"/>
      <c r="R141" s="236"/>
      <c r="S141" s="236"/>
      <c r="T141" s="237"/>
      <c r="AT141" s="238" t="s">
        <v>231</v>
      </c>
      <c r="AU141" s="238" t="s">
        <v>135</v>
      </c>
      <c r="AV141" s="12" t="s">
        <v>135</v>
      </c>
      <c r="AW141" s="12" t="s">
        <v>37</v>
      </c>
      <c r="AX141" s="12" t="s">
        <v>77</v>
      </c>
      <c r="AY141" s="238" t="s">
        <v>187</v>
      </c>
    </row>
    <row r="142" spans="2:51" s="13" customFormat="1" ht="12">
      <c r="B142" s="239"/>
      <c r="C142" s="240"/>
      <c r="D142" s="225" t="s">
        <v>231</v>
      </c>
      <c r="E142" s="241" t="s">
        <v>30</v>
      </c>
      <c r="F142" s="242" t="s">
        <v>272</v>
      </c>
      <c r="G142" s="240"/>
      <c r="H142" s="243">
        <v>1</v>
      </c>
      <c r="I142" s="244"/>
      <c r="J142" s="240"/>
      <c r="K142" s="240"/>
      <c r="L142" s="245"/>
      <c r="M142" s="246"/>
      <c r="N142" s="247"/>
      <c r="O142" s="247"/>
      <c r="P142" s="247"/>
      <c r="Q142" s="247"/>
      <c r="R142" s="247"/>
      <c r="S142" s="247"/>
      <c r="T142" s="248"/>
      <c r="AT142" s="249" t="s">
        <v>231</v>
      </c>
      <c r="AU142" s="249" t="s">
        <v>135</v>
      </c>
      <c r="AV142" s="13" t="s">
        <v>194</v>
      </c>
      <c r="AW142" s="13" t="s">
        <v>37</v>
      </c>
      <c r="AX142" s="13" t="s">
        <v>21</v>
      </c>
      <c r="AY142" s="249" t="s">
        <v>187</v>
      </c>
    </row>
    <row r="143" spans="2:63" s="11" customFormat="1" ht="22.8" customHeight="1">
      <c r="B143" s="196"/>
      <c r="C143" s="197"/>
      <c r="D143" s="198" t="s">
        <v>76</v>
      </c>
      <c r="E143" s="210" t="s">
        <v>2769</v>
      </c>
      <c r="F143" s="210" t="s">
        <v>2770</v>
      </c>
      <c r="G143" s="197"/>
      <c r="H143" s="197"/>
      <c r="I143" s="200"/>
      <c r="J143" s="211">
        <f>BK143</f>
        <v>0</v>
      </c>
      <c r="K143" s="197"/>
      <c r="L143" s="202"/>
      <c r="M143" s="203"/>
      <c r="N143" s="204"/>
      <c r="O143" s="204"/>
      <c r="P143" s="205">
        <f>SUM(P144:P154)</f>
        <v>0</v>
      </c>
      <c r="Q143" s="204"/>
      <c r="R143" s="205">
        <f>SUM(R144:R154)</f>
        <v>0</v>
      </c>
      <c r="S143" s="204"/>
      <c r="T143" s="206">
        <f>SUM(T144:T154)</f>
        <v>0</v>
      </c>
      <c r="AR143" s="207" t="s">
        <v>21</v>
      </c>
      <c r="AT143" s="208" t="s">
        <v>76</v>
      </c>
      <c r="AU143" s="208" t="s">
        <v>21</v>
      </c>
      <c r="AY143" s="207" t="s">
        <v>187</v>
      </c>
      <c r="BK143" s="209">
        <f>SUM(BK144:BK154)</f>
        <v>0</v>
      </c>
    </row>
    <row r="144" spans="2:65" s="1" customFormat="1" ht="16.5" customHeight="1">
      <c r="B144" s="39"/>
      <c r="C144" s="212" t="s">
        <v>254</v>
      </c>
      <c r="D144" s="212" t="s">
        <v>189</v>
      </c>
      <c r="E144" s="213" t="s">
        <v>2771</v>
      </c>
      <c r="F144" s="214" t="s">
        <v>2772</v>
      </c>
      <c r="G144" s="215" t="s">
        <v>436</v>
      </c>
      <c r="H144" s="216">
        <v>1</v>
      </c>
      <c r="I144" s="217"/>
      <c r="J144" s="218">
        <f>ROUND(I144*H144,2)</f>
        <v>0</v>
      </c>
      <c r="K144" s="214" t="s">
        <v>30</v>
      </c>
      <c r="L144" s="44"/>
      <c r="M144" s="219" t="s">
        <v>30</v>
      </c>
      <c r="N144" s="220" t="s">
        <v>49</v>
      </c>
      <c r="O144" s="84"/>
      <c r="P144" s="221">
        <f>O144*H144</f>
        <v>0</v>
      </c>
      <c r="Q144" s="221">
        <v>0</v>
      </c>
      <c r="R144" s="221">
        <f>Q144*H144</f>
        <v>0</v>
      </c>
      <c r="S144" s="221">
        <v>0</v>
      </c>
      <c r="T144" s="222">
        <f>S144*H144</f>
        <v>0</v>
      </c>
      <c r="AR144" s="223" t="s">
        <v>194</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194</v>
      </c>
      <c r="BM144" s="223" t="s">
        <v>2773</v>
      </c>
    </row>
    <row r="145" spans="2:47" s="1" customFormat="1" ht="12">
      <c r="B145" s="39"/>
      <c r="C145" s="40"/>
      <c r="D145" s="225" t="s">
        <v>196</v>
      </c>
      <c r="E145" s="40"/>
      <c r="F145" s="226" t="s">
        <v>2774</v>
      </c>
      <c r="G145" s="40"/>
      <c r="H145" s="40"/>
      <c r="I145" s="136"/>
      <c r="J145" s="40"/>
      <c r="K145" s="40"/>
      <c r="L145" s="44"/>
      <c r="M145" s="227"/>
      <c r="N145" s="84"/>
      <c r="O145" s="84"/>
      <c r="P145" s="84"/>
      <c r="Q145" s="84"/>
      <c r="R145" s="84"/>
      <c r="S145" s="84"/>
      <c r="T145" s="85"/>
      <c r="AT145" s="17" t="s">
        <v>196</v>
      </c>
      <c r="AU145" s="17" t="s">
        <v>135</v>
      </c>
    </row>
    <row r="146" spans="2:65" s="1" customFormat="1" ht="16.5" customHeight="1">
      <c r="B146" s="39"/>
      <c r="C146" s="212" t="s">
        <v>8</v>
      </c>
      <c r="D146" s="212" t="s">
        <v>189</v>
      </c>
      <c r="E146" s="213" t="s">
        <v>2775</v>
      </c>
      <c r="F146" s="214" t="s">
        <v>2776</v>
      </c>
      <c r="G146" s="215" t="s">
        <v>436</v>
      </c>
      <c r="H146" s="216">
        <v>1</v>
      </c>
      <c r="I146" s="217"/>
      <c r="J146" s="218">
        <f>ROUND(I146*H146,2)</f>
        <v>0</v>
      </c>
      <c r="K146" s="214" t="s">
        <v>30</v>
      </c>
      <c r="L146" s="44"/>
      <c r="M146" s="219" t="s">
        <v>30</v>
      </c>
      <c r="N146" s="220" t="s">
        <v>49</v>
      </c>
      <c r="O146" s="84"/>
      <c r="P146" s="221">
        <f>O146*H146</f>
        <v>0</v>
      </c>
      <c r="Q146" s="221">
        <v>0</v>
      </c>
      <c r="R146" s="221">
        <f>Q146*H146</f>
        <v>0</v>
      </c>
      <c r="S146" s="221">
        <v>0</v>
      </c>
      <c r="T146" s="222">
        <f>S146*H146</f>
        <v>0</v>
      </c>
      <c r="AR146" s="223" t="s">
        <v>194</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194</v>
      </c>
      <c r="BM146" s="223" t="s">
        <v>2777</v>
      </c>
    </row>
    <row r="147" spans="2:47" s="1" customFormat="1" ht="12">
      <c r="B147" s="39"/>
      <c r="C147" s="40"/>
      <c r="D147" s="225" t="s">
        <v>196</v>
      </c>
      <c r="E147" s="40"/>
      <c r="F147" s="226" t="s">
        <v>2778</v>
      </c>
      <c r="G147" s="40"/>
      <c r="H147" s="40"/>
      <c r="I147" s="136"/>
      <c r="J147" s="40"/>
      <c r="K147" s="40"/>
      <c r="L147" s="44"/>
      <c r="M147" s="227"/>
      <c r="N147" s="84"/>
      <c r="O147" s="84"/>
      <c r="P147" s="84"/>
      <c r="Q147" s="84"/>
      <c r="R147" s="84"/>
      <c r="S147" s="84"/>
      <c r="T147" s="85"/>
      <c r="AT147" s="17" t="s">
        <v>196</v>
      </c>
      <c r="AU147" s="17" t="s">
        <v>135</v>
      </c>
    </row>
    <row r="148" spans="2:51" s="14" customFormat="1" ht="12">
      <c r="B148" s="270"/>
      <c r="C148" s="271"/>
      <c r="D148" s="225" t="s">
        <v>231</v>
      </c>
      <c r="E148" s="272" t="s">
        <v>30</v>
      </c>
      <c r="F148" s="273" t="s">
        <v>2779</v>
      </c>
      <c r="G148" s="271"/>
      <c r="H148" s="272" t="s">
        <v>30</v>
      </c>
      <c r="I148" s="274"/>
      <c r="J148" s="271"/>
      <c r="K148" s="271"/>
      <c r="L148" s="275"/>
      <c r="M148" s="276"/>
      <c r="N148" s="277"/>
      <c r="O148" s="277"/>
      <c r="P148" s="277"/>
      <c r="Q148" s="277"/>
      <c r="R148" s="277"/>
      <c r="S148" s="277"/>
      <c r="T148" s="278"/>
      <c r="AT148" s="279" t="s">
        <v>231</v>
      </c>
      <c r="AU148" s="279" t="s">
        <v>135</v>
      </c>
      <c r="AV148" s="14" t="s">
        <v>21</v>
      </c>
      <c r="AW148" s="14" t="s">
        <v>37</v>
      </c>
      <c r="AX148" s="14" t="s">
        <v>77</v>
      </c>
      <c r="AY148" s="279" t="s">
        <v>187</v>
      </c>
    </row>
    <row r="149" spans="2:51" s="14" customFormat="1" ht="12">
      <c r="B149" s="270"/>
      <c r="C149" s="271"/>
      <c r="D149" s="225" t="s">
        <v>231</v>
      </c>
      <c r="E149" s="272" t="s">
        <v>30</v>
      </c>
      <c r="F149" s="273" t="s">
        <v>2780</v>
      </c>
      <c r="G149" s="271"/>
      <c r="H149" s="272" t="s">
        <v>30</v>
      </c>
      <c r="I149" s="274"/>
      <c r="J149" s="271"/>
      <c r="K149" s="271"/>
      <c r="L149" s="275"/>
      <c r="M149" s="276"/>
      <c r="N149" s="277"/>
      <c r="O149" s="277"/>
      <c r="P149" s="277"/>
      <c r="Q149" s="277"/>
      <c r="R149" s="277"/>
      <c r="S149" s="277"/>
      <c r="T149" s="278"/>
      <c r="AT149" s="279" t="s">
        <v>231</v>
      </c>
      <c r="AU149" s="279" t="s">
        <v>135</v>
      </c>
      <c r="AV149" s="14" t="s">
        <v>21</v>
      </c>
      <c r="AW149" s="14" t="s">
        <v>37</v>
      </c>
      <c r="AX149" s="14" t="s">
        <v>77</v>
      </c>
      <c r="AY149" s="279" t="s">
        <v>187</v>
      </c>
    </row>
    <row r="150" spans="2:51" s="12" customFormat="1" ht="12">
      <c r="B150" s="228"/>
      <c r="C150" s="229"/>
      <c r="D150" s="225" t="s">
        <v>231</v>
      </c>
      <c r="E150" s="230" t="s">
        <v>30</v>
      </c>
      <c r="F150" s="231" t="s">
        <v>21</v>
      </c>
      <c r="G150" s="229"/>
      <c r="H150" s="232">
        <v>1</v>
      </c>
      <c r="I150" s="233"/>
      <c r="J150" s="229"/>
      <c r="K150" s="229"/>
      <c r="L150" s="234"/>
      <c r="M150" s="235"/>
      <c r="N150" s="236"/>
      <c r="O150" s="236"/>
      <c r="P150" s="236"/>
      <c r="Q150" s="236"/>
      <c r="R150" s="236"/>
      <c r="S150" s="236"/>
      <c r="T150" s="237"/>
      <c r="AT150" s="238" t="s">
        <v>231</v>
      </c>
      <c r="AU150" s="238" t="s">
        <v>135</v>
      </c>
      <c r="AV150" s="12" t="s">
        <v>135</v>
      </c>
      <c r="AW150" s="12" t="s">
        <v>37</v>
      </c>
      <c r="AX150" s="12" t="s">
        <v>77</v>
      </c>
      <c r="AY150" s="238" t="s">
        <v>187</v>
      </c>
    </row>
    <row r="151" spans="2:51" s="13" customFormat="1" ht="12">
      <c r="B151" s="239"/>
      <c r="C151" s="240"/>
      <c r="D151" s="225" t="s">
        <v>231</v>
      </c>
      <c r="E151" s="241" t="s">
        <v>30</v>
      </c>
      <c r="F151" s="242" t="s">
        <v>272</v>
      </c>
      <c r="G151" s="240"/>
      <c r="H151" s="243">
        <v>1</v>
      </c>
      <c r="I151" s="244"/>
      <c r="J151" s="240"/>
      <c r="K151" s="240"/>
      <c r="L151" s="245"/>
      <c r="M151" s="246"/>
      <c r="N151" s="247"/>
      <c r="O151" s="247"/>
      <c r="P151" s="247"/>
      <c r="Q151" s="247"/>
      <c r="R151" s="247"/>
      <c r="S151" s="247"/>
      <c r="T151" s="248"/>
      <c r="AT151" s="249" t="s">
        <v>231</v>
      </c>
      <c r="AU151" s="249" t="s">
        <v>135</v>
      </c>
      <c r="AV151" s="13" t="s">
        <v>194</v>
      </c>
      <c r="AW151" s="13" t="s">
        <v>37</v>
      </c>
      <c r="AX151" s="13" t="s">
        <v>21</v>
      </c>
      <c r="AY151" s="249" t="s">
        <v>187</v>
      </c>
    </row>
    <row r="152" spans="2:65" s="1" customFormat="1" ht="16.5" customHeight="1">
      <c r="B152" s="39"/>
      <c r="C152" s="212" t="s">
        <v>262</v>
      </c>
      <c r="D152" s="212" t="s">
        <v>189</v>
      </c>
      <c r="E152" s="213" t="s">
        <v>2781</v>
      </c>
      <c r="F152" s="214" t="s">
        <v>2782</v>
      </c>
      <c r="G152" s="215" t="s">
        <v>436</v>
      </c>
      <c r="H152" s="216">
        <v>1</v>
      </c>
      <c r="I152" s="217"/>
      <c r="J152" s="218">
        <f>ROUND(I152*H152,2)</f>
        <v>0</v>
      </c>
      <c r="K152" s="214" t="s">
        <v>30</v>
      </c>
      <c r="L152" s="44"/>
      <c r="M152" s="219" t="s">
        <v>30</v>
      </c>
      <c r="N152" s="220" t="s">
        <v>49</v>
      </c>
      <c r="O152" s="84"/>
      <c r="P152" s="221">
        <f>O152*H152</f>
        <v>0</v>
      </c>
      <c r="Q152" s="221">
        <v>0</v>
      </c>
      <c r="R152" s="221">
        <f>Q152*H152</f>
        <v>0</v>
      </c>
      <c r="S152" s="221">
        <v>0</v>
      </c>
      <c r="T152" s="222">
        <f>S152*H152</f>
        <v>0</v>
      </c>
      <c r="AR152" s="223" t="s">
        <v>194</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194</v>
      </c>
      <c r="BM152" s="223" t="s">
        <v>2783</v>
      </c>
    </row>
    <row r="153" spans="2:47" s="1" customFormat="1" ht="12">
      <c r="B153" s="39"/>
      <c r="C153" s="40"/>
      <c r="D153" s="225" t="s">
        <v>196</v>
      </c>
      <c r="E153" s="40"/>
      <c r="F153" s="226" t="s">
        <v>2784</v>
      </c>
      <c r="G153" s="40"/>
      <c r="H153" s="40"/>
      <c r="I153" s="136"/>
      <c r="J153" s="40"/>
      <c r="K153" s="40"/>
      <c r="L153" s="44"/>
      <c r="M153" s="227"/>
      <c r="N153" s="84"/>
      <c r="O153" s="84"/>
      <c r="P153" s="84"/>
      <c r="Q153" s="84"/>
      <c r="R153" s="84"/>
      <c r="S153" s="84"/>
      <c r="T153" s="85"/>
      <c r="AT153" s="17" t="s">
        <v>196</v>
      </c>
      <c r="AU153" s="17" t="s">
        <v>135</v>
      </c>
    </row>
    <row r="154" spans="2:65" s="1" customFormat="1" ht="16.5" customHeight="1">
      <c r="B154" s="39"/>
      <c r="C154" s="212" t="s">
        <v>266</v>
      </c>
      <c r="D154" s="212" t="s">
        <v>189</v>
      </c>
      <c r="E154" s="213" t="s">
        <v>2785</v>
      </c>
      <c r="F154" s="214" t="s">
        <v>2786</v>
      </c>
      <c r="G154" s="215" t="s">
        <v>436</v>
      </c>
      <c r="H154" s="216">
        <v>1</v>
      </c>
      <c r="I154" s="217"/>
      <c r="J154" s="218">
        <f>ROUND(I154*H154,2)</f>
        <v>0</v>
      </c>
      <c r="K154" s="214" t="s">
        <v>30</v>
      </c>
      <c r="L154" s="44"/>
      <c r="M154" s="260" t="s">
        <v>30</v>
      </c>
      <c r="N154" s="261" t="s">
        <v>49</v>
      </c>
      <c r="O154" s="262"/>
      <c r="P154" s="263">
        <f>O154*H154</f>
        <v>0</v>
      </c>
      <c r="Q154" s="263">
        <v>0</v>
      </c>
      <c r="R154" s="263">
        <f>Q154*H154</f>
        <v>0</v>
      </c>
      <c r="S154" s="263">
        <v>0</v>
      </c>
      <c r="T154" s="264">
        <f>S154*H154</f>
        <v>0</v>
      </c>
      <c r="AR154" s="223" t="s">
        <v>194</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194</v>
      </c>
      <c r="BM154" s="223" t="s">
        <v>2787</v>
      </c>
    </row>
    <row r="155" spans="2:12" s="1" customFormat="1" ht="6.95" customHeight="1">
      <c r="B155" s="59"/>
      <c r="C155" s="60"/>
      <c r="D155" s="60"/>
      <c r="E155" s="60"/>
      <c r="F155" s="60"/>
      <c r="G155" s="60"/>
      <c r="H155" s="60"/>
      <c r="I155" s="162"/>
      <c r="J155" s="60"/>
      <c r="K155" s="60"/>
      <c r="L155" s="44"/>
    </row>
  </sheetData>
  <sheetProtection password="CC35" sheet="1" objects="1" scenarios="1" formatColumns="0" formatRows="0" autoFilter="0"/>
  <autoFilter ref="C81:K15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2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144</v>
      </c>
      <c r="F9" s="1"/>
      <c r="G9" s="1"/>
      <c r="H9" s="1"/>
      <c r="I9" s="136"/>
      <c r="L9" s="44"/>
    </row>
    <row r="10" spans="2:12" s="1" customFormat="1" ht="12">
      <c r="B10" s="44"/>
      <c r="I10" s="136"/>
      <c r="L10" s="44"/>
    </row>
    <row r="11" spans="2:12" s="1" customFormat="1" ht="12" customHeight="1">
      <c r="B11" s="44"/>
      <c r="D11" s="134" t="s">
        <v>18</v>
      </c>
      <c r="F11" s="138" t="s">
        <v>86</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ROUND(J102,2)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ROUND((SUM(BE102:BE424)),2)</f>
        <v>0</v>
      </c>
      <c r="I33" s="151">
        <v>0.21</v>
      </c>
      <c r="J33" s="150">
        <f>ROUND(((SUM(BE102:BE424))*I33),2)</f>
        <v>0</v>
      </c>
      <c r="L33" s="44"/>
    </row>
    <row r="34" spans="2:12" s="1" customFormat="1" ht="14.4" customHeight="1">
      <c r="B34" s="44"/>
      <c r="E34" s="134" t="s">
        <v>49</v>
      </c>
      <c r="F34" s="150">
        <f>ROUND((SUM(BF102:BF424)),2)</f>
        <v>0</v>
      </c>
      <c r="I34" s="151">
        <v>0.15</v>
      </c>
      <c r="J34" s="150">
        <f>ROUND(((SUM(BF102:BF424))*I34),2)</f>
        <v>0</v>
      </c>
      <c r="L34" s="44"/>
    </row>
    <row r="35" spans="2:12" s="1" customFormat="1" ht="14.4" customHeight="1" hidden="1">
      <c r="B35" s="44"/>
      <c r="E35" s="134" t="s">
        <v>50</v>
      </c>
      <c r="F35" s="150">
        <f>ROUND((SUM(BG102:BG424)),2)</f>
        <v>0</v>
      </c>
      <c r="I35" s="151">
        <v>0.21</v>
      </c>
      <c r="J35" s="150">
        <f>0</f>
        <v>0</v>
      </c>
      <c r="L35" s="44"/>
    </row>
    <row r="36" spans="2:12" s="1" customFormat="1" ht="14.4" customHeight="1" hidden="1">
      <c r="B36" s="44"/>
      <c r="E36" s="134" t="s">
        <v>51</v>
      </c>
      <c r="F36" s="150">
        <f>ROUND((SUM(BH102:BH424)),2)</f>
        <v>0</v>
      </c>
      <c r="I36" s="151">
        <v>0.15</v>
      </c>
      <c r="J36" s="150">
        <f>0</f>
        <v>0</v>
      </c>
      <c r="L36" s="44"/>
    </row>
    <row r="37" spans="2:12" s="1" customFormat="1" ht="14.4" customHeight="1" hidden="1">
      <c r="B37" s="44"/>
      <c r="E37" s="134" t="s">
        <v>52</v>
      </c>
      <c r="F37" s="150">
        <f>ROUND((SUM(BI102:BI424)),2)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01 - D.1.1, D1.2 Architektonické a stavebně technické řešení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J102</f>
        <v>0</v>
      </c>
      <c r="K59" s="40"/>
      <c r="L59" s="44"/>
      <c r="AU59" s="17" t="s">
        <v>148</v>
      </c>
    </row>
    <row r="60" spans="2:12" s="8" customFormat="1" ht="24.95" customHeight="1">
      <c r="B60" s="172"/>
      <c r="C60" s="173"/>
      <c r="D60" s="174" t="s">
        <v>149</v>
      </c>
      <c r="E60" s="175"/>
      <c r="F60" s="175"/>
      <c r="G60" s="175"/>
      <c r="H60" s="175"/>
      <c r="I60" s="176"/>
      <c r="J60" s="177">
        <f>J103</f>
        <v>0</v>
      </c>
      <c r="K60" s="173"/>
      <c r="L60" s="178"/>
    </row>
    <row r="61" spans="2:12" s="9" customFormat="1" ht="19.9" customHeight="1">
      <c r="B61" s="179"/>
      <c r="C61" s="180"/>
      <c r="D61" s="181" t="s">
        <v>150</v>
      </c>
      <c r="E61" s="182"/>
      <c r="F61" s="182"/>
      <c r="G61" s="182"/>
      <c r="H61" s="182"/>
      <c r="I61" s="183"/>
      <c r="J61" s="184">
        <f>J104</f>
        <v>0</v>
      </c>
      <c r="K61" s="180"/>
      <c r="L61" s="185"/>
    </row>
    <row r="62" spans="2:12" s="9" customFormat="1" ht="19.9" customHeight="1">
      <c r="B62" s="179"/>
      <c r="C62" s="180"/>
      <c r="D62" s="181" t="s">
        <v>151</v>
      </c>
      <c r="E62" s="182"/>
      <c r="F62" s="182"/>
      <c r="G62" s="182"/>
      <c r="H62" s="182"/>
      <c r="I62" s="183"/>
      <c r="J62" s="184">
        <f>J115</f>
        <v>0</v>
      </c>
      <c r="K62" s="180"/>
      <c r="L62" s="185"/>
    </row>
    <row r="63" spans="2:12" s="9" customFormat="1" ht="19.9" customHeight="1">
      <c r="B63" s="179"/>
      <c r="C63" s="180"/>
      <c r="D63" s="181" t="s">
        <v>152</v>
      </c>
      <c r="E63" s="182"/>
      <c r="F63" s="182"/>
      <c r="G63" s="182"/>
      <c r="H63" s="182"/>
      <c r="I63" s="183"/>
      <c r="J63" s="184">
        <f>J138</f>
        <v>0</v>
      </c>
      <c r="K63" s="180"/>
      <c r="L63" s="185"/>
    </row>
    <row r="64" spans="2:12" s="9" customFormat="1" ht="19.9" customHeight="1">
      <c r="B64" s="179"/>
      <c r="C64" s="180"/>
      <c r="D64" s="181" t="s">
        <v>153</v>
      </c>
      <c r="E64" s="182"/>
      <c r="F64" s="182"/>
      <c r="G64" s="182"/>
      <c r="H64" s="182"/>
      <c r="I64" s="183"/>
      <c r="J64" s="184">
        <f>J207</f>
        <v>0</v>
      </c>
      <c r="K64" s="180"/>
      <c r="L64" s="185"/>
    </row>
    <row r="65" spans="2:12" s="9" customFormat="1" ht="19.9" customHeight="1">
      <c r="B65" s="179"/>
      <c r="C65" s="180"/>
      <c r="D65" s="181" t="s">
        <v>154</v>
      </c>
      <c r="E65" s="182"/>
      <c r="F65" s="182"/>
      <c r="G65" s="182"/>
      <c r="H65" s="182"/>
      <c r="I65" s="183"/>
      <c r="J65" s="184">
        <f>J221</f>
        <v>0</v>
      </c>
      <c r="K65" s="180"/>
      <c r="L65" s="185"/>
    </row>
    <row r="66" spans="2:12" s="9" customFormat="1" ht="19.9" customHeight="1">
      <c r="B66" s="179"/>
      <c r="C66" s="180"/>
      <c r="D66" s="181" t="s">
        <v>155</v>
      </c>
      <c r="E66" s="182"/>
      <c r="F66" s="182"/>
      <c r="G66" s="182"/>
      <c r="H66" s="182"/>
      <c r="I66" s="183"/>
      <c r="J66" s="184">
        <f>J226</f>
        <v>0</v>
      </c>
      <c r="K66" s="180"/>
      <c r="L66" s="185"/>
    </row>
    <row r="67" spans="2:12" s="9" customFormat="1" ht="19.9" customHeight="1">
      <c r="B67" s="179"/>
      <c r="C67" s="180"/>
      <c r="D67" s="181" t="s">
        <v>156</v>
      </c>
      <c r="E67" s="182"/>
      <c r="F67" s="182"/>
      <c r="G67" s="182"/>
      <c r="H67" s="182"/>
      <c r="I67" s="183"/>
      <c r="J67" s="184">
        <f>J269</f>
        <v>0</v>
      </c>
      <c r="K67" s="180"/>
      <c r="L67" s="185"/>
    </row>
    <row r="68" spans="2:12" s="9" customFormat="1" ht="19.9" customHeight="1">
      <c r="B68" s="179"/>
      <c r="C68" s="180"/>
      <c r="D68" s="181" t="s">
        <v>157</v>
      </c>
      <c r="E68" s="182"/>
      <c r="F68" s="182"/>
      <c r="G68" s="182"/>
      <c r="H68" s="182"/>
      <c r="I68" s="183"/>
      <c r="J68" s="184">
        <f>J288</f>
        <v>0</v>
      </c>
      <c r="K68" s="180"/>
      <c r="L68" s="185"/>
    </row>
    <row r="69" spans="2:12" s="8" customFormat="1" ht="24.95" customHeight="1">
      <c r="B69" s="172"/>
      <c r="C69" s="173"/>
      <c r="D69" s="174" t="s">
        <v>158</v>
      </c>
      <c r="E69" s="175"/>
      <c r="F69" s="175"/>
      <c r="G69" s="175"/>
      <c r="H69" s="175"/>
      <c r="I69" s="176"/>
      <c r="J69" s="177">
        <f>J290</f>
        <v>0</v>
      </c>
      <c r="K69" s="173"/>
      <c r="L69" s="178"/>
    </row>
    <row r="70" spans="2:12" s="9" customFormat="1" ht="19.9" customHeight="1">
      <c r="B70" s="179"/>
      <c r="C70" s="180"/>
      <c r="D70" s="181" t="s">
        <v>159</v>
      </c>
      <c r="E70" s="182"/>
      <c r="F70" s="182"/>
      <c r="G70" s="182"/>
      <c r="H70" s="182"/>
      <c r="I70" s="183"/>
      <c r="J70" s="184">
        <f>J291</f>
        <v>0</v>
      </c>
      <c r="K70" s="180"/>
      <c r="L70" s="185"/>
    </row>
    <row r="71" spans="2:12" s="9" customFormat="1" ht="19.9" customHeight="1">
      <c r="B71" s="179"/>
      <c r="C71" s="180"/>
      <c r="D71" s="181" t="s">
        <v>160</v>
      </c>
      <c r="E71" s="182"/>
      <c r="F71" s="182"/>
      <c r="G71" s="182"/>
      <c r="H71" s="182"/>
      <c r="I71" s="183"/>
      <c r="J71" s="184">
        <f>J313</f>
        <v>0</v>
      </c>
      <c r="K71" s="180"/>
      <c r="L71" s="185"/>
    </row>
    <row r="72" spans="2:12" s="9" customFormat="1" ht="19.9" customHeight="1">
      <c r="B72" s="179"/>
      <c r="C72" s="180"/>
      <c r="D72" s="181" t="s">
        <v>161</v>
      </c>
      <c r="E72" s="182"/>
      <c r="F72" s="182"/>
      <c r="G72" s="182"/>
      <c r="H72" s="182"/>
      <c r="I72" s="183"/>
      <c r="J72" s="184">
        <f>J320</f>
        <v>0</v>
      </c>
      <c r="K72" s="180"/>
      <c r="L72" s="185"/>
    </row>
    <row r="73" spans="2:12" s="9" customFormat="1" ht="19.9" customHeight="1">
      <c r="B73" s="179"/>
      <c r="C73" s="180"/>
      <c r="D73" s="181" t="s">
        <v>162</v>
      </c>
      <c r="E73" s="182"/>
      <c r="F73" s="182"/>
      <c r="G73" s="182"/>
      <c r="H73" s="182"/>
      <c r="I73" s="183"/>
      <c r="J73" s="184">
        <f>J339</f>
        <v>0</v>
      </c>
      <c r="K73" s="180"/>
      <c r="L73" s="185"/>
    </row>
    <row r="74" spans="2:12" s="9" customFormat="1" ht="19.9" customHeight="1">
      <c r="B74" s="179"/>
      <c r="C74" s="180"/>
      <c r="D74" s="181" t="s">
        <v>163</v>
      </c>
      <c r="E74" s="182"/>
      <c r="F74" s="182"/>
      <c r="G74" s="182"/>
      <c r="H74" s="182"/>
      <c r="I74" s="183"/>
      <c r="J74" s="184">
        <f>J343</f>
        <v>0</v>
      </c>
      <c r="K74" s="180"/>
      <c r="L74" s="185"/>
    </row>
    <row r="75" spans="2:12" s="9" customFormat="1" ht="19.9" customHeight="1">
      <c r="B75" s="179"/>
      <c r="C75" s="180"/>
      <c r="D75" s="181" t="s">
        <v>164</v>
      </c>
      <c r="E75" s="182"/>
      <c r="F75" s="182"/>
      <c r="G75" s="182"/>
      <c r="H75" s="182"/>
      <c r="I75" s="183"/>
      <c r="J75" s="184">
        <f>J348</f>
        <v>0</v>
      </c>
      <c r="K75" s="180"/>
      <c r="L75" s="185"/>
    </row>
    <row r="76" spans="2:12" s="9" customFormat="1" ht="19.9" customHeight="1">
      <c r="B76" s="179"/>
      <c r="C76" s="180"/>
      <c r="D76" s="181" t="s">
        <v>165</v>
      </c>
      <c r="E76" s="182"/>
      <c r="F76" s="182"/>
      <c r="G76" s="182"/>
      <c r="H76" s="182"/>
      <c r="I76" s="183"/>
      <c r="J76" s="184">
        <f>J351</f>
        <v>0</v>
      </c>
      <c r="K76" s="180"/>
      <c r="L76" s="185"/>
    </row>
    <row r="77" spans="2:12" s="9" customFormat="1" ht="19.9" customHeight="1">
      <c r="B77" s="179"/>
      <c r="C77" s="180"/>
      <c r="D77" s="181" t="s">
        <v>166</v>
      </c>
      <c r="E77" s="182"/>
      <c r="F77" s="182"/>
      <c r="G77" s="182"/>
      <c r="H77" s="182"/>
      <c r="I77" s="183"/>
      <c r="J77" s="184">
        <f>J359</f>
        <v>0</v>
      </c>
      <c r="K77" s="180"/>
      <c r="L77" s="185"/>
    </row>
    <row r="78" spans="2:12" s="9" customFormat="1" ht="19.9" customHeight="1">
      <c r="B78" s="179"/>
      <c r="C78" s="180"/>
      <c r="D78" s="181" t="s">
        <v>167</v>
      </c>
      <c r="E78" s="182"/>
      <c r="F78" s="182"/>
      <c r="G78" s="182"/>
      <c r="H78" s="182"/>
      <c r="I78" s="183"/>
      <c r="J78" s="184">
        <f>J389</f>
        <v>0</v>
      </c>
      <c r="K78" s="180"/>
      <c r="L78" s="185"/>
    </row>
    <row r="79" spans="2:12" s="9" customFormat="1" ht="19.9" customHeight="1">
      <c r="B79" s="179"/>
      <c r="C79" s="180"/>
      <c r="D79" s="181" t="s">
        <v>168</v>
      </c>
      <c r="E79" s="182"/>
      <c r="F79" s="182"/>
      <c r="G79" s="182"/>
      <c r="H79" s="182"/>
      <c r="I79" s="183"/>
      <c r="J79" s="184">
        <f>J395</f>
        <v>0</v>
      </c>
      <c r="K79" s="180"/>
      <c r="L79" s="185"/>
    </row>
    <row r="80" spans="2:12" s="9" customFormat="1" ht="19.9" customHeight="1">
      <c r="B80" s="179"/>
      <c r="C80" s="180"/>
      <c r="D80" s="181" t="s">
        <v>169</v>
      </c>
      <c r="E80" s="182"/>
      <c r="F80" s="182"/>
      <c r="G80" s="182"/>
      <c r="H80" s="182"/>
      <c r="I80" s="183"/>
      <c r="J80" s="184">
        <f>J410</f>
        <v>0</v>
      </c>
      <c r="K80" s="180"/>
      <c r="L80" s="185"/>
    </row>
    <row r="81" spans="2:12" s="9" customFormat="1" ht="19.9" customHeight="1">
      <c r="B81" s="179"/>
      <c r="C81" s="180"/>
      <c r="D81" s="181" t="s">
        <v>170</v>
      </c>
      <c r="E81" s="182"/>
      <c r="F81" s="182"/>
      <c r="G81" s="182"/>
      <c r="H81" s="182"/>
      <c r="I81" s="183"/>
      <c r="J81" s="184">
        <f>J418</f>
        <v>0</v>
      </c>
      <c r="K81" s="180"/>
      <c r="L81" s="185"/>
    </row>
    <row r="82" spans="2:12" s="9" customFormat="1" ht="19.9" customHeight="1">
      <c r="B82" s="179"/>
      <c r="C82" s="180"/>
      <c r="D82" s="181" t="s">
        <v>171</v>
      </c>
      <c r="E82" s="182"/>
      <c r="F82" s="182"/>
      <c r="G82" s="182"/>
      <c r="H82" s="182"/>
      <c r="I82" s="183"/>
      <c r="J82" s="184">
        <f>J421</f>
        <v>0</v>
      </c>
      <c r="K82" s="180"/>
      <c r="L82" s="185"/>
    </row>
    <row r="83" spans="2:12" s="1" customFormat="1" ht="21.8" customHeight="1">
      <c r="B83" s="39"/>
      <c r="C83" s="40"/>
      <c r="D83" s="40"/>
      <c r="E83" s="40"/>
      <c r="F83" s="40"/>
      <c r="G83" s="40"/>
      <c r="H83" s="40"/>
      <c r="I83" s="136"/>
      <c r="J83" s="40"/>
      <c r="K83" s="40"/>
      <c r="L83" s="44"/>
    </row>
    <row r="84" spans="2:12" s="1" customFormat="1" ht="6.95" customHeight="1">
      <c r="B84" s="59"/>
      <c r="C84" s="60"/>
      <c r="D84" s="60"/>
      <c r="E84" s="60"/>
      <c r="F84" s="60"/>
      <c r="G84" s="60"/>
      <c r="H84" s="60"/>
      <c r="I84" s="162"/>
      <c r="J84" s="60"/>
      <c r="K84" s="60"/>
      <c r="L84" s="44"/>
    </row>
    <row r="88" spans="2:12" s="1" customFormat="1" ht="6.95" customHeight="1">
      <c r="B88" s="61"/>
      <c r="C88" s="62"/>
      <c r="D88" s="62"/>
      <c r="E88" s="62"/>
      <c r="F88" s="62"/>
      <c r="G88" s="62"/>
      <c r="H88" s="62"/>
      <c r="I88" s="165"/>
      <c r="J88" s="62"/>
      <c r="K88" s="62"/>
      <c r="L88" s="44"/>
    </row>
    <row r="89" spans="2:12" s="1" customFormat="1" ht="24.95" customHeight="1">
      <c r="B89" s="39"/>
      <c r="C89" s="23" t="s">
        <v>172</v>
      </c>
      <c r="D89" s="40"/>
      <c r="E89" s="40"/>
      <c r="F89" s="40"/>
      <c r="G89" s="40"/>
      <c r="H89" s="40"/>
      <c r="I89" s="136"/>
      <c r="J89" s="40"/>
      <c r="K89" s="40"/>
      <c r="L89" s="44"/>
    </row>
    <row r="90" spans="2:12" s="1" customFormat="1" ht="6.95" customHeight="1">
      <c r="B90" s="39"/>
      <c r="C90" s="40"/>
      <c r="D90" s="40"/>
      <c r="E90" s="40"/>
      <c r="F90" s="40"/>
      <c r="G90" s="40"/>
      <c r="H90" s="40"/>
      <c r="I90" s="136"/>
      <c r="J90" s="40"/>
      <c r="K90" s="40"/>
      <c r="L90" s="44"/>
    </row>
    <row r="91" spans="2:12" s="1" customFormat="1" ht="12" customHeight="1">
      <c r="B91" s="39"/>
      <c r="C91" s="32" t="s">
        <v>16</v>
      </c>
      <c r="D91" s="40"/>
      <c r="E91" s="40"/>
      <c r="F91" s="40"/>
      <c r="G91" s="40"/>
      <c r="H91" s="40"/>
      <c r="I91" s="136"/>
      <c r="J91" s="40"/>
      <c r="K91" s="40"/>
      <c r="L91" s="44"/>
    </row>
    <row r="92" spans="2:12" s="1" customFormat="1" ht="16.5" customHeight="1">
      <c r="B92" s="39"/>
      <c r="C92" s="40"/>
      <c r="D92" s="40"/>
      <c r="E92" s="166" t="str">
        <f>E7</f>
        <v>Transformace domov háj II. Výstavba Světlá nad Sázavou - DOZP II</v>
      </c>
      <c r="F92" s="32"/>
      <c r="G92" s="32"/>
      <c r="H92" s="32"/>
      <c r="I92" s="136"/>
      <c r="J92" s="40"/>
      <c r="K92" s="40"/>
      <c r="L92" s="44"/>
    </row>
    <row r="93" spans="2:12" s="1" customFormat="1" ht="12" customHeight="1">
      <c r="B93" s="39"/>
      <c r="C93" s="32" t="s">
        <v>143</v>
      </c>
      <c r="D93" s="40"/>
      <c r="E93" s="40"/>
      <c r="F93" s="40"/>
      <c r="G93" s="40"/>
      <c r="H93" s="40"/>
      <c r="I93" s="136"/>
      <c r="J93" s="40"/>
      <c r="K93" s="40"/>
      <c r="L93" s="44"/>
    </row>
    <row r="94" spans="2:12" s="1" customFormat="1" ht="16.5" customHeight="1">
      <c r="B94" s="39"/>
      <c r="C94" s="40"/>
      <c r="D94" s="40"/>
      <c r="E94" s="69" t="str">
        <f>E9</f>
        <v>SO 01 - D.1.1, D1.2 Architektonické a stavebně technické řešení</v>
      </c>
      <c r="F94" s="40"/>
      <c r="G94" s="40"/>
      <c r="H94" s="40"/>
      <c r="I94" s="136"/>
      <c r="J94" s="40"/>
      <c r="K94" s="40"/>
      <c r="L94" s="44"/>
    </row>
    <row r="95" spans="2:12" s="1" customFormat="1" ht="6.95" customHeight="1">
      <c r="B95" s="39"/>
      <c r="C95" s="40"/>
      <c r="D95" s="40"/>
      <c r="E95" s="40"/>
      <c r="F95" s="40"/>
      <c r="G95" s="40"/>
      <c r="H95" s="40"/>
      <c r="I95" s="136"/>
      <c r="J95" s="40"/>
      <c r="K95" s="40"/>
      <c r="L95" s="44"/>
    </row>
    <row r="96" spans="2:12" s="1" customFormat="1" ht="12" customHeight="1">
      <c r="B96" s="39"/>
      <c r="C96" s="32" t="s">
        <v>22</v>
      </c>
      <c r="D96" s="40"/>
      <c r="E96" s="40"/>
      <c r="F96" s="27" t="str">
        <f>F12</f>
        <v>Světlá nad Sázavou</v>
      </c>
      <c r="G96" s="40"/>
      <c r="H96" s="40"/>
      <c r="I96" s="139" t="s">
        <v>24</v>
      </c>
      <c r="J96" s="72" t="str">
        <f>IF(J12="","",J12)</f>
        <v>20. 5. 2017</v>
      </c>
      <c r="K96" s="40"/>
      <c r="L96" s="44"/>
    </row>
    <row r="97" spans="2:12" s="1" customFormat="1" ht="6.95" customHeight="1">
      <c r="B97" s="39"/>
      <c r="C97" s="40"/>
      <c r="D97" s="40"/>
      <c r="E97" s="40"/>
      <c r="F97" s="40"/>
      <c r="G97" s="40"/>
      <c r="H97" s="40"/>
      <c r="I97" s="136"/>
      <c r="J97" s="40"/>
      <c r="K97" s="40"/>
      <c r="L97" s="44"/>
    </row>
    <row r="98" spans="2:12" s="1" customFormat="1" ht="27.9" customHeight="1">
      <c r="B98" s="39"/>
      <c r="C98" s="32" t="s">
        <v>28</v>
      </c>
      <c r="D98" s="40"/>
      <c r="E98" s="40"/>
      <c r="F98" s="27" t="str">
        <f>E15</f>
        <v>Kraj Vysočina, Žižkova 57, 687 33 jihlava</v>
      </c>
      <c r="G98" s="40"/>
      <c r="H98" s="40"/>
      <c r="I98" s="139" t="s">
        <v>35</v>
      </c>
      <c r="J98" s="37" t="str">
        <f>E21</f>
        <v>Ing. arch. Ladislav Zeman</v>
      </c>
      <c r="K98" s="40"/>
      <c r="L98" s="44"/>
    </row>
    <row r="99" spans="2:12" s="1" customFormat="1" ht="43.05" customHeight="1">
      <c r="B99" s="39"/>
      <c r="C99" s="32" t="s">
        <v>33</v>
      </c>
      <c r="D99" s="40"/>
      <c r="E99" s="40"/>
      <c r="F99" s="27" t="str">
        <f>IF(E18="","",E18)</f>
        <v>Vyplň údaj</v>
      </c>
      <c r="G99" s="40"/>
      <c r="H99" s="40"/>
      <c r="I99" s="139" t="s">
        <v>38</v>
      </c>
      <c r="J99" s="37" t="str">
        <f>E24</f>
        <v>Ing. arch. Maritn Jirovský, Ph.D., Převrátilská</v>
      </c>
      <c r="K99" s="40"/>
      <c r="L99" s="44"/>
    </row>
    <row r="100" spans="2:12" s="1" customFormat="1" ht="10.3" customHeight="1">
      <c r="B100" s="39"/>
      <c r="C100" s="40"/>
      <c r="D100" s="40"/>
      <c r="E100" s="40"/>
      <c r="F100" s="40"/>
      <c r="G100" s="40"/>
      <c r="H100" s="40"/>
      <c r="I100" s="136"/>
      <c r="J100" s="40"/>
      <c r="K100" s="40"/>
      <c r="L100" s="44"/>
    </row>
    <row r="101" spans="2:20" s="10" customFormat="1" ht="29.25" customHeight="1">
      <c r="B101" s="186"/>
      <c r="C101" s="187" t="s">
        <v>173</v>
      </c>
      <c r="D101" s="188" t="s">
        <v>62</v>
      </c>
      <c r="E101" s="188" t="s">
        <v>58</v>
      </c>
      <c r="F101" s="188" t="s">
        <v>59</v>
      </c>
      <c r="G101" s="188" t="s">
        <v>174</v>
      </c>
      <c r="H101" s="188" t="s">
        <v>175</v>
      </c>
      <c r="I101" s="189" t="s">
        <v>176</v>
      </c>
      <c r="J101" s="188" t="s">
        <v>147</v>
      </c>
      <c r="K101" s="190" t="s">
        <v>177</v>
      </c>
      <c r="L101" s="191"/>
      <c r="M101" s="92" t="s">
        <v>30</v>
      </c>
      <c r="N101" s="93" t="s">
        <v>47</v>
      </c>
      <c r="O101" s="93" t="s">
        <v>178</v>
      </c>
      <c r="P101" s="93" t="s">
        <v>179</v>
      </c>
      <c r="Q101" s="93" t="s">
        <v>180</v>
      </c>
      <c r="R101" s="93" t="s">
        <v>181</v>
      </c>
      <c r="S101" s="93" t="s">
        <v>182</v>
      </c>
      <c r="T101" s="94" t="s">
        <v>183</v>
      </c>
    </row>
    <row r="102" spans="2:63" s="1" customFormat="1" ht="22.8" customHeight="1">
      <c r="B102" s="39"/>
      <c r="C102" s="99" t="s">
        <v>184</v>
      </c>
      <c r="D102" s="40"/>
      <c r="E102" s="40"/>
      <c r="F102" s="40"/>
      <c r="G102" s="40"/>
      <c r="H102" s="40"/>
      <c r="I102" s="136"/>
      <c r="J102" s="192">
        <f>BK102</f>
        <v>0</v>
      </c>
      <c r="K102" s="40"/>
      <c r="L102" s="44"/>
      <c r="M102" s="95"/>
      <c r="N102" s="96"/>
      <c r="O102" s="96"/>
      <c r="P102" s="193">
        <f>P103+P290</f>
        <v>0</v>
      </c>
      <c r="Q102" s="96"/>
      <c r="R102" s="193">
        <f>R103+R290</f>
        <v>1780.29597994</v>
      </c>
      <c r="S102" s="96"/>
      <c r="T102" s="194">
        <f>T103+T290</f>
        <v>0</v>
      </c>
      <c r="AT102" s="17" t="s">
        <v>76</v>
      </c>
      <c r="AU102" s="17" t="s">
        <v>148</v>
      </c>
      <c r="BK102" s="195">
        <f>BK103+BK290</f>
        <v>0</v>
      </c>
    </row>
    <row r="103" spans="2:63" s="11" customFormat="1" ht="25.9" customHeight="1">
      <c r="B103" s="196"/>
      <c r="C103" s="197"/>
      <c r="D103" s="198" t="s">
        <v>76</v>
      </c>
      <c r="E103" s="199" t="s">
        <v>185</v>
      </c>
      <c r="F103" s="199" t="s">
        <v>186</v>
      </c>
      <c r="G103" s="197"/>
      <c r="H103" s="197"/>
      <c r="I103" s="200"/>
      <c r="J103" s="201">
        <f>BK103</f>
        <v>0</v>
      </c>
      <c r="K103" s="197"/>
      <c r="L103" s="202"/>
      <c r="M103" s="203"/>
      <c r="N103" s="204"/>
      <c r="O103" s="204"/>
      <c r="P103" s="205">
        <f>P104+P115+P138+P207+P221+P226+P269+P288</f>
        <v>0</v>
      </c>
      <c r="Q103" s="204"/>
      <c r="R103" s="205">
        <f>R104+R115+R138+R207+R221+R226+R269+R288</f>
        <v>1278.38076834</v>
      </c>
      <c r="S103" s="204"/>
      <c r="T103" s="206">
        <f>T104+T115+T138+T207+T221+T226+T269+T288</f>
        <v>0</v>
      </c>
      <c r="AR103" s="207" t="s">
        <v>21</v>
      </c>
      <c r="AT103" s="208" t="s">
        <v>76</v>
      </c>
      <c r="AU103" s="208" t="s">
        <v>77</v>
      </c>
      <c r="AY103" s="207" t="s">
        <v>187</v>
      </c>
      <c r="BK103" s="209">
        <f>BK104+BK115+BK138+BK207+BK221+BK226+BK269+BK288</f>
        <v>0</v>
      </c>
    </row>
    <row r="104" spans="2:63" s="11" customFormat="1" ht="22.8" customHeight="1">
      <c r="B104" s="196"/>
      <c r="C104" s="197"/>
      <c r="D104" s="198" t="s">
        <v>76</v>
      </c>
      <c r="E104" s="210" t="s">
        <v>21</v>
      </c>
      <c r="F104" s="210" t="s">
        <v>188</v>
      </c>
      <c r="G104" s="197"/>
      <c r="H104" s="197"/>
      <c r="I104" s="200"/>
      <c r="J104" s="211">
        <f>BK104</f>
        <v>0</v>
      </c>
      <c r="K104" s="197"/>
      <c r="L104" s="202"/>
      <c r="M104" s="203"/>
      <c r="N104" s="204"/>
      <c r="O104" s="204"/>
      <c r="P104" s="205">
        <f>SUM(P105:P114)</f>
        <v>0</v>
      </c>
      <c r="Q104" s="204"/>
      <c r="R104" s="205">
        <f>SUM(R105:R114)</f>
        <v>0</v>
      </c>
      <c r="S104" s="204"/>
      <c r="T104" s="206">
        <f>SUM(T105:T114)</f>
        <v>0</v>
      </c>
      <c r="AR104" s="207" t="s">
        <v>21</v>
      </c>
      <c r="AT104" s="208" t="s">
        <v>76</v>
      </c>
      <c r="AU104" s="208" t="s">
        <v>21</v>
      </c>
      <c r="AY104" s="207" t="s">
        <v>187</v>
      </c>
      <c r="BK104" s="209">
        <f>SUM(BK105:BK114)</f>
        <v>0</v>
      </c>
    </row>
    <row r="105" spans="2:65" s="1" customFormat="1" ht="24" customHeight="1">
      <c r="B105" s="39"/>
      <c r="C105" s="212" t="s">
        <v>21</v>
      </c>
      <c r="D105" s="212" t="s">
        <v>189</v>
      </c>
      <c r="E105" s="213" t="s">
        <v>190</v>
      </c>
      <c r="F105" s="214" t="s">
        <v>191</v>
      </c>
      <c r="G105" s="215" t="s">
        <v>192</v>
      </c>
      <c r="H105" s="216">
        <v>280</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195</v>
      </c>
    </row>
    <row r="106" spans="2:47" s="1" customFormat="1" ht="12">
      <c r="B106" s="39"/>
      <c r="C106" s="40"/>
      <c r="D106" s="225" t="s">
        <v>196</v>
      </c>
      <c r="E106" s="40"/>
      <c r="F106" s="226" t="s">
        <v>197</v>
      </c>
      <c r="G106" s="40"/>
      <c r="H106" s="40"/>
      <c r="I106" s="136"/>
      <c r="J106" s="40"/>
      <c r="K106" s="40"/>
      <c r="L106" s="44"/>
      <c r="M106" s="227"/>
      <c r="N106" s="84"/>
      <c r="O106" s="84"/>
      <c r="P106" s="84"/>
      <c r="Q106" s="84"/>
      <c r="R106" s="84"/>
      <c r="S106" s="84"/>
      <c r="T106" s="85"/>
      <c r="AT106" s="17" t="s">
        <v>196</v>
      </c>
      <c r="AU106" s="17" t="s">
        <v>135</v>
      </c>
    </row>
    <row r="107" spans="2:65" s="1" customFormat="1" ht="24" customHeight="1">
      <c r="B107" s="39"/>
      <c r="C107" s="212" t="s">
        <v>135</v>
      </c>
      <c r="D107" s="212" t="s">
        <v>189</v>
      </c>
      <c r="E107" s="213" t="s">
        <v>198</v>
      </c>
      <c r="F107" s="214" t="s">
        <v>199</v>
      </c>
      <c r="G107" s="215" t="s">
        <v>192</v>
      </c>
      <c r="H107" s="216">
        <v>132</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200</v>
      </c>
    </row>
    <row r="108" spans="2:47" s="1" customFormat="1" ht="12">
      <c r="B108" s="39"/>
      <c r="C108" s="40"/>
      <c r="D108" s="225" t="s">
        <v>196</v>
      </c>
      <c r="E108" s="40"/>
      <c r="F108" s="226" t="s">
        <v>201</v>
      </c>
      <c r="G108" s="40"/>
      <c r="H108" s="40"/>
      <c r="I108" s="136"/>
      <c r="J108" s="40"/>
      <c r="K108" s="40"/>
      <c r="L108" s="44"/>
      <c r="M108" s="227"/>
      <c r="N108" s="84"/>
      <c r="O108" s="84"/>
      <c r="P108" s="84"/>
      <c r="Q108" s="84"/>
      <c r="R108" s="84"/>
      <c r="S108" s="84"/>
      <c r="T108" s="85"/>
      <c r="AT108" s="17" t="s">
        <v>196</v>
      </c>
      <c r="AU108" s="17" t="s">
        <v>135</v>
      </c>
    </row>
    <row r="109" spans="2:65" s="1" customFormat="1" ht="24" customHeight="1">
      <c r="B109" s="39"/>
      <c r="C109" s="212" t="s">
        <v>202</v>
      </c>
      <c r="D109" s="212" t="s">
        <v>189</v>
      </c>
      <c r="E109" s="213" t="s">
        <v>203</v>
      </c>
      <c r="F109" s="214" t="s">
        <v>204</v>
      </c>
      <c r="G109" s="215" t="s">
        <v>192</v>
      </c>
      <c r="H109" s="216">
        <v>145</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205</v>
      </c>
    </row>
    <row r="110" spans="2:65" s="1" customFormat="1" ht="24" customHeight="1">
      <c r="B110" s="39"/>
      <c r="C110" s="212" t="s">
        <v>194</v>
      </c>
      <c r="D110" s="212" t="s">
        <v>189</v>
      </c>
      <c r="E110" s="213" t="s">
        <v>206</v>
      </c>
      <c r="F110" s="214" t="s">
        <v>207</v>
      </c>
      <c r="G110" s="215" t="s">
        <v>192</v>
      </c>
      <c r="H110" s="216">
        <v>145</v>
      </c>
      <c r="I110" s="217"/>
      <c r="J110" s="218">
        <f>ROUND(I110*H110,2)</f>
        <v>0</v>
      </c>
      <c r="K110" s="214" t="s">
        <v>193</v>
      </c>
      <c r="L110" s="44"/>
      <c r="M110" s="219" t="s">
        <v>30</v>
      </c>
      <c r="N110" s="220" t="s">
        <v>49</v>
      </c>
      <c r="O110" s="84"/>
      <c r="P110" s="221">
        <f>O110*H110</f>
        <v>0</v>
      </c>
      <c r="Q110" s="221">
        <v>0</v>
      </c>
      <c r="R110" s="221">
        <f>Q110*H110</f>
        <v>0</v>
      </c>
      <c r="S110" s="221">
        <v>0</v>
      </c>
      <c r="T110" s="222">
        <f>S110*H110</f>
        <v>0</v>
      </c>
      <c r="AR110" s="223" t="s">
        <v>194</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208</v>
      </c>
    </row>
    <row r="111" spans="2:65" s="1" customFormat="1" ht="36" customHeight="1">
      <c r="B111" s="39"/>
      <c r="C111" s="212" t="s">
        <v>209</v>
      </c>
      <c r="D111" s="212" t="s">
        <v>189</v>
      </c>
      <c r="E111" s="213" t="s">
        <v>210</v>
      </c>
      <c r="F111" s="214" t="s">
        <v>211</v>
      </c>
      <c r="G111" s="215" t="s">
        <v>192</v>
      </c>
      <c r="H111" s="216">
        <v>725</v>
      </c>
      <c r="I111" s="217"/>
      <c r="J111" s="218">
        <f>ROUND(I111*H111,2)</f>
        <v>0</v>
      </c>
      <c r="K111" s="214" t="s">
        <v>193</v>
      </c>
      <c r="L111" s="44"/>
      <c r="M111" s="219" t="s">
        <v>30</v>
      </c>
      <c r="N111" s="220" t="s">
        <v>49</v>
      </c>
      <c r="O111" s="84"/>
      <c r="P111" s="221">
        <f>O111*H111</f>
        <v>0</v>
      </c>
      <c r="Q111" s="221">
        <v>0</v>
      </c>
      <c r="R111" s="221">
        <f>Q111*H111</f>
        <v>0</v>
      </c>
      <c r="S111" s="221">
        <v>0</v>
      </c>
      <c r="T111" s="222">
        <f>S111*H111</f>
        <v>0</v>
      </c>
      <c r="AR111" s="223" t="s">
        <v>194</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212</v>
      </c>
    </row>
    <row r="112" spans="2:65" s="1" customFormat="1" ht="24" customHeight="1">
      <c r="B112" s="39"/>
      <c r="C112" s="212" t="s">
        <v>213</v>
      </c>
      <c r="D112" s="212" t="s">
        <v>189</v>
      </c>
      <c r="E112" s="213" t="s">
        <v>214</v>
      </c>
      <c r="F112" s="214" t="s">
        <v>215</v>
      </c>
      <c r="G112" s="215" t="s">
        <v>192</v>
      </c>
      <c r="H112" s="216">
        <v>100</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194</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216</v>
      </c>
    </row>
    <row r="113" spans="2:65" s="1" customFormat="1" ht="16.5" customHeight="1">
      <c r="B113" s="39"/>
      <c r="C113" s="212" t="s">
        <v>217</v>
      </c>
      <c r="D113" s="212" t="s">
        <v>189</v>
      </c>
      <c r="E113" s="213" t="s">
        <v>218</v>
      </c>
      <c r="F113" s="214" t="s">
        <v>219</v>
      </c>
      <c r="G113" s="215" t="s">
        <v>192</v>
      </c>
      <c r="H113" s="216">
        <v>100</v>
      </c>
      <c r="I113" s="217"/>
      <c r="J113" s="218">
        <f>ROUND(I113*H113,2)</f>
        <v>0</v>
      </c>
      <c r="K113" s="214" t="s">
        <v>193</v>
      </c>
      <c r="L113" s="44"/>
      <c r="M113" s="219" t="s">
        <v>30</v>
      </c>
      <c r="N113" s="220" t="s">
        <v>49</v>
      </c>
      <c r="O113" s="84"/>
      <c r="P113" s="221">
        <f>O113*H113</f>
        <v>0</v>
      </c>
      <c r="Q113" s="221">
        <v>0</v>
      </c>
      <c r="R113" s="221">
        <f>Q113*H113</f>
        <v>0</v>
      </c>
      <c r="S113" s="221">
        <v>0</v>
      </c>
      <c r="T113" s="222">
        <f>S113*H113</f>
        <v>0</v>
      </c>
      <c r="AR113" s="223" t="s">
        <v>194</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194</v>
      </c>
      <c r="BM113" s="223" t="s">
        <v>220</v>
      </c>
    </row>
    <row r="114" spans="2:65" s="1" customFormat="1" ht="16.5" customHeight="1">
      <c r="B114" s="39"/>
      <c r="C114" s="212" t="s">
        <v>221</v>
      </c>
      <c r="D114" s="212" t="s">
        <v>189</v>
      </c>
      <c r="E114" s="213" t="s">
        <v>222</v>
      </c>
      <c r="F114" s="214" t="s">
        <v>223</v>
      </c>
      <c r="G114" s="215" t="s">
        <v>192</v>
      </c>
      <c r="H114" s="216">
        <v>100</v>
      </c>
      <c r="I114" s="217"/>
      <c r="J114" s="218">
        <f>ROUND(I114*H114,2)</f>
        <v>0</v>
      </c>
      <c r="K114" s="214" t="s">
        <v>224</v>
      </c>
      <c r="L114" s="44"/>
      <c r="M114" s="219" t="s">
        <v>30</v>
      </c>
      <c r="N114" s="220" t="s">
        <v>49</v>
      </c>
      <c r="O114" s="84"/>
      <c r="P114" s="221">
        <f>O114*H114</f>
        <v>0</v>
      </c>
      <c r="Q114" s="221">
        <v>0</v>
      </c>
      <c r="R114" s="221">
        <f>Q114*H114</f>
        <v>0</v>
      </c>
      <c r="S114" s="221">
        <v>0</v>
      </c>
      <c r="T114" s="222">
        <f>S114*H114</f>
        <v>0</v>
      </c>
      <c r="AR114" s="223" t="s">
        <v>194</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194</v>
      </c>
      <c r="BM114" s="223" t="s">
        <v>225</v>
      </c>
    </row>
    <row r="115" spans="2:63" s="11" customFormat="1" ht="22.8" customHeight="1">
      <c r="B115" s="196"/>
      <c r="C115" s="197"/>
      <c r="D115" s="198" t="s">
        <v>76</v>
      </c>
      <c r="E115" s="210" t="s">
        <v>135</v>
      </c>
      <c r="F115" s="210" t="s">
        <v>226</v>
      </c>
      <c r="G115" s="197"/>
      <c r="H115" s="197"/>
      <c r="I115" s="200"/>
      <c r="J115" s="211">
        <f>BK115</f>
        <v>0</v>
      </c>
      <c r="K115" s="197"/>
      <c r="L115" s="202"/>
      <c r="M115" s="203"/>
      <c r="N115" s="204"/>
      <c r="O115" s="204"/>
      <c r="P115" s="205">
        <f>SUM(P116:P137)</f>
        <v>0</v>
      </c>
      <c r="Q115" s="204"/>
      <c r="R115" s="205">
        <f>SUM(R116:R137)</f>
        <v>801.4872820800001</v>
      </c>
      <c r="S115" s="204"/>
      <c r="T115" s="206">
        <f>SUM(T116:T137)</f>
        <v>0</v>
      </c>
      <c r="AR115" s="207" t="s">
        <v>21</v>
      </c>
      <c r="AT115" s="208" t="s">
        <v>76</v>
      </c>
      <c r="AU115" s="208" t="s">
        <v>21</v>
      </c>
      <c r="AY115" s="207" t="s">
        <v>187</v>
      </c>
      <c r="BK115" s="209">
        <f>SUM(BK116:BK137)</f>
        <v>0</v>
      </c>
    </row>
    <row r="116" spans="2:65" s="1" customFormat="1" ht="16.5" customHeight="1">
      <c r="B116" s="39"/>
      <c r="C116" s="212" t="s">
        <v>227</v>
      </c>
      <c r="D116" s="212" t="s">
        <v>189</v>
      </c>
      <c r="E116" s="213" t="s">
        <v>228</v>
      </c>
      <c r="F116" s="214" t="s">
        <v>229</v>
      </c>
      <c r="G116" s="215" t="s">
        <v>192</v>
      </c>
      <c r="H116" s="216">
        <v>38.5</v>
      </c>
      <c r="I116" s="217"/>
      <c r="J116" s="218">
        <f>ROUND(I116*H116,2)</f>
        <v>0</v>
      </c>
      <c r="K116" s="214" t="s">
        <v>193</v>
      </c>
      <c r="L116" s="44"/>
      <c r="M116" s="219" t="s">
        <v>30</v>
      </c>
      <c r="N116" s="220" t="s">
        <v>49</v>
      </c>
      <c r="O116" s="84"/>
      <c r="P116" s="221">
        <f>O116*H116</f>
        <v>0</v>
      </c>
      <c r="Q116" s="221">
        <v>0</v>
      </c>
      <c r="R116" s="221">
        <f>Q116*H116</f>
        <v>0</v>
      </c>
      <c r="S116" s="221">
        <v>0</v>
      </c>
      <c r="T116" s="222">
        <f>S116*H116</f>
        <v>0</v>
      </c>
      <c r="AR116" s="223" t="s">
        <v>194</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194</v>
      </c>
      <c r="BM116" s="223" t="s">
        <v>230</v>
      </c>
    </row>
    <row r="117" spans="2:51" s="12" customFormat="1" ht="12">
      <c r="B117" s="228"/>
      <c r="C117" s="229"/>
      <c r="D117" s="225" t="s">
        <v>231</v>
      </c>
      <c r="E117" s="230" t="s">
        <v>30</v>
      </c>
      <c r="F117" s="231" t="s">
        <v>232</v>
      </c>
      <c r="G117" s="229"/>
      <c r="H117" s="232">
        <v>38.5</v>
      </c>
      <c r="I117" s="233"/>
      <c r="J117" s="229"/>
      <c r="K117" s="229"/>
      <c r="L117" s="234"/>
      <c r="M117" s="235"/>
      <c r="N117" s="236"/>
      <c r="O117" s="236"/>
      <c r="P117" s="236"/>
      <c r="Q117" s="236"/>
      <c r="R117" s="236"/>
      <c r="S117" s="236"/>
      <c r="T117" s="237"/>
      <c r="AT117" s="238" t="s">
        <v>231</v>
      </c>
      <c r="AU117" s="238" t="s">
        <v>135</v>
      </c>
      <c r="AV117" s="12" t="s">
        <v>135</v>
      </c>
      <c r="AW117" s="12" t="s">
        <v>37</v>
      </c>
      <c r="AX117" s="12" t="s">
        <v>21</v>
      </c>
      <c r="AY117" s="238" t="s">
        <v>187</v>
      </c>
    </row>
    <row r="118" spans="2:65" s="1" customFormat="1" ht="16.5" customHeight="1">
      <c r="B118" s="39"/>
      <c r="C118" s="212" t="s">
        <v>233</v>
      </c>
      <c r="D118" s="212" t="s">
        <v>189</v>
      </c>
      <c r="E118" s="213" t="s">
        <v>234</v>
      </c>
      <c r="F118" s="214" t="s">
        <v>235</v>
      </c>
      <c r="G118" s="215" t="s">
        <v>236</v>
      </c>
      <c r="H118" s="216">
        <v>104.5</v>
      </c>
      <c r="I118" s="217"/>
      <c r="J118" s="218">
        <f>ROUND(I118*H118,2)</f>
        <v>0</v>
      </c>
      <c r="K118" s="214" t="s">
        <v>193</v>
      </c>
      <c r="L118" s="44"/>
      <c r="M118" s="219" t="s">
        <v>30</v>
      </c>
      <c r="N118" s="220" t="s">
        <v>49</v>
      </c>
      <c r="O118" s="84"/>
      <c r="P118" s="221">
        <f>O118*H118</f>
        <v>0</v>
      </c>
      <c r="Q118" s="221">
        <v>0.00049</v>
      </c>
      <c r="R118" s="221">
        <f>Q118*H118</f>
        <v>0.051205</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237</v>
      </c>
    </row>
    <row r="119" spans="2:51" s="12" customFormat="1" ht="12">
      <c r="B119" s="228"/>
      <c r="C119" s="229"/>
      <c r="D119" s="225" t="s">
        <v>231</v>
      </c>
      <c r="E119" s="230" t="s">
        <v>30</v>
      </c>
      <c r="F119" s="231" t="s">
        <v>238</v>
      </c>
      <c r="G119" s="229"/>
      <c r="H119" s="232">
        <v>104.5</v>
      </c>
      <c r="I119" s="233"/>
      <c r="J119" s="229"/>
      <c r="K119" s="229"/>
      <c r="L119" s="234"/>
      <c r="M119" s="235"/>
      <c r="N119" s="236"/>
      <c r="O119" s="236"/>
      <c r="P119" s="236"/>
      <c r="Q119" s="236"/>
      <c r="R119" s="236"/>
      <c r="S119" s="236"/>
      <c r="T119" s="237"/>
      <c r="AT119" s="238" t="s">
        <v>231</v>
      </c>
      <c r="AU119" s="238" t="s">
        <v>135</v>
      </c>
      <c r="AV119" s="12" t="s">
        <v>135</v>
      </c>
      <c r="AW119" s="12" t="s">
        <v>37</v>
      </c>
      <c r="AX119" s="12" t="s">
        <v>21</v>
      </c>
      <c r="AY119" s="238" t="s">
        <v>187</v>
      </c>
    </row>
    <row r="120" spans="2:65" s="1" customFormat="1" ht="24" customHeight="1">
      <c r="B120" s="39"/>
      <c r="C120" s="212" t="s">
        <v>239</v>
      </c>
      <c r="D120" s="212" t="s">
        <v>189</v>
      </c>
      <c r="E120" s="213" t="s">
        <v>240</v>
      </c>
      <c r="F120" s="214" t="s">
        <v>241</v>
      </c>
      <c r="G120" s="215" t="s">
        <v>242</v>
      </c>
      <c r="H120" s="216">
        <v>470</v>
      </c>
      <c r="I120" s="217"/>
      <c r="J120" s="218">
        <f>ROUND(I120*H120,2)</f>
        <v>0</v>
      </c>
      <c r="K120" s="214" t="s">
        <v>193</v>
      </c>
      <c r="L120" s="44"/>
      <c r="M120" s="219" t="s">
        <v>30</v>
      </c>
      <c r="N120" s="220" t="s">
        <v>49</v>
      </c>
      <c r="O120" s="84"/>
      <c r="P120" s="221">
        <f>O120*H120</f>
        <v>0</v>
      </c>
      <c r="Q120" s="221">
        <v>0</v>
      </c>
      <c r="R120" s="221">
        <f>Q120*H120</f>
        <v>0</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243</v>
      </c>
    </row>
    <row r="121" spans="2:47" s="1" customFormat="1" ht="12">
      <c r="B121" s="39"/>
      <c r="C121" s="40"/>
      <c r="D121" s="225" t="s">
        <v>196</v>
      </c>
      <c r="E121" s="40"/>
      <c r="F121" s="226" t="s">
        <v>197</v>
      </c>
      <c r="G121" s="40"/>
      <c r="H121" s="40"/>
      <c r="I121" s="136"/>
      <c r="J121" s="40"/>
      <c r="K121" s="40"/>
      <c r="L121" s="44"/>
      <c r="M121" s="227"/>
      <c r="N121" s="84"/>
      <c r="O121" s="84"/>
      <c r="P121" s="84"/>
      <c r="Q121" s="84"/>
      <c r="R121" s="84"/>
      <c r="S121" s="84"/>
      <c r="T121" s="85"/>
      <c r="AT121" s="17" t="s">
        <v>196</v>
      </c>
      <c r="AU121" s="17" t="s">
        <v>135</v>
      </c>
    </row>
    <row r="122" spans="2:65" s="1" customFormat="1" ht="16.5" customHeight="1">
      <c r="B122" s="39"/>
      <c r="C122" s="212" t="s">
        <v>244</v>
      </c>
      <c r="D122" s="212" t="s">
        <v>189</v>
      </c>
      <c r="E122" s="213" t="s">
        <v>245</v>
      </c>
      <c r="F122" s="214" t="s">
        <v>246</v>
      </c>
      <c r="G122" s="215" t="s">
        <v>192</v>
      </c>
      <c r="H122" s="216">
        <v>148.5</v>
      </c>
      <c r="I122" s="217"/>
      <c r="J122" s="218">
        <f>ROUND(I122*H122,2)</f>
        <v>0</v>
      </c>
      <c r="K122" s="214" t="s">
        <v>193</v>
      </c>
      <c r="L122" s="44"/>
      <c r="M122" s="219" t="s">
        <v>30</v>
      </c>
      <c r="N122" s="220" t="s">
        <v>49</v>
      </c>
      <c r="O122" s="84"/>
      <c r="P122" s="221">
        <f>O122*H122</f>
        <v>0</v>
      </c>
      <c r="Q122" s="221">
        <v>2.16</v>
      </c>
      <c r="R122" s="221">
        <f>Q122*H122</f>
        <v>320.76000000000005</v>
      </c>
      <c r="S122" s="221">
        <v>0</v>
      </c>
      <c r="T122" s="222">
        <f>S122*H122</f>
        <v>0</v>
      </c>
      <c r="AR122" s="223" t="s">
        <v>194</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247</v>
      </c>
    </row>
    <row r="123" spans="2:51" s="12" customFormat="1" ht="12">
      <c r="B123" s="228"/>
      <c r="C123" s="229"/>
      <c r="D123" s="225" t="s">
        <v>231</v>
      </c>
      <c r="E123" s="230" t="s">
        <v>30</v>
      </c>
      <c r="F123" s="231" t="s">
        <v>248</v>
      </c>
      <c r="G123" s="229"/>
      <c r="H123" s="232">
        <v>148.5</v>
      </c>
      <c r="I123" s="233"/>
      <c r="J123" s="229"/>
      <c r="K123" s="229"/>
      <c r="L123" s="234"/>
      <c r="M123" s="235"/>
      <c r="N123" s="236"/>
      <c r="O123" s="236"/>
      <c r="P123" s="236"/>
      <c r="Q123" s="236"/>
      <c r="R123" s="236"/>
      <c r="S123" s="236"/>
      <c r="T123" s="237"/>
      <c r="AT123" s="238" t="s">
        <v>231</v>
      </c>
      <c r="AU123" s="238" t="s">
        <v>135</v>
      </c>
      <c r="AV123" s="12" t="s">
        <v>135</v>
      </c>
      <c r="AW123" s="12" t="s">
        <v>37</v>
      </c>
      <c r="AX123" s="12" t="s">
        <v>21</v>
      </c>
      <c r="AY123" s="238" t="s">
        <v>187</v>
      </c>
    </row>
    <row r="124" spans="2:65" s="1" customFormat="1" ht="16.5" customHeight="1">
      <c r="B124" s="39"/>
      <c r="C124" s="212" t="s">
        <v>249</v>
      </c>
      <c r="D124" s="212" t="s">
        <v>189</v>
      </c>
      <c r="E124" s="213" t="s">
        <v>250</v>
      </c>
      <c r="F124" s="214" t="s">
        <v>251</v>
      </c>
      <c r="G124" s="215" t="s">
        <v>192</v>
      </c>
      <c r="H124" s="216">
        <v>11</v>
      </c>
      <c r="I124" s="217"/>
      <c r="J124" s="218">
        <f>ROUND(I124*H124,2)</f>
        <v>0</v>
      </c>
      <c r="K124" s="214" t="s">
        <v>193</v>
      </c>
      <c r="L124" s="44"/>
      <c r="M124" s="219" t="s">
        <v>30</v>
      </c>
      <c r="N124" s="220" t="s">
        <v>49</v>
      </c>
      <c r="O124" s="84"/>
      <c r="P124" s="221">
        <f>O124*H124</f>
        <v>0</v>
      </c>
      <c r="Q124" s="221">
        <v>2.16</v>
      </c>
      <c r="R124" s="221">
        <f>Q124*H124</f>
        <v>23.76</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252</v>
      </c>
    </row>
    <row r="125" spans="2:51" s="12" customFormat="1" ht="12">
      <c r="B125" s="228"/>
      <c r="C125" s="229"/>
      <c r="D125" s="225" t="s">
        <v>231</v>
      </c>
      <c r="E125" s="230" t="s">
        <v>30</v>
      </c>
      <c r="F125" s="231" t="s">
        <v>253</v>
      </c>
      <c r="G125" s="229"/>
      <c r="H125" s="232">
        <v>11</v>
      </c>
      <c r="I125" s="233"/>
      <c r="J125" s="229"/>
      <c r="K125" s="229"/>
      <c r="L125" s="234"/>
      <c r="M125" s="235"/>
      <c r="N125" s="236"/>
      <c r="O125" s="236"/>
      <c r="P125" s="236"/>
      <c r="Q125" s="236"/>
      <c r="R125" s="236"/>
      <c r="S125" s="236"/>
      <c r="T125" s="237"/>
      <c r="AT125" s="238" t="s">
        <v>231</v>
      </c>
      <c r="AU125" s="238" t="s">
        <v>135</v>
      </c>
      <c r="AV125" s="12" t="s">
        <v>135</v>
      </c>
      <c r="AW125" s="12" t="s">
        <v>37</v>
      </c>
      <c r="AX125" s="12" t="s">
        <v>21</v>
      </c>
      <c r="AY125" s="238" t="s">
        <v>187</v>
      </c>
    </row>
    <row r="126" spans="2:65" s="1" customFormat="1" ht="16.5" customHeight="1">
      <c r="B126" s="39"/>
      <c r="C126" s="212" t="s">
        <v>254</v>
      </c>
      <c r="D126" s="212" t="s">
        <v>189</v>
      </c>
      <c r="E126" s="213" t="s">
        <v>255</v>
      </c>
      <c r="F126" s="214" t="s">
        <v>256</v>
      </c>
      <c r="G126" s="215" t="s">
        <v>192</v>
      </c>
      <c r="H126" s="216">
        <v>72.93</v>
      </c>
      <c r="I126" s="217"/>
      <c r="J126" s="218">
        <f>ROUND(I126*H126,2)</f>
        <v>0</v>
      </c>
      <c r="K126" s="214" t="s">
        <v>193</v>
      </c>
      <c r="L126" s="44"/>
      <c r="M126" s="219" t="s">
        <v>30</v>
      </c>
      <c r="N126" s="220" t="s">
        <v>49</v>
      </c>
      <c r="O126" s="84"/>
      <c r="P126" s="221">
        <f>O126*H126</f>
        <v>0</v>
      </c>
      <c r="Q126" s="221">
        <v>2.45329</v>
      </c>
      <c r="R126" s="221">
        <f>Q126*H126</f>
        <v>178.91843970000002</v>
      </c>
      <c r="S126" s="221">
        <v>0</v>
      </c>
      <c r="T126" s="222">
        <f>S126*H126</f>
        <v>0</v>
      </c>
      <c r="AR126" s="223" t="s">
        <v>194</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257</v>
      </c>
    </row>
    <row r="127" spans="2:51" s="12" customFormat="1" ht="12">
      <c r="B127" s="228"/>
      <c r="C127" s="229"/>
      <c r="D127" s="225" t="s">
        <v>231</v>
      </c>
      <c r="E127" s="230" t="s">
        <v>30</v>
      </c>
      <c r="F127" s="231" t="s">
        <v>258</v>
      </c>
      <c r="G127" s="229"/>
      <c r="H127" s="232">
        <v>72.93</v>
      </c>
      <c r="I127" s="233"/>
      <c r="J127" s="229"/>
      <c r="K127" s="229"/>
      <c r="L127" s="234"/>
      <c r="M127" s="235"/>
      <c r="N127" s="236"/>
      <c r="O127" s="236"/>
      <c r="P127" s="236"/>
      <c r="Q127" s="236"/>
      <c r="R127" s="236"/>
      <c r="S127" s="236"/>
      <c r="T127" s="237"/>
      <c r="AT127" s="238" t="s">
        <v>231</v>
      </c>
      <c r="AU127" s="238" t="s">
        <v>135</v>
      </c>
      <c r="AV127" s="12" t="s">
        <v>135</v>
      </c>
      <c r="AW127" s="12" t="s">
        <v>37</v>
      </c>
      <c r="AX127" s="12" t="s">
        <v>21</v>
      </c>
      <c r="AY127" s="238" t="s">
        <v>187</v>
      </c>
    </row>
    <row r="128" spans="2:65" s="1" customFormat="1" ht="24" customHeight="1">
      <c r="B128" s="39"/>
      <c r="C128" s="212" t="s">
        <v>8</v>
      </c>
      <c r="D128" s="212" t="s">
        <v>189</v>
      </c>
      <c r="E128" s="213" t="s">
        <v>259</v>
      </c>
      <c r="F128" s="214" t="s">
        <v>260</v>
      </c>
      <c r="G128" s="215" t="s">
        <v>242</v>
      </c>
      <c r="H128" s="216">
        <v>90</v>
      </c>
      <c r="I128" s="217"/>
      <c r="J128" s="218">
        <f>ROUND(I128*H128,2)</f>
        <v>0</v>
      </c>
      <c r="K128" s="214" t="s">
        <v>224</v>
      </c>
      <c r="L128" s="44"/>
      <c r="M128" s="219" t="s">
        <v>30</v>
      </c>
      <c r="N128" s="220" t="s">
        <v>49</v>
      </c>
      <c r="O128" s="84"/>
      <c r="P128" s="221">
        <f>O128*H128</f>
        <v>0</v>
      </c>
      <c r="Q128" s="221">
        <v>0.00103</v>
      </c>
      <c r="R128" s="221">
        <f>Q128*H128</f>
        <v>0.0927</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261</v>
      </c>
    </row>
    <row r="129" spans="2:65" s="1" customFormat="1" ht="24" customHeight="1">
      <c r="B129" s="39"/>
      <c r="C129" s="212" t="s">
        <v>262</v>
      </c>
      <c r="D129" s="212" t="s">
        <v>189</v>
      </c>
      <c r="E129" s="213" t="s">
        <v>263</v>
      </c>
      <c r="F129" s="214" t="s">
        <v>264</v>
      </c>
      <c r="G129" s="215" t="s">
        <v>242</v>
      </c>
      <c r="H129" s="216">
        <v>90</v>
      </c>
      <c r="I129" s="217"/>
      <c r="J129" s="218">
        <f>ROUND(I129*H129,2)</f>
        <v>0</v>
      </c>
      <c r="K129" s="214" t="s">
        <v>224</v>
      </c>
      <c r="L129" s="44"/>
      <c r="M129" s="219" t="s">
        <v>30</v>
      </c>
      <c r="N129" s="220" t="s">
        <v>49</v>
      </c>
      <c r="O129" s="84"/>
      <c r="P129" s="221">
        <f>O129*H129</f>
        <v>0</v>
      </c>
      <c r="Q129" s="221">
        <v>0</v>
      </c>
      <c r="R129" s="221">
        <f>Q129*H129</f>
        <v>0</v>
      </c>
      <c r="S129" s="221">
        <v>0</v>
      </c>
      <c r="T129" s="222">
        <f>S129*H129</f>
        <v>0</v>
      </c>
      <c r="AR129" s="223" t="s">
        <v>194</v>
      </c>
      <c r="AT129" s="223" t="s">
        <v>189</v>
      </c>
      <c r="AU129" s="223" t="s">
        <v>135</v>
      </c>
      <c r="AY129" s="17" t="s">
        <v>187</v>
      </c>
      <c r="BE129" s="224">
        <f>IF(N129="základní",J129,0)</f>
        <v>0</v>
      </c>
      <c r="BF129" s="224">
        <f>IF(N129="snížená",J129,0)</f>
        <v>0</v>
      </c>
      <c r="BG129" s="224">
        <f>IF(N129="zákl. přenesená",J129,0)</f>
        <v>0</v>
      </c>
      <c r="BH129" s="224">
        <f>IF(N129="sníž. přenesená",J129,0)</f>
        <v>0</v>
      </c>
      <c r="BI129" s="224">
        <f>IF(N129="nulová",J129,0)</f>
        <v>0</v>
      </c>
      <c r="BJ129" s="17" t="s">
        <v>135</v>
      </c>
      <c r="BK129" s="224">
        <f>ROUND(I129*H129,2)</f>
        <v>0</v>
      </c>
      <c r="BL129" s="17" t="s">
        <v>194</v>
      </c>
      <c r="BM129" s="223" t="s">
        <v>265</v>
      </c>
    </row>
    <row r="130" spans="2:65" s="1" customFormat="1" ht="16.5" customHeight="1">
      <c r="B130" s="39"/>
      <c r="C130" s="212" t="s">
        <v>266</v>
      </c>
      <c r="D130" s="212" t="s">
        <v>189</v>
      </c>
      <c r="E130" s="213" t="s">
        <v>267</v>
      </c>
      <c r="F130" s="214" t="s">
        <v>268</v>
      </c>
      <c r="G130" s="215" t="s">
        <v>269</v>
      </c>
      <c r="H130" s="216">
        <v>1.879</v>
      </c>
      <c r="I130" s="217"/>
      <c r="J130" s="218">
        <f>ROUND(I130*H130,2)</f>
        <v>0</v>
      </c>
      <c r="K130" s="214" t="s">
        <v>193</v>
      </c>
      <c r="L130" s="44"/>
      <c r="M130" s="219" t="s">
        <v>30</v>
      </c>
      <c r="N130" s="220" t="s">
        <v>49</v>
      </c>
      <c r="O130" s="84"/>
      <c r="P130" s="221">
        <f>O130*H130</f>
        <v>0</v>
      </c>
      <c r="Q130" s="221">
        <v>1.06277</v>
      </c>
      <c r="R130" s="221">
        <f>Q130*H130</f>
        <v>1.99694483</v>
      </c>
      <c r="S130" s="221">
        <v>0</v>
      </c>
      <c r="T130" s="222">
        <f>S130*H130</f>
        <v>0</v>
      </c>
      <c r="AR130" s="223" t="s">
        <v>194</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270</v>
      </c>
    </row>
    <row r="131" spans="2:51" s="12" customFormat="1" ht="12">
      <c r="B131" s="228"/>
      <c r="C131" s="229"/>
      <c r="D131" s="225" t="s">
        <v>231</v>
      </c>
      <c r="E131" s="230" t="s">
        <v>30</v>
      </c>
      <c r="F131" s="231" t="s">
        <v>271</v>
      </c>
      <c r="G131" s="229"/>
      <c r="H131" s="232">
        <v>1.708</v>
      </c>
      <c r="I131" s="233"/>
      <c r="J131" s="229"/>
      <c r="K131" s="229"/>
      <c r="L131" s="234"/>
      <c r="M131" s="235"/>
      <c r="N131" s="236"/>
      <c r="O131" s="236"/>
      <c r="P131" s="236"/>
      <c r="Q131" s="236"/>
      <c r="R131" s="236"/>
      <c r="S131" s="236"/>
      <c r="T131" s="237"/>
      <c r="AT131" s="238" t="s">
        <v>231</v>
      </c>
      <c r="AU131" s="238" t="s">
        <v>135</v>
      </c>
      <c r="AV131" s="12" t="s">
        <v>135</v>
      </c>
      <c r="AW131" s="12" t="s">
        <v>37</v>
      </c>
      <c r="AX131" s="12" t="s">
        <v>77</v>
      </c>
      <c r="AY131" s="238" t="s">
        <v>187</v>
      </c>
    </row>
    <row r="132" spans="2:51" s="13" customFormat="1" ht="12">
      <c r="B132" s="239"/>
      <c r="C132" s="240"/>
      <c r="D132" s="225" t="s">
        <v>231</v>
      </c>
      <c r="E132" s="241" t="s">
        <v>30</v>
      </c>
      <c r="F132" s="242" t="s">
        <v>272</v>
      </c>
      <c r="G132" s="240"/>
      <c r="H132" s="243">
        <v>1.708</v>
      </c>
      <c r="I132" s="244"/>
      <c r="J132" s="240"/>
      <c r="K132" s="240"/>
      <c r="L132" s="245"/>
      <c r="M132" s="246"/>
      <c r="N132" s="247"/>
      <c r="O132" s="247"/>
      <c r="P132" s="247"/>
      <c r="Q132" s="247"/>
      <c r="R132" s="247"/>
      <c r="S132" s="247"/>
      <c r="T132" s="248"/>
      <c r="AT132" s="249" t="s">
        <v>231</v>
      </c>
      <c r="AU132" s="249" t="s">
        <v>135</v>
      </c>
      <c r="AV132" s="13" t="s">
        <v>194</v>
      </c>
      <c r="AW132" s="13" t="s">
        <v>37</v>
      </c>
      <c r="AX132" s="13" t="s">
        <v>77</v>
      </c>
      <c r="AY132" s="249" t="s">
        <v>187</v>
      </c>
    </row>
    <row r="133" spans="2:51" s="12" customFormat="1" ht="12">
      <c r="B133" s="228"/>
      <c r="C133" s="229"/>
      <c r="D133" s="225" t="s">
        <v>231</v>
      </c>
      <c r="E133" s="230" t="s">
        <v>30</v>
      </c>
      <c r="F133" s="231" t="s">
        <v>273</v>
      </c>
      <c r="G133" s="229"/>
      <c r="H133" s="232">
        <v>1.879</v>
      </c>
      <c r="I133" s="233"/>
      <c r="J133" s="229"/>
      <c r="K133" s="229"/>
      <c r="L133" s="234"/>
      <c r="M133" s="235"/>
      <c r="N133" s="236"/>
      <c r="O133" s="236"/>
      <c r="P133" s="236"/>
      <c r="Q133" s="236"/>
      <c r="R133" s="236"/>
      <c r="S133" s="236"/>
      <c r="T133" s="237"/>
      <c r="AT133" s="238" t="s">
        <v>231</v>
      </c>
      <c r="AU133" s="238" t="s">
        <v>135</v>
      </c>
      <c r="AV133" s="12" t="s">
        <v>135</v>
      </c>
      <c r="AW133" s="12" t="s">
        <v>37</v>
      </c>
      <c r="AX133" s="12" t="s">
        <v>21</v>
      </c>
      <c r="AY133" s="238" t="s">
        <v>187</v>
      </c>
    </row>
    <row r="134" spans="2:65" s="1" customFormat="1" ht="16.5" customHeight="1">
      <c r="B134" s="39"/>
      <c r="C134" s="250" t="s">
        <v>274</v>
      </c>
      <c r="D134" s="250" t="s">
        <v>275</v>
      </c>
      <c r="E134" s="251" t="s">
        <v>276</v>
      </c>
      <c r="F134" s="252" t="s">
        <v>277</v>
      </c>
      <c r="G134" s="253" t="s">
        <v>278</v>
      </c>
      <c r="H134" s="254">
        <v>443.5</v>
      </c>
      <c r="I134" s="255"/>
      <c r="J134" s="256">
        <f>ROUND(I134*H134,2)</f>
        <v>0</v>
      </c>
      <c r="K134" s="252" t="s">
        <v>30</v>
      </c>
      <c r="L134" s="257"/>
      <c r="M134" s="258" t="s">
        <v>30</v>
      </c>
      <c r="N134" s="259" t="s">
        <v>49</v>
      </c>
      <c r="O134" s="84"/>
      <c r="P134" s="221">
        <f>O134*H134</f>
        <v>0</v>
      </c>
      <c r="Q134" s="221">
        <v>0</v>
      </c>
      <c r="R134" s="221">
        <f>Q134*H134</f>
        <v>0</v>
      </c>
      <c r="S134" s="221">
        <v>0</v>
      </c>
      <c r="T134" s="222">
        <f>S134*H134</f>
        <v>0</v>
      </c>
      <c r="AR134" s="223" t="s">
        <v>221</v>
      </c>
      <c r="AT134" s="223" t="s">
        <v>275</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194</v>
      </c>
      <c r="BM134" s="223" t="s">
        <v>279</v>
      </c>
    </row>
    <row r="135" spans="2:65" s="1" customFormat="1" ht="16.5" customHeight="1">
      <c r="B135" s="39"/>
      <c r="C135" s="212" t="s">
        <v>280</v>
      </c>
      <c r="D135" s="212" t="s">
        <v>189</v>
      </c>
      <c r="E135" s="213" t="s">
        <v>281</v>
      </c>
      <c r="F135" s="214" t="s">
        <v>282</v>
      </c>
      <c r="G135" s="215" t="s">
        <v>192</v>
      </c>
      <c r="H135" s="216">
        <v>80.955</v>
      </c>
      <c r="I135" s="217"/>
      <c r="J135" s="218">
        <f>ROUND(I135*H135,2)</f>
        <v>0</v>
      </c>
      <c r="K135" s="214" t="s">
        <v>193</v>
      </c>
      <c r="L135" s="44"/>
      <c r="M135" s="219" t="s">
        <v>30</v>
      </c>
      <c r="N135" s="220" t="s">
        <v>49</v>
      </c>
      <c r="O135" s="84"/>
      <c r="P135" s="221">
        <f>O135*H135</f>
        <v>0</v>
      </c>
      <c r="Q135" s="221">
        <v>2.45329</v>
      </c>
      <c r="R135" s="221">
        <f>Q135*H135</f>
        <v>198.60609195</v>
      </c>
      <c r="S135" s="221">
        <v>0</v>
      </c>
      <c r="T135" s="222">
        <f>S135*H135</f>
        <v>0</v>
      </c>
      <c r="AR135" s="223" t="s">
        <v>194</v>
      </c>
      <c r="AT135" s="223" t="s">
        <v>189</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194</v>
      </c>
      <c r="BM135" s="223" t="s">
        <v>283</v>
      </c>
    </row>
    <row r="136" spans="2:65" s="1" customFormat="1" ht="24" customHeight="1">
      <c r="B136" s="39"/>
      <c r="C136" s="212" t="s">
        <v>284</v>
      </c>
      <c r="D136" s="212" t="s">
        <v>189</v>
      </c>
      <c r="E136" s="213" t="s">
        <v>285</v>
      </c>
      <c r="F136" s="214" t="s">
        <v>286</v>
      </c>
      <c r="G136" s="215" t="s">
        <v>242</v>
      </c>
      <c r="H136" s="216">
        <v>114.54</v>
      </c>
      <c r="I136" s="217"/>
      <c r="J136" s="218">
        <f>ROUND(I136*H136,2)</f>
        <v>0</v>
      </c>
      <c r="K136" s="214" t="s">
        <v>30</v>
      </c>
      <c r="L136" s="44"/>
      <c r="M136" s="219" t="s">
        <v>30</v>
      </c>
      <c r="N136" s="220" t="s">
        <v>49</v>
      </c>
      <c r="O136" s="84"/>
      <c r="P136" s="221">
        <f>O136*H136</f>
        <v>0</v>
      </c>
      <c r="Q136" s="221">
        <v>0.67489</v>
      </c>
      <c r="R136" s="221">
        <f>Q136*H136</f>
        <v>77.3019006</v>
      </c>
      <c r="S136" s="221">
        <v>0</v>
      </c>
      <c r="T136" s="222">
        <f>S136*H136</f>
        <v>0</v>
      </c>
      <c r="AR136" s="223" t="s">
        <v>194</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287</v>
      </c>
    </row>
    <row r="137" spans="2:51" s="12" customFormat="1" ht="12">
      <c r="B137" s="228"/>
      <c r="C137" s="229"/>
      <c r="D137" s="225" t="s">
        <v>231</v>
      </c>
      <c r="E137" s="230" t="s">
        <v>30</v>
      </c>
      <c r="F137" s="231" t="s">
        <v>288</v>
      </c>
      <c r="G137" s="229"/>
      <c r="H137" s="232">
        <v>114.54</v>
      </c>
      <c r="I137" s="233"/>
      <c r="J137" s="229"/>
      <c r="K137" s="229"/>
      <c r="L137" s="234"/>
      <c r="M137" s="235"/>
      <c r="N137" s="236"/>
      <c r="O137" s="236"/>
      <c r="P137" s="236"/>
      <c r="Q137" s="236"/>
      <c r="R137" s="236"/>
      <c r="S137" s="236"/>
      <c r="T137" s="237"/>
      <c r="AT137" s="238" t="s">
        <v>231</v>
      </c>
      <c r="AU137" s="238" t="s">
        <v>135</v>
      </c>
      <c r="AV137" s="12" t="s">
        <v>135</v>
      </c>
      <c r="AW137" s="12" t="s">
        <v>37</v>
      </c>
      <c r="AX137" s="12" t="s">
        <v>21</v>
      </c>
      <c r="AY137" s="238" t="s">
        <v>187</v>
      </c>
    </row>
    <row r="138" spans="2:63" s="11" customFormat="1" ht="22.8" customHeight="1">
      <c r="B138" s="196"/>
      <c r="C138" s="197"/>
      <c r="D138" s="198" t="s">
        <v>76</v>
      </c>
      <c r="E138" s="210" t="s">
        <v>202</v>
      </c>
      <c r="F138" s="210" t="s">
        <v>289</v>
      </c>
      <c r="G138" s="197"/>
      <c r="H138" s="197"/>
      <c r="I138" s="200"/>
      <c r="J138" s="211">
        <f>BK138</f>
        <v>0</v>
      </c>
      <c r="K138" s="197"/>
      <c r="L138" s="202"/>
      <c r="M138" s="203"/>
      <c r="N138" s="204"/>
      <c r="O138" s="204"/>
      <c r="P138" s="205">
        <f>SUM(P139:P206)</f>
        <v>0</v>
      </c>
      <c r="Q138" s="204"/>
      <c r="R138" s="205">
        <f>SUM(R139:R206)</f>
        <v>176.67092244999998</v>
      </c>
      <c r="S138" s="204"/>
      <c r="T138" s="206">
        <f>SUM(T139:T206)</f>
        <v>0</v>
      </c>
      <c r="AR138" s="207" t="s">
        <v>21</v>
      </c>
      <c r="AT138" s="208" t="s">
        <v>76</v>
      </c>
      <c r="AU138" s="208" t="s">
        <v>21</v>
      </c>
      <c r="AY138" s="207" t="s">
        <v>187</v>
      </c>
      <c r="BK138" s="209">
        <f>SUM(BK139:BK206)</f>
        <v>0</v>
      </c>
    </row>
    <row r="139" spans="2:65" s="1" customFormat="1" ht="24" customHeight="1">
      <c r="B139" s="39"/>
      <c r="C139" s="212" t="s">
        <v>7</v>
      </c>
      <c r="D139" s="212" t="s">
        <v>189</v>
      </c>
      <c r="E139" s="213" t="s">
        <v>290</v>
      </c>
      <c r="F139" s="214" t="s">
        <v>291</v>
      </c>
      <c r="G139" s="215" t="s">
        <v>242</v>
      </c>
      <c r="H139" s="216">
        <v>69.333</v>
      </c>
      <c r="I139" s="217"/>
      <c r="J139" s="218">
        <f>ROUND(I139*H139,2)</f>
        <v>0</v>
      </c>
      <c r="K139" s="214" t="s">
        <v>224</v>
      </c>
      <c r="L139" s="44"/>
      <c r="M139" s="219" t="s">
        <v>30</v>
      </c>
      <c r="N139" s="220" t="s">
        <v>49</v>
      </c>
      <c r="O139" s="84"/>
      <c r="P139" s="221">
        <f>O139*H139</f>
        <v>0</v>
      </c>
      <c r="Q139" s="221">
        <v>0.13301</v>
      </c>
      <c r="R139" s="221">
        <f>Q139*H139</f>
        <v>9.22198233</v>
      </c>
      <c r="S139" s="221">
        <v>0</v>
      </c>
      <c r="T139" s="222">
        <f>S139*H139</f>
        <v>0</v>
      </c>
      <c r="AR139" s="223" t="s">
        <v>194</v>
      </c>
      <c r="AT139" s="223" t="s">
        <v>189</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194</v>
      </c>
      <c r="BM139" s="223" t="s">
        <v>292</v>
      </c>
    </row>
    <row r="140" spans="2:51" s="12" customFormat="1" ht="12">
      <c r="B140" s="228"/>
      <c r="C140" s="229"/>
      <c r="D140" s="225" t="s">
        <v>231</v>
      </c>
      <c r="E140" s="230" t="s">
        <v>30</v>
      </c>
      <c r="F140" s="231" t="s">
        <v>293</v>
      </c>
      <c r="G140" s="229"/>
      <c r="H140" s="232">
        <v>75</v>
      </c>
      <c r="I140" s="233"/>
      <c r="J140" s="229"/>
      <c r="K140" s="229"/>
      <c r="L140" s="234"/>
      <c r="M140" s="235"/>
      <c r="N140" s="236"/>
      <c r="O140" s="236"/>
      <c r="P140" s="236"/>
      <c r="Q140" s="236"/>
      <c r="R140" s="236"/>
      <c r="S140" s="236"/>
      <c r="T140" s="237"/>
      <c r="AT140" s="238" t="s">
        <v>231</v>
      </c>
      <c r="AU140" s="238" t="s">
        <v>135</v>
      </c>
      <c r="AV140" s="12" t="s">
        <v>135</v>
      </c>
      <c r="AW140" s="12" t="s">
        <v>37</v>
      </c>
      <c r="AX140" s="12" t="s">
        <v>77</v>
      </c>
      <c r="AY140" s="238" t="s">
        <v>187</v>
      </c>
    </row>
    <row r="141" spans="2:51" s="12" customFormat="1" ht="12">
      <c r="B141" s="228"/>
      <c r="C141" s="229"/>
      <c r="D141" s="225" t="s">
        <v>231</v>
      </c>
      <c r="E141" s="230" t="s">
        <v>30</v>
      </c>
      <c r="F141" s="231" t="s">
        <v>294</v>
      </c>
      <c r="G141" s="229"/>
      <c r="H141" s="232">
        <v>-11.97</v>
      </c>
      <c r="I141" s="233"/>
      <c r="J141" s="229"/>
      <c r="K141" s="229"/>
      <c r="L141" s="234"/>
      <c r="M141" s="235"/>
      <c r="N141" s="236"/>
      <c r="O141" s="236"/>
      <c r="P141" s="236"/>
      <c r="Q141" s="236"/>
      <c r="R141" s="236"/>
      <c r="S141" s="236"/>
      <c r="T141" s="237"/>
      <c r="AT141" s="238" t="s">
        <v>231</v>
      </c>
      <c r="AU141" s="238" t="s">
        <v>135</v>
      </c>
      <c r="AV141" s="12" t="s">
        <v>135</v>
      </c>
      <c r="AW141" s="12" t="s">
        <v>37</v>
      </c>
      <c r="AX141" s="12" t="s">
        <v>77</v>
      </c>
      <c r="AY141" s="238" t="s">
        <v>187</v>
      </c>
    </row>
    <row r="142" spans="2:51" s="13" customFormat="1" ht="12">
      <c r="B142" s="239"/>
      <c r="C142" s="240"/>
      <c r="D142" s="225" t="s">
        <v>231</v>
      </c>
      <c r="E142" s="241" t="s">
        <v>30</v>
      </c>
      <c r="F142" s="242" t="s">
        <v>272</v>
      </c>
      <c r="G142" s="240"/>
      <c r="H142" s="243">
        <v>63.03</v>
      </c>
      <c r="I142" s="244"/>
      <c r="J142" s="240"/>
      <c r="K142" s="240"/>
      <c r="L142" s="245"/>
      <c r="M142" s="246"/>
      <c r="N142" s="247"/>
      <c r="O142" s="247"/>
      <c r="P142" s="247"/>
      <c r="Q142" s="247"/>
      <c r="R142" s="247"/>
      <c r="S142" s="247"/>
      <c r="T142" s="248"/>
      <c r="AT142" s="249" t="s">
        <v>231</v>
      </c>
      <c r="AU142" s="249" t="s">
        <v>135</v>
      </c>
      <c r="AV142" s="13" t="s">
        <v>194</v>
      </c>
      <c r="AW142" s="13" t="s">
        <v>37</v>
      </c>
      <c r="AX142" s="13" t="s">
        <v>77</v>
      </c>
      <c r="AY142" s="249" t="s">
        <v>187</v>
      </c>
    </row>
    <row r="143" spans="2:51" s="12" customFormat="1" ht="12">
      <c r="B143" s="228"/>
      <c r="C143" s="229"/>
      <c r="D143" s="225" t="s">
        <v>231</v>
      </c>
      <c r="E143" s="230" t="s">
        <v>30</v>
      </c>
      <c r="F143" s="231" t="s">
        <v>295</v>
      </c>
      <c r="G143" s="229"/>
      <c r="H143" s="232">
        <v>69.333</v>
      </c>
      <c r="I143" s="233"/>
      <c r="J143" s="229"/>
      <c r="K143" s="229"/>
      <c r="L143" s="234"/>
      <c r="M143" s="235"/>
      <c r="N143" s="236"/>
      <c r="O143" s="236"/>
      <c r="P143" s="236"/>
      <c r="Q143" s="236"/>
      <c r="R143" s="236"/>
      <c r="S143" s="236"/>
      <c r="T143" s="237"/>
      <c r="AT143" s="238" t="s">
        <v>231</v>
      </c>
      <c r="AU143" s="238" t="s">
        <v>135</v>
      </c>
      <c r="AV143" s="12" t="s">
        <v>135</v>
      </c>
      <c r="AW143" s="12" t="s">
        <v>37</v>
      </c>
      <c r="AX143" s="12" t="s">
        <v>21</v>
      </c>
      <c r="AY143" s="238" t="s">
        <v>187</v>
      </c>
    </row>
    <row r="144" spans="2:65" s="1" customFormat="1" ht="24" customHeight="1">
      <c r="B144" s="39"/>
      <c r="C144" s="212" t="s">
        <v>296</v>
      </c>
      <c r="D144" s="212" t="s">
        <v>189</v>
      </c>
      <c r="E144" s="213" t="s">
        <v>297</v>
      </c>
      <c r="F144" s="214" t="s">
        <v>298</v>
      </c>
      <c r="G144" s="215" t="s">
        <v>242</v>
      </c>
      <c r="H144" s="216">
        <v>165.198</v>
      </c>
      <c r="I144" s="217"/>
      <c r="J144" s="218">
        <f>ROUND(I144*H144,2)</f>
        <v>0</v>
      </c>
      <c r="K144" s="214" t="s">
        <v>193</v>
      </c>
      <c r="L144" s="44"/>
      <c r="M144" s="219" t="s">
        <v>30</v>
      </c>
      <c r="N144" s="220" t="s">
        <v>49</v>
      </c>
      <c r="O144" s="84"/>
      <c r="P144" s="221">
        <f>O144*H144</f>
        <v>0</v>
      </c>
      <c r="Q144" s="221">
        <v>0.20223</v>
      </c>
      <c r="R144" s="221">
        <f>Q144*H144</f>
        <v>33.40799154</v>
      </c>
      <c r="S144" s="221">
        <v>0</v>
      </c>
      <c r="T144" s="222">
        <f>S144*H144</f>
        <v>0</v>
      </c>
      <c r="AR144" s="223" t="s">
        <v>194</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194</v>
      </c>
      <c r="BM144" s="223" t="s">
        <v>299</v>
      </c>
    </row>
    <row r="145" spans="2:51" s="12" customFormat="1" ht="12">
      <c r="B145" s="228"/>
      <c r="C145" s="229"/>
      <c r="D145" s="225" t="s">
        <v>231</v>
      </c>
      <c r="E145" s="230" t="s">
        <v>30</v>
      </c>
      <c r="F145" s="231" t="s">
        <v>293</v>
      </c>
      <c r="G145" s="229"/>
      <c r="H145" s="232">
        <v>75</v>
      </c>
      <c r="I145" s="233"/>
      <c r="J145" s="229"/>
      <c r="K145" s="229"/>
      <c r="L145" s="234"/>
      <c r="M145" s="235"/>
      <c r="N145" s="236"/>
      <c r="O145" s="236"/>
      <c r="P145" s="236"/>
      <c r="Q145" s="236"/>
      <c r="R145" s="236"/>
      <c r="S145" s="236"/>
      <c r="T145" s="237"/>
      <c r="AT145" s="238" t="s">
        <v>231</v>
      </c>
      <c r="AU145" s="238" t="s">
        <v>135</v>
      </c>
      <c r="AV145" s="12" t="s">
        <v>135</v>
      </c>
      <c r="AW145" s="12" t="s">
        <v>37</v>
      </c>
      <c r="AX145" s="12" t="s">
        <v>77</v>
      </c>
      <c r="AY145" s="238" t="s">
        <v>187</v>
      </c>
    </row>
    <row r="146" spans="2:51" s="12" customFormat="1" ht="12">
      <c r="B146" s="228"/>
      <c r="C146" s="229"/>
      <c r="D146" s="225" t="s">
        <v>231</v>
      </c>
      <c r="E146" s="230" t="s">
        <v>30</v>
      </c>
      <c r="F146" s="231" t="s">
        <v>300</v>
      </c>
      <c r="G146" s="229"/>
      <c r="H146" s="232">
        <v>9</v>
      </c>
      <c r="I146" s="233"/>
      <c r="J146" s="229"/>
      <c r="K146" s="229"/>
      <c r="L146" s="234"/>
      <c r="M146" s="235"/>
      <c r="N146" s="236"/>
      <c r="O146" s="236"/>
      <c r="P146" s="236"/>
      <c r="Q146" s="236"/>
      <c r="R146" s="236"/>
      <c r="S146" s="236"/>
      <c r="T146" s="237"/>
      <c r="AT146" s="238" t="s">
        <v>231</v>
      </c>
      <c r="AU146" s="238" t="s">
        <v>135</v>
      </c>
      <c r="AV146" s="12" t="s">
        <v>135</v>
      </c>
      <c r="AW146" s="12" t="s">
        <v>37</v>
      </c>
      <c r="AX146" s="12" t="s">
        <v>77</v>
      </c>
      <c r="AY146" s="238" t="s">
        <v>187</v>
      </c>
    </row>
    <row r="147" spans="2:51" s="12" customFormat="1" ht="12">
      <c r="B147" s="228"/>
      <c r="C147" s="229"/>
      <c r="D147" s="225" t="s">
        <v>231</v>
      </c>
      <c r="E147" s="230" t="s">
        <v>30</v>
      </c>
      <c r="F147" s="231" t="s">
        <v>300</v>
      </c>
      <c r="G147" s="229"/>
      <c r="H147" s="232">
        <v>9</v>
      </c>
      <c r="I147" s="233"/>
      <c r="J147" s="229"/>
      <c r="K147" s="229"/>
      <c r="L147" s="234"/>
      <c r="M147" s="235"/>
      <c r="N147" s="236"/>
      <c r="O147" s="236"/>
      <c r="P147" s="236"/>
      <c r="Q147" s="236"/>
      <c r="R147" s="236"/>
      <c r="S147" s="236"/>
      <c r="T147" s="237"/>
      <c r="AT147" s="238" t="s">
        <v>231</v>
      </c>
      <c r="AU147" s="238" t="s">
        <v>135</v>
      </c>
      <c r="AV147" s="12" t="s">
        <v>135</v>
      </c>
      <c r="AW147" s="12" t="s">
        <v>37</v>
      </c>
      <c r="AX147" s="12" t="s">
        <v>77</v>
      </c>
      <c r="AY147" s="238" t="s">
        <v>187</v>
      </c>
    </row>
    <row r="148" spans="2:51" s="12" customFormat="1" ht="12">
      <c r="B148" s="228"/>
      <c r="C148" s="229"/>
      <c r="D148" s="225" t="s">
        <v>231</v>
      </c>
      <c r="E148" s="230" t="s">
        <v>30</v>
      </c>
      <c r="F148" s="231" t="s">
        <v>300</v>
      </c>
      <c r="G148" s="229"/>
      <c r="H148" s="232">
        <v>9</v>
      </c>
      <c r="I148" s="233"/>
      <c r="J148" s="229"/>
      <c r="K148" s="229"/>
      <c r="L148" s="234"/>
      <c r="M148" s="235"/>
      <c r="N148" s="236"/>
      <c r="O148" s="236"/>
      <c r="P148" s="236"/>
      <c r="Q148" s="236"/>
      <c r="R148" s="236"/>
      <c r="S148" s="236"/>
      <c r="T148" s="237"/>
      <c r="AT148" s="238" t="s">
        <v>231</v>
      </c>
      <c r="AU148" s="238" t="s">
        <v>135</v>
      </c>
      <c r="AV148" s="12" t="s">
        <v>135</v>
      </c>
      <c r="AW148" s="12" t="s">
        <v>37</v>
      </c>
      <c r="AX148" s="12" t="s">
        <v>77</v>
      </c>
      <c r="AY148" s="238" t="s">
        <v>187</v>
      </c>
    </row>
    <row r="149" spans="2:51" s="12" customFormat="1" ht="12">
      <c r="B149" s="228"/>
      <c r="C149" s="229"/>
      <c r="D149" s="225" t="s">
        <v>231</v>
      </c>
      <c r="E149" s="230" t="s">
        <v>30</v>
      </c>
      <c r="F149" s="231" t="s">
        <v>301</v>
      </c>
      <c r="G149" s="229"/>
      <c r="H149" s="232">
        <v>12.3</v>
      </c>
      <c r="I149" s="233"/>
      <c r="J149" s="229"/>
      <c r="K149" s="229"/>
      <c r="L149" s="234"/>
      <c r="M149" s="235"/>
      <c r="N149" s="236"/>
      <c r="O149" s="236"/>
      <c r="P149" s="236"/>
      <c r="Q149" s="236"/>
      <c r="R149" s="236"/>
      <c r="S149" s="236"/>
      <c r="T149" s="237"/>
      <c r="AT149" s="238" t="s">
        <v>231</v>
      </c>
      <c r="AU149" s="238" t="s">
        <v>135</v>
      </c>
      <c r="AV149" s="12" t="s">
        <v>135</v>
      </c>
      <c r="AW149" s="12" t="s">
        <v>37</v>
      </c>
      <c r="AX149" s="12" t="s">
        <v>77</v>
      </c>
      <c r="AY149" s="238" t="s">
        <v>187</v>
      </c>
    </row>
    <row r="150" spans="2:51" s="12" customFormat="1" ht="12">
      <c r="B150" s="228"/>
      <c r="C150" s="229"/>
      <c r="D150" s="225" t="s">
        <v>231</v>
      </c>
      <c r="E150" s="230" t="s">
        <v>30</v>
      </c>
      <c r="F150" s="231" t="s">
        <v>301</v>
      </c>
      <c r="G150" s="229"/>
      <c r="H150" s="232">
        <v>12.3</v>
      </c>
      <c r="I150" s="233"/>
      <c r="J150" s="229"/>
      <c r="K150" s="229"/>
      <c r="L150" s="234"/>
      <c r="M150" s="235"/>
      <c r="N150" s="236"/>
      <c r="O150" s="236"/>
      <c r="P150" s="236"/>
      <c r="Q150" s="236"/>
      <c r="R150" s="236"/>
      <c r="S150" s="236"/>
      <c r="T150" s="237"/>
      <c r="AT150" s="238" t="s">
        <v>231</v>
      </c>
      <c r="AU150" s="238" t="s">
        <v>135</v>
      </c>
      <c r="AV150" s="12" t="s">
        <v>135</v>
      </c>
      <c r="AW150" s="12" t="s">
        <v>37</v>
      </c>
      <c r="AX150" s="12" t="s">
        <v>77</v>
      </c>
      <c r="AY150" s="238" t="s">
        <v>187</v>
      </c>
    </row>
    <row r="151" spans="2:51" s="12" customFormat="1" ht="12">
      <c r="B151" s="228"/>
      <c r="C151" s="229"/>
      <c r="D151" s="225" t="s">
        <v>231</v>
      </c>
      <c r="E151" s="230" t="s">
        <v>30</v>
      </c>
      <c r="F151" s="231" t="s">
        <v>302</v>
      </c>
      <c r="G151" s="229"/>
      <c r="H151" s="232">
        <v>28.5</v>
      </c>
      <c r="I151" s="233"/>
      <c r="J151" s="229"/>
      <c r="K151" s="229"/>
      <c r="L151" s="234"/>
      <c r="M151" s="235"/>
      <c r="N151" s="236"/>
      <c r="O151" s="236"/>
      <c r="P151" s="236"/>
      <c r="Q151" s="236"/>
      <c r="R151" s="236"/>
      <c r="S151" s="236"/>
      <c r="T151" s="237"/>
      <c r="AT151" s="238" t="s">
        <v>231</v>
      </c>
      <c r="AU151" s="238" t="s">
        <v>135</v>
      </c>
      <c r="AV151" s="12" t="s">
        <v>135</v>
      </c>
      <c r="AW151" s="12" t="s">
        <v>37</v>
      </c>
      <c r="AX151" s="12" t="s">
        <v>77</v>
      </c>
      <c r="AY151" s="238" t="s">
        <v>187</v>
      </c>
    </row>
    <row r="152" spans="2:51" s="12" customFormat="1" ht="12">
      <c r="B152" s="228"/>
      <c r="C152" s="229"/>
      <c r="D152" s="225" t="s">
        <v>231</v>
      </c>
      <c r="E152" s="230" t="s">
        <v>30</v>
      </c>
      <c r="F152" s="231" t="s">
        <v>303</v>
      </c>
      <c r="G152" s="229"/>
      <c r="H152" s="232">
        <v>-15.39</v>
      </c>
      <c r="I152" s="233"/>
      <c r="J152" s="229"/>
      <c r="K152" s="229"/>
      <c r="L152" s="234"/>
      <c r="M152" s="235"/>
      <c r="N152" s="236"/>
      <c r="O152" s="236"/>
      <c r="P152" s="236"/>
      <c r="Q152" s="236"/>
      <c r="R152" s="236"/>
      <c r="S152" s="236"/>
      <c r="T152" s="237"/>
      <c r="AT152" s="238" t="s">
        <v>231</v>
      </c>
      <c r="AU152" s="238" t="s">
        <v>135</v>
      </c>
      <c r="AV152" s="12" t="s">
        <v>135</v>
      </c>
      <c r="AW152" s="12" t="s">
        <v>37</v>
      </c>
      <c r="AX152" s="12" t="s">
        <v>77</v>
      </c>
      <c r="AY152" s="238" t="s">
        <v>187</v>
      </c>
    </row>
    <row r="153" spans="2:51" s="12" customFormat="1" ht="12">
      <c r="B153" s="228"/>
      <c r="C153" s="229"/>
      <c r="D153" s="225" t="s">
        <v>231</v>
      </c>
      <c r="E153" s="230" t="s">
        <v>30</v>
      </c>
      <c r="F153" s="231" t="s">
        <v>304</v>
      </c>
      <c r="G153" s="229"/>
      <c r="H153" s="232">
        <v>-3.04</v>
      </c>
      <c r="I153" s="233"/>
      <c r="J153" s="229"/>
      <c r="K153" s="229"/>
      <c r="L153" s="234"/>
      <c r="M153" s="235"/>
      <c r="N153" s="236"/>
      <c r="O153" s="236"/>
      <c r="P153" s="236"/>
      <c r="Q153" s="236"/>
      <c r="R153" s="236"/>
      <c r="S153" s="236"/>
      <c r="T153" s="237"/>
      <c r="AT153" s="238" t="s">
        <v>231</v>
      </c>
      <c r="AU153" s="238" t="s">
        <v>135</v>
      </c>
      <c r="AV153" s="12" t="s">
        <v>135</v>
      </c>
      <c r="AW153" s="12" t="s">
        <v>37</v>
      </c>
      <c r="AX153" s="12" t="s">
        <v>77</v>
      </c>
      <c r="AY153" s="238" t="s">
        <v>187</v>
      </c>
    </row>
    <row r="154" spans="2:51" s="12" customFormat="1" ht="12">
      <c r="B154" s="228"/>
      <c r="C154" s="229"/>
      <c r="D154" s="225" t="s">
        <v>231</v>
      </c>
      <c r="E154" s="230" t="s">
        <v>30</v>
      </c>
      <c r="F154" s="231" t="s">
        <v>305</v>
      </c>
      <c r="G154" s="229"/>
      <c r="H154" s="232">
        <v>-2.09</v>
      </c>
      <c r="I154" s="233"/>
      <c r="J154" s="229"/>
      <c r="K154" s="229"/>
      <c r="L154" s="234"/>
      <c r="M154" s="235"/>
      <c r="N154" s="236"/>
      <c r="O154" s="236"/>
      <c r="P154" s="236"/>
      <c r="Q154" s="236"/>
      <c r="R154" s="236"/>
      <c r="S154" s="236"/>
      <c r="T154" s="237"/>
      <c r="AT154" s="238" t="s">
        <v>231</v>
      </c>
      <c r="AU154" s="238" t="s">
        <v>135</v>
      </c>
      <c r="AV154" s="12" t="s">
        <v>135</v>
      </c>
      <c r="AW154" s="12" t="s">
        <v>37</v>
      </c>
      <c r="AX154" s="12" t="s">
        <v>77</v>
      </c>
      <c r="AY154" s="238" t="s">
        <v>187</v>
      </c>
    </row>
    <row r="155" spans="2:51" s="12" customFormat="1" ht="12">
      <c r="B155" s="228"/>
      <c r="C155" s="229"/>
      <c r="D155" s="225" t="s">
        <v>231</v>
      </c>
      <c r="E155" s="230" t="s">
        <v>30</v>
      </c>
      <c r="F155" s="231" t="s">
        <v>306</v>
      </c>
      <c r="G155" s="229"/>
      <c r="H155" s="232">
        <v>15.6</v>
      </c>
      <c r="I155" s="233"/>
      <c r="J155" s="229"/>
      <c r="K155" s="229"/>
      <c r="L155" s="234"/>
      <c r="M155" s="235"/>
      <c r="N155" s="236"/>
      <c r="O155" s="236"/>
      <c r="P155" s="236"/>
      <c r="Q155" s="236"/>
      <c r="R155" s="236"/>
      <c r="S155" s="236"/>
      <c r="T155" s="237"/>
      <c r="AT155" s="238" t="s">
        <v>231</v>
      </c>
      <c r="AU155" s="238" t="s">
        <v>135</v>
      </c>
      <c r="AV155" s="12" t="s">
        <v>135</v>
      </c>
      <c r="AW155" s="12" t="s">
        <v>37</v>
      </c>
      <c r="AX155" s="12" t="s">
        <v>77</v>
      </c>
      <c r="AY155" s="238" t="s">
        <v>187</v>
      </c>
    </row>
    <row r="156" spans="2:51" s="13" customFormat="1" ht="12">
      <c r="B156" s="239"/>
      <c r="C156" s="240"/>
      <c r="D156" s="225" t="s">
        <v>231</v>
      </c>
      <c r="E156" s="241" t="s">
        <v>30</v>
      </c>
      <c r="F156" s="242" t="s">
        <v>272</v>
      </c>
      <c r="G156" s="240"/>
      <c r="H156" s="243">
        <v>150.17999999999998</v>
      </c>
      <c r="I156" s="244"/>
      <c r="J156" s="240"/>
      <c r="K156" s="240"/>
      <c r="L156" s="245"/>
      <c r="M156" s="246"/>
      <c r="N156" s="247"/>
      <c r="O156" s="247"/>
      <c r="P156" s="247"/>
      <c r="Q156" s="247"/>
      <c r="R156" s="247"/>
      <c r="S156" s="247"/>
      <c r="T156" s="248"/>
      <c r="AT156" s="249" t="s">
        <v>231</v>
      </c>
      <c r="AU156" s="249" t="s">
        <v>135</v>
      </c>
      <c r="AV156" s="13" t="s">
        <v>194</v>
      </c>
      <c r="AW156" s="13" t="s">
        <v>37</v>
      </c>
      <c r="AX156" s="13" t="s">
        <v>77</v>
      </c>
      <c r="AY156" s="249" t="s">
        <v>187</v>
      </c>
    </row>
    <row r="157" spans="2:51" s="12" customFormat="1" ht="12">
      <c r="B157" s="228"/>
      <c r="C157" s="229"/>
      <c r="D157" s="225" t="s">
        <v>231</v>
      </c>
      <c r="E157" s="230" t="s">
        <v>30</v>
      </c>
      <c r="F157" s="231" t="s">
        <v>307</v>
      </c>
      <c r="G157" s="229"/>
      <c r="H157" s="232">
        <v>165.198</v>
      </c>
      <c r="I157" s="233"/>
      <c r="J157" s="229"/>
      <c r="K157" s="229"/>
      <c r="L157" s="234"/>
      <c r="M157" s="235"/>
      <c r="N157" s="236"/>
      <c r="O157" s="236"/>
      <c r="P157" s="236"/>
      <c r="Q157" s="236"/>
      <c r="R157" s="236"/>
      <c r="S157" s="236"/>
      <c r="T157" s="237"/>
      <c r="AT157" s="238" t="s">
        <v>231</v>
      </c>
      <c r="AU157" s="238" t="s">
        <v>135</v>
      </c>
      <c r="AV157" s="12" t="s">
        <v>135</v>
      </c>
      <c r="AW157" s="12" t="s">
        <v>37</v>
      </c>
      <c r="AX157" s="12" t="s">
        <v>21</v>
      </c>
      <c r="AY157" s="238" t="s">
        <v>187</v>
      </c>
    </row>
    <row r="158" spans="2:65" s="1" customFormat="1" ht="24" customHeight="1">
      <c r="B158" s="39"/>
      <c r="C158" s="212" t="s">
        <v>308</v>
      </c>
      <c r="D158" s="212" t="s">
        <v>189</v>
      </c>
      <c r="E158" s="213" t="s">
        <v>309</v>
      </c>
      <c r="F158" s="214" t="s">
        <v>310</v>
      </c>
      <c r="G158" s="215" t="s">
        <v>242</v>
      </c>
      <c r="H158" s="216">
        <v>282.755</v>
      </c>
      <c r="I158" s="217"/>
      <c r="J158" s="218">
        <f>ROUND(I158*H158,2)</f>
        <v>0</v>
      </c>
      <c r="K158" s="214" t="s">
        <v>193</v>
      </c>
      <c r="L158" s="44"/>
      <c r="M158" s="219" t="s">
        <v>30</v>
      </c>
      <c r="N158" s="220" t="s">
        <v>49</v>
      </c>
      <c r="O158" s="84"/>
      <c r="P158" s="221">
        <f>O158*H158</f>
        <v>0</v>
      </c>
      <c r="Q158" s="221">
        <v>0.3529</v>
      </c>
      <c r="R158" s="221">
        <f>Q158*H158</f>
        <v>99.7842395</v>
      </c>
      <c r="S158" s="221">
        <v>0</v>
      </c>
      <c r="T158" s="222">
        <f>S158*H158</f>
        <v>0</v>
      </c>
      <c r="AR158" s="223" t="s">
        <v>194</v>
      </c>
      <c r="AT158" s="223" t="s">
        <v>189</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194</v>
      </c>
      <c r="BM158" s="223" t="s">
        <v>311</v>
      </c>
    </row>
    <row r="159" spans="2:51" s="12" customFormat="1" ht="12">
      <c r="B159" s="228"/>
      <c r="C159" s="229"/>
      <c r="D159" s="225" t="s">
        <v>231</v>
      </c>
      <c r="E159" s="230" t="s">
        <v>30</v>
      </c>
      <c r="F159" s="231" t="s">
        <v>312</v>
      </c>
      <c r="G159" s="229"/>
      <c r="H159" s="232">
        <v>258</v>
      </c>
      <c r="I159" s="233"/>
      <c r="J159" s="229"/>
      <c r="K159" s="229"/>
      <c r="L159" s="234"/>
      <c r="M159" s="235"/>
      <c r="N159" s="236"/>
      <c r="O159" s="236"/>
      <c r="P159" s="236"/>
      <c r="Q159" s="236"/>
      <c r="R159" s="236"/>
      <c r="S159" s="236"/>
      <c r="T159" s="237"/>
      <c r="AT159" s="238" t="s">
        <v>231</v>
      </c>
      <c r="AU159" s="238" t="s">
        <v>135</v>
      </c>
      <c r="AV159" s="12" t="s">
        <v>135</v>
      </c>
      <c r="AW159" s="12" t="s">
        <v>37</v>
      </c>
      <c r="AX159" s="12" t="s">
        <v>77</v>
      </c>
      <c r="AY159" s="238" t="s">
        <v>187</v>
      </c>
    </row>
    <row r="160" spans="2:51" s="12" customFormat="1" ht="12">
      <c r="B160" s="228"/>
      <c r="C160" s="229"/>
      <c r="D160" s="225" t="s">
        <v>231</v>
      </c>
      <c r="E160" s="230" t="s">
        <v>30</v>
      </c>
      <c r="F160" s="231" t="s">
        <v>313</v>
      </c>
      <c r="G160" s="229"/>
      <c r="H160" s="232">
        <v>-10.2</v>
      </c>
      <c r="I160" s="233"/>
      <c r="J160" s="229"/>
      <c r="K160" s="229"/>
      <c r="L160" s="234"/>
      <c r="M160" s="235"/>
      <c r="N160" s="236"/>
      <c r="O160" s="236"/>
      <c r="P160" s="236"/>
      <c r="Q160" s="236"/>
      <c r="R160" s="236"/>
      <c r="S160" s="236"/>
      <c r="T160" s="237"/>
      <c r="AT160" s="238" t="s">
        <v>231</v>
      </c>
      <c r="AU160" s="238" t="s">
        <v>135</v>
      </c>
      <c r="AV160" s="12" t="s">
        <v>135</v>
      </c>
      <c r="AW160" s="12" t="s">
        <v>37</v>
      </c>
      <c r="AX160" s="12" t="s">
        <v>77</v>
      </c>
      <c r="AY160" s="238" t="s">
        <v>187</v>
      </c>
    </row>
    <row r="161" spans="2:51" s="12" customFormat="1" ht="12">
      <c r="B161" s="228"/>
      <c r="C161" s="229"/>
      <c r="D161" s="225" t="s">
        <v>231</v>
      </c>
      <c r="E161" s="230" t="s">
        <v>30</v>
      </c>
      <c r="F161" s="231" t="s">
        <v>314</v>
      </c>
      <c r="G161" s="229"/>
      <c r="H161" s="232">
        <v>-6.6</v>
      </c>
      <c r="I161" s="233"/>
      <c r="J161" s="229"/>
      <c r="K161" s="229"/>
      <c r="L161" s="234"/>
      <c r="M161" s="235"/>
      <c r="N161" s="236"/>
      <c r="O161" s="236"/>
      <c r="P161" s="236"/>
      <c r="Q161" s="236"/>
      <c r="R161" s="236"/>
      <c r="S161" s="236"/>
      <c r="T161" s="237"/>
      <c r="AT161" s="238" t="s">
        <v>231</v>
      </c>
      <c r="AU161" s="238" t="s">
        <v>135</v>
      </c>
      <c r="AV161" s="12" t="s">
        <v>135</v>
      </c>
      <c r="AW161" s="12" t="s">
        <v>37</v>
      </c>
      <c r="AX161" s="12" t="s">
        <v>77</v>
      </c>
      <c r="AY161" s="238" t="s">
        <v>187</v>
      </c>
    </row>
    <row r="162" spans="2:51" s="12" customFormat="1" ht="12">
      <c r="B162" s="228"/>
      <c r="C162" s="229"/>
      <c r="D162" s="225" t="s">
        <v>231</v>
      </c>
      <c r="E162" s="230" t="s">
        <v>30</v>
      </c>
      <c r="F162" s="231" t="s">
        <v>315</v>
      </c>
      <c r="G162" s="229"/>
      <c r="H162" s="232">
        <v>-3.06</v>
      </c>
      <c r="I162" s="233"/>
      <c r="J162" s="229"/>
      <c r="K162" s="229"/>
      <c r="L162" s="234"/>
      <c r="M162" s="235"/>
      <c r="N162" s="236"/>
      <c r="O162" s="236"/>
      <c r="P162" s="236"/>
      <c r="Q162" s="236"/>
      <c r="R162" s="236"/>
      <c r="S162" s="236"/>
      <c r="T162" s="237"/>
      <c r="AT162" s="238" t="s">
        <v>231</v>
      </c>
      <c r="AU162" s="238" t="s">
        <v>135</v>
      </c>
      <c r="AV162" s="12" t="s">
        <v>135</v>
      </c>
      <c r="AW162" s="12" t="s">
        <v>37</v>
      </c>
      <c r="AX162" s="12" t="s">
        <v>77</v>
      </c>
      <c r="AY162" s="238" t="s">
        <v>187</v>
      </c>
    </row>
    <row r="163" spans="2:51" s="12" customFormat="1" ht="12">
      <c r="B163" s="228"/>
      <c r="C163" s="229"/>
      <c r="D163" s="225" t="s">
        <v>231</v>
      </c>
      <c r="E163" s="230" t="s">
        <v>30</v>
      </c>
      <c r="F163" s="231" t="s">
        <v>316</v>
      </c>
      <c r="G163" s="229"/>
      <c r="H163" s="232">
        <v>-2.64</v>
      </c>
      <c r="I163" s="233"/>
      <c r="J163" s="229"/>
      <c r="K163" s="229"/>
      <c r="L163" s="234"/>
      <c r="M163" s="235"/>
      <c r="N163" s="236"/>
      <c r="O163" s="236"/>
      <c r="P163" s="236"/>
      <c r="Q163" s="236"/>
      <c r="R163" s="236"/>
      <c r="S163" s="236"/>
      <c r="T163" s="237"/>
      <c r="AT163" s="238" t="s">
        <v>231</v>
      </c>
      <c r="AU163" s="238" t="s">
        <v>135</v>
      </c>
      <c r="AV163" s="12" t="s">
        <v>135</v>
      </c>
      <c r="AW163" s="12" t="s">
        <v>37</v>
      </c>
      <c r="AX163" s="12" t="s">
        <v>77</v>
      </c>
      <c r="AY163" s="238" t="s">
        <v>187</v>
      </c>
    </row>
    <row r="164" spans="2:51" s="12" customFormat="1" ht="12">
      <c r="B164" s="228"/>
      <c r="C164" s="229"/>
      <c r="D164" s="225" t="s">
        <v>231</v>
      </c>
      <c r="E164" s="230" t="s">
        <v>30</v>
      </c>
      <c r="F164" s="231" t="s">
        <v>317</v>
      </c>
      <c r="G164" s="229"/>
      <c r="H164" s="232">
        <v>-2.64</v>
      </c>
      <c r="I164" s="233"/>
      <c r="J164" s="229"/>
      <c r="K164" s="229"/>
      <c r="L164" s="234"/>
      <c r="M164" s="235"/>
      <c r="N164" s="236"/>
      <c r="O164" s="236"/>
      <c r="P164" s="236"/>
      <c r="Q164" s="236"/>
      <c r="R164" s="236"/>
      <c r="S164" s="236"/>
      <c r="T164" s="237"/>
      <c r="AT164" s="238" t="s">
        <v>231</v>
      </c>
      <c r="AU164" s="238" t="s">
        <v>135</v>
      </c>
      <c r="AV164" s="12" t="s">
        <v>135</v>
      </c>
      <c r="AW164" s="12" t="s">
        <v>37</v>
      </c>
      <c r="AX164" s="12" t="s">
        <v>77</v>
      </c>
      <c r="AY164" s="238" t="s">
        <v>187</v>
      </c>
    </row>
    <row r="165" spans="2:51" s="12" customFormat="1" ht="12">
      <c r="B165" s="228"/>
      <c r="C165" s="229"/>
      <c r="D165" s="225" t="s">
        <v>231</v>
      </c>
      <c r="E165" s="230" t="s">
        <v>30</v>
      </c>
      <c r="F165" s="231" t="s">
        <v>318</v>
      </c>
      <c r="G165" s="229"/>
      <c r="H165" s="232">
        <v>-1.38</v>
      </c>
      <c r="I165" s="233"/>
      <c r="J165" s="229"/>
      <c r="K165" s="229"/>
      <c r="L165" s="234"/>
      <c r="M165" s="235"/>
      <c r="N165" s="236"/>
      <c r="O165" s="236"/>
      <c r="P165" s="236"/>
      <c r="Q165" s="236"/>
      <c r="R165" s="236"/>
      <c r="S165" s="236"/>
      <c r="T165" s="237"/>
      <c r="AT165" s="238" t="s">
        <v>231</v>
      </c>
      <c r="AU165" s="238" t="s">
        <v>135</v>
      </c>
      <c r="AV165" s="12" t="s">
        <v>135</v>
      </c>
      <c r="AW165" s="12" t="s">
        <v>37</v>
      </c>
      <c r="AX165" s="12" t="s">
        <v>77</v>
      </c>
      <c r="AY165" s="238" t="s">
        <v>187</v>
      </c>
    </row>
    <row r="166" spans="2:51" s="12" customFormat="1" ht="12">
      <c r="B166" s="228"/>
      <c r="C166" s="229"/>
      <c r="D166" s="225" t="s">
        <v>231</v>
      </c>
      <c r="E166" s="230" t="s">
        <v>30</v>
      </c>
      <c r="F166" s="231" t="s">
        <v>319</v>
      </c>
      <c r="G166" s="229"/>
      <c r="H166" s="232">
        <v>-2.76</v>
      </c>
      <c r="I166" s="233"/>
      <c r="J166" s="229"/>
      <c r="K166" s="229"/>
      <c r="L166" s="234"/>
      <c r="M166" s="235"/>
      <c r="N166" s="236"/>
      <c r="O166" s="236"/>
      <c r="P166" s="236"/>
      <c r="Q166" s="236"/>
      <c r="R166" s="236"/>
      <c r="S166" s="236"/>
      <c r="T166" s="237"/>
      <c r="AT166" s="238" t="s">
        <v>231</v>
      </c>
      <c r="AU166" s="238" t="s">
        <v>135</v>
      </c>
      <c r="AV166" s="12" t="s">
        <v>135</v>
      </c>
      <c r="AW166" s="12" t="s">
        <v>37</v>
      </c>
      <c r="AX166" s="12" t="s">
        <v>77</v>
      </c>
      <c r="AY166" s="238" t="s">
        <v>187</v>
      </c>
    </row>
    <row r="167" spans="2:51" s="12" customFormat="1" ht="12">
      <c r="B167" s="228"/>
      <c r="C167" s="229"/>
      <c r="D167" s="225" t="s">
        <v>231</v>
      </c>
      <c r="E167" s="230" t="s">
        <v>30</v>
      </c>
      <c r="F167" s="231" t="s">
        <v>320</v>
      </c>
      <c r="G167" s="229"/>
      <c r="H167" s="232">
        <v>-9.75</v>
      </c>
      <c r="I167" s="233"/>
      <c r="J167" s="229"/>
      <c r="K167" s="229"/>
      <c r="L167" s="234"/>
      <c r="M167" s="235"/>
      <c r="N167" s="236"/>
      <c r="O167" s="236"/>
      <c r="P167" s="236"/>
      <c r="Q167" s="236"/>
      <c r="R167" s="236"/>
      <c r="S167" s="236"/>
      <c r="T167" s="237"/>
      <c r="AT167" s="238" t="s">
        <v>231</v>
      </c>
      <c r="AU167" s="238" t="s">
        <v>135</v>
      </c>
      <c r="AV167" s="12" t="s">
        <v>135</v>
      </c>
      <c r="AW167" s="12" t="s">
        <v>37</v>
      </c>
      <c r="AX167" s="12" t="s">
        <v>77</v>
      </c>
      <c r="AY167" s="238" t="s">
        <v>187</v>
      </c>
    </row>
    <row r="168" spans="2:51" s="12" customFormat="1" ht="12">
      <c r="B168" s="228"/>
      <c r="C168" s="229"/>
      <c r="D168" s="225" t="s">
        <v>231</v>
      </c>
      <c r="E168" s="230" t="s">
        <v>30</v>
      </c>
      <c r="F168" s="231" t="s">
        <v>321</v>
      </c>
      <c r="G168" s="229"/>
      <c r="H168" s="232">
        <v>-3.25</v>
      </c>
      <c r="I168" s="233"/>
      <c r="J168" s="229"/>
      <c r="K168" s="229"/>
      <c r="L168" s="234"/>
      <c r="M168" s="235"/>
      <c r="N168" s="236"/>
      <c r="O168" s="236"/>
      <c r="P168" s="236"/>
      <c r="Q168" s="236"/>
      <c r="R168" s="236"/>
      <c r="S168" s="236"/>
      <c r="T168" s="237"/>
      <c r="AT168" s="238" t="s">
        <v>231</v>
      </c>
      <c r="AU168" s="238" t="s">
        <v>135</v>
      </c>
      <c r="AV168" s="12" t="s">
        <v>135</v>
      </c>
      <c r="AW168" s="12" t="s">
        <v>37</v>
      </c>
      <c r="AX168" s="12" t="s">
        <v>77</v>
      </c>
      <c r="AY168" s="238" t="s">
        <v>187</v>
      </c>
    </row>
    <row r="169" spans="2:51" s="12" customFormat="1" ht="12">
      <c r="B169" s="228"/>
      <c r="C169" s="229"/>
      <c r="D169" s="225" t="s">
        <v>231</v>
      </c>
      <c r="E169" s="230" t="s">
        <v>30</v>
      </c>
      <c r="F169" s="231" t="s">
        <v>322</v>
      </c>
      <c r="G169" s="229"/>
      <c r="H169" s="232">
        <v>-1.05</v>
      </c>
      <c r="I169" s="233"/>
      <c r="J169" s="229"/>
      <c r="K169" s="229"/>
      <c r="L169" s="234"/>
      <c r="M169" s="235"/>
      <c r="N169" s="236"/>
      <c r="O169" s="236"/>
      <c r="P169" s="236"/>
      <c r="Q169" s="236"/>
      <c r="R169" s="236"/>
      <c r="S169" s="236"/>
      <c r="T169" s="237"/>
      <c r="AT169" s="238" t="s">
        <v>231</v>
      </c>
      <c r="AU169" s="238" t="s">
        <v>135</v>
      </c>
      <c r="AV169" s="12" t="s">
        <v>135</v>
      </c>
      <c r="AW169" s="12" t="s">
        <v>37</v>
      </c>
      <c r="AX169" s="12" t="s">
        <v>77</v>
      </c>
      <c r="AY169" s="238" t="s">
        <v>187</v>
      </c>
    </row>
    <row r="170" spans="2:51" s="12" customFormat="1" ht="12">
      <c r="B170" s="228"/>
      <c r="C170" s="229"/>
      <c r="D170" s="225" t="s">
        <v>231</v>
      </c>
      <c r="E170" s="230" t="s">
        <v>30</v>
      </c>
      <c r="F170" s="231" t="s">
        <v>323</v>
      </c>
      <c r="G170" s="229"/>
      <c r="H170" s="232">
        <v>-2.2</v>
      </c>
      <c r="I170" s="233"/>
      <c r="J170" s="229"/>
      <c r="K170" s="229"/>
      <c r="L170" s="234"/>
      <c r="M170" s="235"/>
      <c r="N170" s="236"/>
      <c r="O170" s="236"/>
      <c r="P170" s="236"/>
      <c r="Q170" s="236"/>
      <c r="R170" s="236"/>
      <c r="S170" s="236"/>
      <c r="T170" s="237"/>
      <c r="AT170" s="238" t="s">
        <v>231</v>
      </c>
      <c r="AU170" s="238" t="s">
        <v>135</v>
      </c>
      <c r="AV170" s="12" t="s">
        <v>135</v>
      </c>
      <c r="AW170" s="12" t="s">
        <v>37</v>
      </c>
      <c r="AX170" s="12" t="s">
        <v>77</v>
      </c>
      <c r="AY170" s="238" t="s">
        <v>187</v>
      </c>
    </row>
    <row r="171" spans="2:51" s="12" customFormat="1" ht="12">
      <c r="B171" s="228"/>
      <c r="C171" s="229"/>
      <c r="D171" s="225" t="s">
        <v>231</v>
      </c>
      <c r="E171" s="230" t="s">
        <v>30</v>
      </c>
      <c r="F171" s="231" t="s">
        <v>324</v>
      </c>
      <c r="G171" s="229"/>
      <c r="H171" s="232">
        <v>-2.25</v>
      </c>
      <c r="I171" s="233"/>
      <c r="J171" s="229"/>
      <c r="K171" s="229"/>
      <c r="L171" s="234"/>
      <c r="M171" s="235"/>
      <c r="N171" s="236"/>
      <c r="O171" s="236"/>
      <c r="P171" s="236"/>
      <c r="Q171" s="236"/>
      <c r="R171" s="236"/>
      <c r="S171" s="236"/>
      <c r="T171" s="237"/>
      <c r="AT171" s="238" t="s">
        <v>231</v>
      </c>
      <c r="AU171" s="238" t="s">
        <v>135</v>
      </c>
      <c r="AV171" s="12" t="s">
        <v>135</v>
      </c>
      <c r="AW171" s="12" t="s">
        <v>37</v>
      </c>
      <c r="AX171" s="12" t="s">
        <v>77</v>
      </c>
      <c r="AY171" s="238" t="s">
        <v>187</v>
      </c>
    </row>
    <row r="172" spans="2:51" s="12" customFormat="1" ht="12">
      <c r="B172" s="228"/>
      <c r="C172" s="229"/>
      <c r="D172" s="225" t="s">
        <v>231</v>
      </c>
      <c r="E172" s="230" t="s">
        <v>30</v>
      </c>
      <c r="F172" s="231" t="s">
        <v>325</v>
      </c>
      <c r="G172" s="229"/>
      <c r="H172" s="232">
        <v>-4.75</v>
      </c>
      <c r="I172" s="233"/>
      <c r="J172" s="229"/>
      <c r="K172" s="229"/>
      <c r="L172" s="234"/>
      <c r="M172" s="235"/>
      <c r="N172" s="236"/>
      <c r="O172" s="236"/>
      <c r="P172" s="236"/>
      <c r="Q172" s="236"/>
      <c r="R172" s="236"/>
      <c r="S172" s="236"/>
      <c r="T172" s="237"/>
      <c r="AT172" s="238" t="s">
        <v>231</v>
      </c>
      <c r="AU172" s="238" t="s">
        <v>135</v>
      </c>
      <c r="AV172" s="12" t="s">
        <v>135</v>
      </c>
      <c r="AW172" s="12" t="s">
        <v>37</v>
      </c>
      <c r="AX172" s="12" t="s">
        <v>77</v>
      </c>
      <c r="AY172" s="238" t="s">
        <v>187</v>
      </c>
    </row>
    <row r="173" spans="2:51" s="12" customFormat="1" ht="12">
      <c r="B173" s="228"/>
      <c r="C173" s="229"/>
      <c r="D173" s="225" t="s">
        <v>231</v>
      </c>
      <c r="E173" s="230" t="s">
        <v>30</v>
      </c>
      <c r="F173" s="231" t="s">
        <v>326</v>
      </c>
      <c r="G173" s="229"/>
      <c r="H173" s="232">
        <v>-10.5</v>
      </c>
      <c r="I173" s="233"/>
      <c r="J173" s="229"/>
      <c r="K173" s="229"/>
      <c r="L173" s="234"/>
      <c r="M173" s="235"/>
      <c r="N173" s="236"/>
      <c r="O173" s="236"/>
      <c r="P173" s="236"/>
      <c r="Q173" s="236"/>
      <c r="R173" s="236"/>
      <c r="S173" s="236"/>
      <c r="T173" s="237"/>
      <c r="AT173" s="238" t="s">
        <v>231</v>
      </c>
      <c r="AU173" s="238" t="s">
        <v>135</v>
      </c>
      <c r="AV173" s="12" t="s">
        <v>135</v>
      </c>
      <c r="AW173" s="12" t="s">
        <v>37</v>
      </c>
      <c r="AX173" s="12" t="s">
        <v>77</v>
      </c>
      <c r="AY173" s="238" t="s">
        <v>187</v>
      </c>
    </row>
    <row r="174" spans="2:51" s="12" customFormat="1" ht="12">
      <c r="B174" s="228"/>
      <c r="C174" s="229"/>
      <c r="D174" s="225" t="s">
        <v>231</v>
      </c>
      <c r="E174" s="230" t="s">
        <v>30</v>
      </c>
      <c r="F174" s="231" t="s">
        <v>327</v>
      </c>
      <c r="G174" s="229"/>
      <c r="H174" s="232">
        <v>-2.42</v>
      </c>
      <c r="I174" s="233"/>
      <c r="J174" s="229"/>
      <c r="K174" s="229"/>
      <c r="L174" s="234"/>
      <c r="M174" s="235"/>
      <c r="N174" s="236"/>
      <c r="O174" s="236"/>
      <c r="P174" s="236"/>
      <c r="Q174" s="236"/>
      <c r="R174" s="236"/>
      <c r="S174" s="236"/>
      <c r="T174" s="237"/>
      <c r="AT174" s="238" t="s">
        <v>231</v>
      </c>
      <c r="AU174" s="238" t="s">
        <v>135</v>
      </c>
      <c r="AV174" s="12" t="s">
        <v>135</v>
      </c>
      <c r="AW174" s="12" t="s">
        <v>37</v>
      </c>
      <c r="AX174" s="12" t="s">
        <v>77</v>
      </c>
      <c r="AY174" s="238" t="s">
        <v>187</v>
      </c>
    </row>
    <row r="175" spans="2:51" s="12" customFormat="1" ht="12">
      <c r="B175" s="228"/>
      <c r="C175" s="229"/>
      <c r="D175" s="225" t="s">
        <v>231</v>
      </c>
      <c r="E175" s="230" t="s">
        <v>30</v>
      </c>
      <c r="F175" s="231" t="s">
        <v>328</v>
      </c>
      <c r="G175" s="229"/>
      <c r="H175" s="232">
        <v>64.5</v>
      </c>
      <c r="I175" s="233"/>
      <c r="J175" s="229"/>
      <c r="K175" s="229"/>
      <c r="L175" s="234"/>
      <c r="M175" s="235"/>
      <c r="N175" s="236"/>
      <c r="O175" s="236"/>
      <c r="P175" s="236"/>
      <c r="Q175" s="236"/>
      <c r="R175" s="236"/>
      <c r="S175" s="236"/>
      <c r="T175" s="237"/>
      <c r="AT175" s="238" t="s">
        <v>231</v>
      </c>
      <c r="AU175" s="238" t="s">
        <v>135</v>
      </c>
      <c r="AV175" s="12" t="s">
        <v>135</v>
      </c>
      <c r="AW175" s="12" t="s">
        <v>37</v>
      </c>
      <c r="AX175" s="12" t="s">
        <v>77</v>
      </c>
      <c r="AY175" s="238" t="s">
        <v>187</v>
      </c>
    </row>
    <row r="176" spans="2:51" s="13" customFormat="1" ht="12">
      <c r="B176" s="239"/>
      <c r="C176" s="240"/>
      <c r="D176" s="225" t="s">
        <v>231</v>
      </c>
      <c r="E176" s="241" t="s">
        <v>30</v>
      </c>
      <c r="F176" s="242" t="s">
        <v>272</v>
      </c>
      <c r="G176" s="240"/>
      <c r="H176" s="243">
        <v>257.05000000000007</v>
      </c>
      <c r="I176" s="244"/>
      <c r="J176" s="240"/>
      <c r="K176" s="240"/>
      <c r="L176" s="245"/>
      <c r="M176" s="246"/>
      <c r="N176" s="247"/>
      <c r="O176" s="247"/>
      <c r="P176" s="247"/>
      <c r="Q176" s="247"/>
      <c r="R176" s="247"/>
      <c r="S176" s="247"/>
      <c r="T176" s="248"/>
      <c r="AT176" s="249" t="s">
        <v>231</v>
      </c>
      <c r="AU176" s="249" t="s">
        <v>135</v>
      </c>
      <c r="AV176" s="13" t="s">
        <v>194</v>
      </c>
      <c r="AW176" s="13" t="s">
        <v>37</v>
      </c>
      <c r="AX176" s="13" t="s">
        <v>77</v>
      </c>
      <c r="AY176" s="249" t="s">
        <v>187</v>
      </c>
    </row>
    <row r="177" spans="2:51" s="12" customFormat="1" ht="12">
      <c r="B177" s="228"/>
      <c r="C177" s="229"/>
      <c r="D177" s="225" t="s">
        <v>231</v>
      </c>
      <c r="E177" s="230" t="s">
        <v>30</v>
      </c>
      <c r="F177" s="231" t="s">
        <v>329</v>
      </c>
      <c r="G177" s="229"/>
      <c r="H177" s="232">
        <v>282.755</v>
      </c>
      <c r="I177" s="233"/>
      <c r="J177" s="229"/>
      <c r="K177" s="229"/>
      <c r="L177" s="234"/>
      <c r="M177" s="235"/>
      <c r="N177" s="236"/>
      <c r="O177" s="236"/>
      <c r="P177" s="236"/>
      <c r="Q177" s="236"/>
      <c r="R177" s="236"/>
      <c r="S177" s="236"/>
      <c r="T177" s="237"/>
      <c r="AT177" s="238" t="s">
        <v>231</v>
      </c>
      <c r="AU177" s="238" t="s">
        <v>135</v>
      </c>
      <c r="AV177" s="12" t="s">
        <v>135</v>
      </c>
      <c r="AW177" s="12" t="s">
        <v>37</v>
      </c>
      <c r="AX177" s="12" t="s">
        <v>21</v>
      </c>
      <c r="AY177" s="238" t="s">
        <v>187</v>
      </c>
    </row>
    <row r="178" spans="2:65" s="1" customFormat="1" ht="16.5" customHeight="1">
      <c r="B178" s="39"/>
      <c r="C178" s="212" t="s">
        <v>330</v>
      </c>
      <c r="D178" s="212" t="s">
        <v>189</v>
      </c>
      <c r="E178" s="213" t="s">
        <v>331</v>
      </c>
      <c r="F178" s="214" t="s">
        <v>332</v>
      </c>
      <c r="G178" s="215" t="s">
        <v>333</v>
      </c>
      <c r="H178" s="216">
        <v>1</v>
      </c>
      <c r="I178" s="217"/>
      <c r="J178" s="218">
        <f>ROUND(I178*H178,2)</f>
        <v>0</v>
      </c>
      <c r="K178" s="214" t="s">
        <v>30</v>
      </c>
      <c r="L178" s="44"/>
      <c r="M178" s="219" t="s">
        <v>30</v>
      </c>
      <c r="N178" s="220" t="s">
        <v>49</v>
      </c>
      <c r="O178" s="84"/>
      <c r="P178" s="221">
        <f>O178*H178</f>
        <v>0</v>
      </c>
      <c r="Q178" s="221">
        <v>0.33012</v>
      </c>
      <c r="R178" s="221">
        <f>Q178*H178</f>
        <v>0.33012</v>
      </c>
      <c r="S178" s="221">
        <v>0</v>
      </c>
      <c r="T178" s="222">
        <f>S178*H178</f>
        <v>0</v>
      </c>
      <c r="AR178" s="223" t="s">
        <v>194</v>
      </c>
      <c r="AT178" s="223" t="s">
        <v>189</v>
      </c>
      <c r="AU178" s="223" t="s">
        <v>135</v>
      </c>
      <c r="AY178" s="17" t="s">
        <v>187</v>
      </c>
      <c r="BE178" s="224">
        <f>IF(N178="základní",J178,0)</f>
        <v>0</v>
      </c>
      <c r="BF178" s="224">
        <f>IF(N178="snížená",J178,0)</f>
        <v>0</v>
      </c>
      <c r="BG178" s="224">
        <f>IF(N178="zákl. přenesená",J178,0)</f>
        <v>0</v>
      </c>
      <c r="BH178" s="224">
        <f>IF(N178="sníž. přenesená",J178,0)</f>
        <v>0</v>
      </c>
      <c r="BI178" s="224">
        <f>IF(N178="nulová",J178,0)</f>
        <v>0</v>
      </c>
      <c r="BJ178" s="17" t="s">
        <v>135</v>
      </c>
      <c r="BK178" s="224">
        <f>ROUND(I178*H178,2)</f>
        <v>0</v>
      </c>
      <c r="BL178" s="17" t="s">
        <v>194</v>
      </c>
      <c r="BM178" s="223" t="s">
        <v>334</v>
      </c>
    </row>
    <row r="179" spans="2:47" s="1" customFormat="1" ht="12">
      <c r="B179" s="39"/>
      <c r="C179" s="40"/>
      <c r="D179" s="225" t="s">
        <v>196</v>
      </c>
      <c r="E179" s="40"/>
      <c r="F179" s="226" t="s">
        <v>335</v>
      </c>
      <c r="G179" s="40"/>
      <c r="H179" s="40"/>
      <c r="I179" s="136"/>
      <c r="J179" s="40"/>
      <c r="K179" s="40"/>
      <c r="L179" s="44"/>
      <c r="M179" s="227"/>
      <c r="N179" s="84"/>
      <c r="O179" s="84"/>
      <c r="P179" s="84"/>
      <c r="Q179" s="84"/>
      <c r="R179" s="84"/>
      <c r="S179" s="84"/>
      <c r="T179" s="85"/>
      <c r="AT179" s="17" t="s">
        <v>196</v>
      </c>
      <c r="AU179" s="17" t="s">
        <v>135</v>
      </c>
    </row>
    <row r="180" spans="2:65" s="1" customFormat="1" ht="16.5" customHeight="1">
      <c r="B180" s="39"/>
      <c r="C180" s="212" t="s">
        <v>336</v>
      </c>
      <c r="D180" s="212" t="s">
        <v>189</v>
      </c>
      <c r="E180" s="213" t="s">
        <v>337</v>
      </c>
      <c r="F180" s="214" t="s">
        <v>338</v>
      </c>
      <c r="G180" s="215" t="s">
        <v>339</v>
      </c>
      <c r="H180" s="216">
        <v>1</v>
      </c>
      <c r="I180" s="217"/>
      <c r="J180" s="218">
        <f>ROUND(I180*H180,2)</f>
        <v>0</v>
      </c>
      <c r="K180" s="214" t="s">
        <v>193</v>
      </c>
      <c r="L180" s="44"/>
      <c r="M180" s="219" t="s">
        <v>30</v>
      </c>
      <c r="N180" s="220" t="s">
        <v>49</v>
      </c>
      <c r="O180" s="84"/>
      <c r="P180" s="221">
        <f>O180*H180</f>
        <v>0</v>
      </c>
      <c r="Q180" s="221">
        <v>0.01794</v>
      </c>
      <c r="R180" s="221">
        <f>Q180*H180</f>
        <v>0.01794</v>
      </c>
      <c r="S180" s="221">
        <v>0</v>
      </c>
      <c r="T180" s="222">
        <f>S180*H180</f>
        <v>0</v>
      </c>
      <c r="AR180" s="223" t="s">
        <v>194</v>
      </c>
      <c r="AT180" s="223" t="s">
        <v>189</v>
      </c>
      <c r="AU180" s="223" t="s">
        <v>135</v>
      </c>
      <c r="AY180" s="17" t="s">
        <v>187</v>
      </c>
      <c r="BE180" s="224">
        <f>IF(N180="základní",J180,0)</f>
        <v>0</v>
      </c>
      <c r="BF180" s="224">
        <f>IF(N180="snížená",J180,0)</f>
        <v>0</v>
      </c>
      <c r="BG180" s="224">
        <f>IF(N180="zákl. přenesená",J180,0)</f>
        <v>0</v>
      </c>
      <c r="BH180" s="224">
        <f>IF(N180="sníž. přenesená",J180,0)</f>
        <v>0</v>
      </c>
      <c r="BI180" s="224">
        <f>IF(N180="nulová",J180,0)</f>
        <v>0</v>
      </c>
      <c r="BJ180" s="17" t="s">
        <v>135</v>
      </c>
      <c r="BK180" s="224">
        <f>ROUND(I180*H180,2)</f>
        <v>0</v>
      </c>
      <c r="BL180" s="17" t="s">
        <v>194</v>
      </c>
      <c r="BM180" s="223" t="s">
        <v>340</v>
      </c>
    </row>
    <row r="181" spans="2:65" s="1" customFormat="1" ht="16.5" customHeight="1">
      <c r="B181" s="39"/>
      <c r="C181" s="212" t="s">
        <v>341</v>
      </c>
      <c r="D181" s="212" t="s">
        <v>189</v>
      </c>
      <c r="E181" s="213" t="s">
        <v>342</v>
      </c>
      <c r="F181" s="214" t="s">
        <v>343</v>
      </c>
      <c r="G181" s="215" t="s">
        <v>339</v>
      </c>
      <c r="H181" s="216">
        <v>2</v>
      </c>
      <c r="I181" s="217"/>
      <c r="J181" s="218">
        <f>ROUND(I181*H181,2)</f>
        <v>0</v>
      </c>
      <c r="K181" s="214" t="s">
        <v>193</v>
      </c>
      <c r="L181" s="44"/>
      <c r="M181" s="219" t="s">
        <v>30</v>
      </c>
      <c r="N181" s="220" t="s">
        <v>49</v>
      </c>
      <c r="O181" s="84"/>
      <c r="P181" s="221">
        <f>O181*H181</f>
        <v>0</v>
      </c>
      <c r="Q181" s="221">
        <v>0.02278</v>
      </c>
      <c r="R181" s="221">
        <f>Q181*H181</f>
        <v>0.04556</v>
      </c>
      <c r="S181" s="221">
        <v>0</v>
      </c>
      <c r="T181" s="222">
        <f>S181*H181</f>
        <v>0</v>
      </c>
      <c r="AR181" s="223" t="s">
        <v>194</v>
      </c>
      <c r="AT181" s="223" t="s">
        <v>189</v>
      </c>
      <c r="AU181" s="223" t="s">
        <v>135</v>
      </c>
      <c r="AY181" s="17" t="s">
        <v>187</v>
      </c>
      <c r="BE181" s="224">
        <f>IF(N181="základní",J181,0)</f>
        <v>0</v>
      </c>
      <c r="BF181" s="224">
        <f>IF(N181="snížená",J181,0)</f>
        <v>0</v>
      </c>
      <c r="BG181" s="224">
        <f>IF(N181="zákl. přenesená",J181,0)</f>
        <v>0</v>
      </c>
      <c r="BH181" s="224">
        <f>IF(N181="sníž. přenesená",J181,0)</f>
        <v>0</v>
      </c>
      <c r="BI181" s="224">
        <f>IF(N181="nulová",J181,0)</f>
        <v>0</v>
      </c>
      <c r="BJ181" s="17" t="s">
        <v>135</v>
      </c>
      <c r="BK181" s="224">
        <f>ROUND(I181*H181,2)</f>
        <v>0</v>
      </c>
      <c r="BL181" s="17" t="s">
        <v>194</v>
      </c>
      <c r="BM181" s="223" t="s">
        <v>344</v>
      </c>
    </row>
    <row r="182" spans="2:65" s="1" customFormat="1" ht="16.5" customHeight="1">
      <c r="B182" s="39"/>
      <c r="C182" s="212" t="s">
        <v>345</v>
      </c>
      <c r="D182" s="212" t="s">
        <v>189</v>
      </c>
      <c r="E182" s="213" t="s">
        <v>346</v>
      </c>
      <c r="F182" s="214" t="s">
        <v>347</v>
      </c>
      <c r="G182" s="215" t="s">
        <v>339</v>
      </c>
      <c r="H182" s="216">
        <v>15</v>
      </c>
      <c r="I182" s="217"/>
      <c r="J182" s="218">
        <f>ROUND(I182*H182,2)</f>
        <v>0</v>
      </c>
      <c r="K182" s="214" t="s">
        <v>224</v>
      </c>
      <c r="L182" s="44"/>
      <c r="M182" s="219" t="s">
        <v>30</v>
      </c>
      <c r="N182" s="220" t="s">
        <v>49</v>
      </c>
      <c r="O182" s="84"/>
      <c r="P182" s="221">
        <f>O182*H182</f>
        <v>0</v>
      </c>
      <c r="Q182" s="221">
        <v>0.03727</v>
      </c>
      <c r="R182" s="221">
        <f>Q182*H182</f>
        <v>0.5590499999999999</v>
      </c>
      <c r="S182" s="221">
        <v>0</v>
      </c>
      <c r="T182" s="222">
        <f>S182*H182</f>
        <v>0</v>
      </c>
      <c r="AR182" s="223" t="s">
        <v>194</v>
      </c>
      <c r="AT182" s="223" t="s">
        <v>189</v>
      </c>
      <c r="AU182" s="223" t="s">
        <v>135</v>
      </c>
      <c r="AY182" s="17" t="s">
        <v>187</v>
      </c>
      <c r="BE182" s="224">
        <f>IF(N182="základní",J182,0)</f>
        <v>0</v>
      </c>
      <c r="BF182" s="224">
        <f>IF(N182="snížená",J182,0)</f>
        <v>0</v>
      </c>
      <c r="BG182" s="224">
        <f>IF(N182="zákl. přenesená",J182,0)</f>
        <v>0</v>
      </c>
      <c r="BH182" s="224">
        <f>IF(N182="sníž. přenesená",J182,0)</f>
        <v>0</v>
      </c>
      <c r="BI182" s="224">
        <f>IF(N182="nulová",J182,0)</f>
        <v>0</v>
      </c>
      <c r="BJ182" s="17" t="s">
        <v>135</v>
      </c>
      <c r="BK182" s="224">
        <f>ROUND(I182*H182,2)</f>
        <v>0</v>
      </c>
      <c r="BL182" s="17" t="s">
        <v>194</v>
      </c>
      <c r="BM182" s="223" t="s">
        <v>348</v>
      </c>
    </row>
    <row r="183" spans="2:65" s="1" customFormat="1" ht="16.5" customHeight="1">
      <c r="B183" s="39"/>
      <c r="C183" s="212" t="s">
        <v>349</v>
      </c>
      <c r="D183" s="212" t="s">
        <v>189</v>
      </c>
      <c r="E183" s="213" t="s">
        <v>350</v>
      </c>
      <c r="F183" s="214" t="s">
        <v>351</v>
      </c>
      <c r="G183" s="215" t="s">
        <v>339</v>
      </c>
      <c r="H183" s="216">
        <v>41</v>
      </c>
      <c r="I183" s="217"/>
      <c r="J183" s="218">
        <f>ROUND(I183*H183,2)</f>
        <v>0</v>
      </c>
      <c r="K183" s="214" t="s">
        <v>224</v>
      </c>
      <c r="L183" s="44"/>
      <c r="M183" s="219" t="s">
        <v>30</v>
      </c>
      <c r="N183" s="220" t="s">
        <v>49</v>
      </c>
      <c r="O183" s="84"/>
      <c r="P183" s="221">
        <f>O183*H183</f>
        <v>0</v>
      </c>
      <c r="Q183" s="221">
        <v>0.04645</v>
      </c>
      <c r="R183" s="221">
        <f>Q183*H183</f>
        <v>1.90445</v>
      </c>
      <c r="S183" s="221">
        <v>0</v>
      </c>
      <c r="T183" s="222">
        <f>S183*H183</f>
        <v>0</v>
      </c>
      <c r="AR183" s="223" t="s">
        <v>194</v>
      </c>
      <c r="AT183" s="223" t="s">
        <v>189</v>
      </c>
      <c r="AU183" s="223" t="s">
        <v>135</v>
      </c>
      <c r="AY183" s="17" t="s">
        <v>187</v>
      </c>
      <c r="BE183" s="224">
        <f>IF(N183="základní",J183,0)</f>
        <v>0</v>
      </c>
      <c r="BF183" s="224">
        <f>IF(N183="snížená",J183,0)</f>
        <v>0</v>
      </c>
      <c r="BG183" s="224">
        <f>IF(N183="zákl. přenesená",J183,0)</f>
        <v>0</v>
      </c>
      <c r="BH183" s="224">
        <f>IF(N183="sníž. přenesená",J183,0)</f>
        <v>0</v>
      </c>
      <c r="BI183" s="224">
        <f>IF(N183="nulová",J183,0)</f>
        <v>0</v>
      </c>
      <c r="BJ183" s="17" t="s">
        <v>135</v>
      </c>
      <c r="BK183" s="224">
        <f>ROUND(I183*H183,2)</f>
        <v>0</v>
      </c>
      <c r="BL183" s="17" t="s">
        <v>194</v>
      </c>
      <c r="BM183" s="223" t="s">
        <v>352</v>
      </c>
    </row>
    <row r="184" spans="2:65" s="1" customFormat="1" ht="16.5" customHeight="1">
      <c r="B184" s="39"/>
      <c r="C184" s="212" t="s">
        <v>353</v>
      </c>
      <c r="D184" s="212" t="s">
        <v>189</v>
      </c>
      <c r="E184" s="213" t="s">
        <v>354</v>
      </c>
      <c r="F184" s="214" t="s">
        <v>355</v>
      </c>
      <c r="G184" s="215" t="s">
        <v>339</v>
      </c>
      <c r="H184" s="216">
        <v>35</v>
      </c>
      <c r="I184" s="217"/>
      <c r="J184" s="218">
        <f>ROUND(I184*H184,2)</f>
        <v>0</v>
      </c>
      <c r="K184" s="214" t="s">
        <v>224</v>
      </c>
      <c r="L184" s="44"/>
      <c r="M184" s="219" t="s">
        <v>30</v>
      </c>
      <c r="N184" s="220" t="s">
        <v>49</v>
      </c>
      <c r="O184" s="84"/>
      <c r="P184" s="221">
        <f>O184*H184</f>
        <v>0</v>
      </c>
      <c r="Q184" s="221">
        <v>0.05563</v>
      </c>
      <c r="R184" s="221">
        <f>Q184*H184</f>
        <v>1.94705</v>
      </c>
      <c r="S184" s="221">
        <v>0</v>
      </c>
      <c r="T184" s="222">
        <f>S184*H184</f>
        <v>0</v>
      </c>
      <c r="AR184" s="223" t="s">
        <v>194</v>
      </c>
      <c r="AT184" s="223" t="s">
        <v>189</v>
      </c>
      <c r="AU184" s="223" t="s">
        <v>135</v>
      </c>
      <c r="AY184" s="17" t="s">
        <v>187</v>
      </c>
      <c r="BE184" s="224">
        <f>IF(N184="základní",J184,0)</f>
        <v>0</v>
      </c>
      <c r="BF184" s="224">
        <f>IF(N184="snížená",J184,0)</f>
        <v>0</v>
      </c>
      <c r="BG184" s="224">
        <f>IF(N184="zákl. přenesená",J184,0)</f>
        <v>0</v>
      </c>
      <c r="BH184" s="224">
        <f>IF(N184="sníž. přenesená",J184,0)</f>
        <v>0</v>
      </c>
      <c r="BI184" s="224">
        <f>IF(N184="nulová",J184,0)</f>
        <v>0</v>
      </c>
      <c r="BJ184" s="17" t="s">
        <v>135</v>
      </c>
      <c r="BK184" s="224">
        <f>ROUND(I184*H184,2)</f>
        <v>0</v>
      </c>
      <c r="BL184" s="17" t="s">
        <v>194</v>
      </c>
      <c r="BM184" s="223" t="s">
        <v>356</v>
      </c>
    </row>
    <row r="185" spans="2:65" s="1" customFormat="1" ht="16.5" customHeight="1">
      <c r="B185" s="39"/>
      <c r="C185" s="212" t="s">
        <v>357</v>
      </c>
      <c r="D185" s="212" t="s">
        <v>189</v>
      </c>
      <c r="E185" s="213" t="s">
        <v>358</v>
      </c>
      <c r="F185" s="214" t="s">
        <v>359</v>
      </c>
      <c r="G185" s="215" t="s">
        <v>339</v>
      </c>
      <c r="H185" s="216">
        <v>35</v>
      </c>
      <c r="I185" s="217"/>
      <c r="J185" s="218">
        <f>ROUND(I185*H185,2)</f>
        <v>0</v>
      </c>
      <c r="K185" s="214" t="s">
        <v>224</v>
      </c>
      <c r="L185" s="44"/>
      <c r="M185" s="219" t="s">
        <v>30</v>
      </c>
      <c r="N185" s="220" t="s">
        <v>49</v>
      </c>
      <c r="O185" s="84"/>
      <c r="P185" s="221">
        <f>O185*H185</f>
        <v>0</v>
      </c>
      <c r="Q185" s="221">
        <v>0.06481</v>
      </c>
      <c r="R185" s="221">
        <f>Q185*H185</f>
        <v>2.2683500000000003</v>
      </c>
      <c r="S185" s="221">
        <v>0</v>
      </c>
      <c r="T185" s="222">
        <f>S185*H185</f>
        <v>0</v>
      </c>
      <c r="AR185" s="223" t="s">
        <v>194</v>
      </c>
      <c r="AT185" s="223" t="s">
        <v>189</v>
      </c>
      <c r="AU185" s="223" t="s">
        <v>135</v>
      </c>
      <c r="AY185" s="17" t="s">
        <v>187</v>
      </c>
      <c r="BE185" s="224">
        <f>IF(N185="základní",J185,0)</f>
        <v>0</v>
      </c>
      <c r="BF185" s="224">
        <f>IF(N185="snížená",J185,0)</f>
        <v>0</v>
      </c>
      <c r="BG185" s="224">
        <f>IF(N185="zákl. přenesená",J185,0)</f>
        <v>0</v>
      </c>
      <c r="BH185" s="224">
        <f>IF(N185="sníž. přenesená",J185,0)</f>
        <v>0</v>
      </c>
      <c r="BI185" s="224">
        <f>IF(N185="nulová",J185,0)</f>
        <v>0</v>
      </c>
      <c r="BJ185" s="17" t="s">
        <v>135</v>
      </c>
      <c r="BK185" s="224">
        <f>ROUND(I185*H185,2)</f>
        <v>0</v>
      </c>
      <c r="BL185" s="17" t="s">
        <v>194</v>
      </c>
      <c r="BM185" s="223" t="s">
        <v>360</v>
      </c>
    </row>
    <row r="186" spans="2:65" s="1" customFormat="1" ht="16.5" customHeight="1">
      <c r="B186" s="39"/>
      <c r="C186" s="212" t="s">
        <v>361</v>
      </c>
      <c r="D186" s="212" t="s">
        <v>189</v>
      </c>
      <c r="E186" s="213" t="s">
        <v>362</v>
      </c>
      <c r="F186" s="214" t="s">
        <v>363</v>
      </c>
      <c r="G186" s="215" t="s">
        <v>339</v>
      </c>
      <c r="H186" s="216">
        <v>4</v>
      </c>
      <c r="I186" s="217"/>
      <c r="J186" s="218">
        <f>ROUND(I186*H186,2)</f>
        <v>0</v>
      </c>
      <c r="K186" s="214" t="s">
        <v>224</v>
      </c>
      <c r="L186" s="44"/>
      <c r="M186" s="219" t="s">
        <v>30</v>
      </c>
      <c r="N186" s="220" t="s">
        <v>49</v>
      </c>
      <c r="O186" s="84"/>
      <c r="P186" s="221">
        <f>O186*H186</f>
        <v>0</v>
      </c>
      <c r="Q186" s="221">
        <v>0.07429</v>
      </c>
      <c r="R186" s="221">
        <f>Q186*H186</f>
        <v>0.29716</v>
      </c>
      <c r="S186" s="221">
        <v>0</v>
      </c>
      <c r="T186" s="222">
        <f>S186*H186</f>
        <v>0</v>
      </c>
      <c r="AR186" s="223" t="s">
        <v>194</v>
      </c>
      <c r="AT186" s="223" t="s">
        <v>189</v>
      </c>
      <c r="AU186" s="223" t="s">
        <v>135</v>
      </c>
      <c r="AY186" s="17" t="s">
        <v>187</v>
      </c>
      <c r="BE186" s="224">
        <f>IF(N186="základní",J186,0)</f>
        <v>0</v>
      </c>
      <c r="BF186" s="224">
        <f>IF(N186="snížená",J186,0)</f>
        <v>0</v>
      </c>
      <c r="BG186" s="224">
        <f>IF(N186="zákl. přenesená",J186,0)</f>
        <v>0</v>
      </c>
      <c r="BH186" s="224">
        <f>IF(N186="sníž. přenesená",J186,0)</f>
        <v>0</v>
      </c>
      <c r="BI186" s="224">
        <f>IF(N186="nulová",J186,0)</f>
        <v>0</v>
      </c>
      <c r="BJ186" s="17" t="s">
        <v>135</v>
      </c>
      <c r="BK186" s="224">
        <f>ROUND(I186*H186,2)</f>
        <v>0</v>
      </c>
      <c r="BL186" s="17" t="s">
        <v>194</v>
      </c>
      <c r="BM186" s="223" t="s">
        <v>364</v>
      </c>
    </row>
    <row r="187" spans="2:65" s="1" customFormat="1" ht="16.5" customHeight="1">
      <c r="B187" s="39"/>
      <c r="C187" s="212" t="s">
        <v>365</v>
      </c>
      <c r="D187" s="212" t="s">
        <v>189</v>
      </c>
      <c r="E187" s="213" t="s">
        <v>366</v>
      </c>
      <c r="F187" s="214" t="s">
        <v>367</v>
      </c>
      <c r="G187" s="215" t="s">
        <v>339</v>
      </c>
      <c r="H187" s="216">
        <v>5</v>
      </c>
      <c r="I187" s="217"/>
      <c r="J187" s="218">
        <f>ROUND(I187*H187,2)</f>
        <v>0</v>
      </c>
      <c r="K187" s="214" t="s">
        <v>224</v>
      </c>
      <c r="L187" s="44"/>
      <c r="M187" s="219" t="s">
        <v>30</v>
      </c>
      <c r="N187" s="220" t="s">
        <v>49</v>
      </c>
      <c r="O187" s="84"/>
      <c r="P187" s="221">
        <f>O187*H187</f>
        <v>0</v>
      </c>
      <c r="Q187" s="221">
        <v>0.08347</v>
      </c>
      <c r="R187" s="221">
        <f>Q187*H187</f>
        <v>0.41735</v>
      </c>
      <c r="S187" s="221">
        <v>0</v>
      </c>
      <c r="T187" s="222">
        <f>S187*H187</f>
        <v>0</v>
      </c>
      <c r="AR187" s="223" t="s">
        <v>194</v>
      </c>
      <c r="AT187" s="223" t="s">
        <v>189</v>
      </c>
      <c r="AU187" s="223" t="s">
        <v>135</v>
      </c>
      <c r="AY187" s="17" t="s">
        <v>187</v>
      </c>
      <c r="BE187" s="224">
        <f>IF(N187="základní",J187,0)</f>
        <v>0</v>
      </c>
      <c r="BF187" s="224">
        <f>IF(N187="snížená",J187,0)</f>
        <v>0</v>
      </c>
      <c r="BG187" s="224">
        <f>IF(N187="zákl. přenesená",J187,0)</f>
        <v>0</v>
      </c>
      <c r="BH187" s="224">
        <f>IF(N187="sníž. přenesená",J187,0)</f>
        <v>0</v>
      </c>
      <c r="BI187" s="224">
        <f>IF(N187="nulová",J187,0)</f>
        <v>0</v>
      </c>
      <c r="BJ187" s="17" t="s">
        <v>135</v>
      </c>
      <c r="BK187" s="224">
        <f>ROUND(I187*H187,2)</f>
        <v>0</v>
      </c>
      <c r="BL187" s="17" t="s">
        <v>194</v>
      </c>
      <c r="BM187" s="223" t="s">
        <v>368</v>
      </c>
    </row>
    <row r="188" spans="2:65" s="1" customFormat="1" ht="16.5" customHeight="1">
      <c r="B188" s="39"/>
      <c r="C188" s="212" t="s">
        <v>369</v>
      </c>
      <c r="D188" s="212" t="s">
        <v>189</v>
      </c>
      <c r="E188" s="213" t="s">
        <v>370</v>
      </c>
      <c r="F188" s="214" t="s">
        <v>371</v>
      </c>
      <c r="G188" s="215" t="s">
        <v>339</v>
      </c>
      <c r="H188" s="216">
        <v>5</v>
      </c>
      <c r="I188" s="217"/>
      <c r="J188" s="218">
        <f>ROUND(I188*H188,2)</f>
        <v>0</v>
      </c>
      <c r="K188" s="214" t="s">
        <v>224</v>
      </c>
      <c r="L188" s="44"/>
      <c r="M188" s="219" t="s">
        <v>30</v>
      </c>
      <c r="N188" s="220" t="s">
        <v>49</v>
      </c>
      <c r="O188" s="84"/>
      <c r="P188" s="221">
        <f>O188*H188</f>
        <v>0</v>
      </c>
      <c r="Q188" s="221">
        <v>0.09285</v>
      </c>
      <c r="R188" s="221">
        <f>Q188*H188</f>
        <v>0.46425</v>
      </c>
      <c r="S188" s="221">
        <v>0</v>
      </c>
      <c r="T188" s="222">
        <f>S188*H188</f>
        <v>0</v>
      </c>
      <c r="AR188" s="223" t="s">
        <v>194</v>
      </c>
      <c r="AT188" s="223" t="s">
        <v>189</v>
      </c>
      <c r="AU188" s="223" t="s">
        <v>135</v>
      </c>
      <c r="AY188" s="17" t="s">
        <v>187</v>
      </c>
      <c r="BE188" s="224">
        <f>IF(N188="základní",J188,0)</f>
        <v>0</v>
      </c>
      <c r="BF188" s="224">
        <f>IF(N188="snížená",J188,0)</f>
        <v>0</v>
      </c>
      <c r="BG188" s="224">
        <f>IF(N188="zákl. přenesená",J188,0)</f>
        <v>0</v>
      </c>
      <c r="BH188" s="224">
        <f>IF(N188="sníž. přenesená",J188,0)</f>
        <v>0</v>
      </c>
      <c r="BI188" s="224">
        <f>IF(N188="nulová",J188,0)</f>
        <v>0</v>
      </c>
      <c r="BJ188" s="17" t="s">
        <v>135</v>
      </c>
      <c r="BK188" s="224">
        <f>ROUND(I188*H188,2)</f>
        <v>0</v>
      </c>
      <c r="BL188" s="17" t="s">
        <v>194</v>
      </c>
      <c r="BM188" s="223" t="s">
        <v>372</v>
      </c>
    </row>
    <row r="189" spans="2:65" s="1" customFormat="1" ht="16.5" customHeight="1">
      <c r="B189" s="39"/>
      <c r="C189" s="212" t="s">
        <v>373</v>
      </c>
      <c r="D189" s="212" t="s">
        <v>189</v>
      </c>
      <c r="E189" s="213" t="s">
        <v>374</v>
      </c>
      <c r="F189" s="214" t="s">
        <v>375</v>
      </c>
      <c r="G189" s="215" t="s">
        <v>339</v>
      </c>
      <c r="H189" s="216">
        <v>5</v>
      </c>
      <c r="I189" s="217"/>
      <c r="J189" s="218">
        <f>ROUND(I189*H189,2)</f>
        <v>0</v>
      </c>
      <c r="K189" s="214" t="s">
        <v>224</v>
      </c>
      <c r="L189" s="44"/>
      <c r="M189" s="219" t="s">
        <v>30</v>
      </c>
      <c r="N189" s="220" t="s">
        <v>49</v>
      </c>
      <c r="O189" s="84"/>
      <c r="P189" s="221">
        <f>O189*H189</f>
        <v>0</v>
      </c>
      <c r="Q189" s="221">
        <v>0.10203</v>
      </c>
      <c r="R189" s="221">
        <f>Q189*H189</f>
        <v>0.51015</v>
      </c>
      <c r="S189" s="221">
        <v>0</v>
      </c>
      <c r="T189" s="222">
        <f>S189*H189</f>
        <v>0</v>
      </c>
      <c r="AR189" s="223" t="s">
        <v>194</v>
      </c>
      <c r="AT189" s="223" t="s">
        <v>189</v>
      </c>
      <c r="AU189" s="223" t="s">
        <v>135</v>
      </c>
      <c r="AY189" s="17" t="s">
        <v>187</v>
      </c>
      <c r="BE189" s="224">
        <f>IF(N189="základní",J189,0)</f>
        <v>0</v>
      </c>
      <c r="BF189" s="224">
        <f>IF(N189="snížená",J189,0)</f>
        <v>0</v>
      </c>
      <c r="BG189" s="224">
        <f>IF(N189="zákl. přenesená",J189,0)</f>
        <v>0</v>
      </c>
      <c r="BH189" s="224">
        <f>IF(N189="sníž. přenesená",J189,0)</f>
        <v>0</v>
      </c>
      <c r="BI189" s="224">
        <f>IF(N189="nulová",J189,0)</f>
        <v>0</v>
      </c>
      <c r="BJ189" s="17" t="s">
        <v>135</v>
      </c>
      <c r="BK189" s="224">
        <f>ROUND(I189*H189,2)</f>
        <v>0</v>
      </c>
      <c r="BL189" s="17" t="s">
        <v>194</v>
      </c>
      <c r="BM189" s="223" t="s">
        <v>376</v>
      </c>
    </row>
    <row r="190" spans="2:65" s="1" customFormat="1" ht="16.5" customHeight="1">
      <c r="B190" s="39"/>
      <c r="C190" s="212" t="s">
        <v>377</v>
      </c>
      <c r="D190" s="212" t="s">
        <v>189</v>
      </c>
      <c r="E190" s="213" t="s">
        <v>378</v>
      </c>
      <c r="F190" s="214" t="s">
        <v>379</v>
      </c>
      <c r="G190" s="215" t="s">
        <v>339</v>
      </c>
      <c r="H190" s="216">
        <v>1</v>
      </c>
      <c r="I190" s="217"/>
      <c r="J190" s="218">
        <f>ROUND(I190*H190,2)</f>
        <v>0</v>
      </c>
      <c r="K190" s="214" t="s">
        <v>30</v>
      </c>
      <c r="L190" s="44"/>
      <c r="M190" s="219" t="s">
        <v>30</v>
      </c>
      <c r="N190" s="220" t="s">
        <v>49</v>
      </c>
      <c r="O190" s="84"/>
      <c r="P190" s="221">
        <f>O190*H190</f>
        <v>0</v>
      </c>
      <c r="Q190" s="221">
        <v>0</v>
      </c>
      <c r="R190" s="221">
        <f>Q190*H190</f>
        <v>0</v>
      </c>
      <c r="S190" s="221">
        <v>0</v>
      </c>
      <c r="T190" s="222">
        <f>S190*H190</f>
        <v>0</v>
      </c>
      <c r="AR190" s="223" t="s">
        <v>194</v>
      </c>
      <c r="AT190" s="223" t="s">
        <v>189</v>
      </c>
      <c r="AU190" s="223" t="s">
        <v>135</v>
      </c>
      <c r="AY190" s="17" t="s">
        <v>187</v>
      </c>
      <c r="BE190" s="224">
        <f>IF(N190="základní",J190,0)</f>
        <v>0</v>
      </c>
      <c r="BF190" s="224">
        <f>IF(N190="snížená",J190,0)</f>
        <v>0</v>
      </c>
      <c r="BG190" s="224">
        <f>IF(N190="zákl. přenesená",J190,0)</f>
        <v>0</v>
      </c>
      <c r="BH190" s="224">
        <f>IF(N190="sníž. přenesená",J190,0)</f>
        <v>0</v>
      </c>
      <c r="BI190" s="224">
        <f>IF(N190="nulová",J190,0)</f>
        <v>0</v>
      </c>
      <c r="BJ190" s="17" t="s">
        <v>135</v>
      </c>
      <c r="BK190" s="224">
        <f>ROUND(I190*H190,2)</f>
        <v>0</v>
      </c>
      <c r="BL190" s="17" t="s">
        <v>194</v>
      </c>
      <c r="BM190" s="223" t="s">
        <v>380</v>
      </c>
    </row>
    <row r="191" spans="2:47" s="1" customFormat="1" ht="12">
      <c r="B191" s="39"/>
      <c r="C191" s="40"/>
      <c r="D191" s="225" t="s">
        <v>196</v>
      </c>
      <c r="E191" s="40"/>
      <c r="F191" s="226" t="s">
        <v>381</v>
      </c>
      <c r="G191" s="40"/>
      <c r="H191" s="40"/>
      <c r="I191" s="136"/>
      <c r="J191" s="40"/>
      <c r="K191" s="40"/>
      <c r="L191" s="44"/>
      <c r="M191" s="227"/>
      <c r="N191" s="84"/>
      <c r="O191" s="84"/>
      <c r="P191" s="84"/>
      <c r="Q191" s="84"/>
      <c r="R191" s="84"/>
      <c r="S191" s="84"/>
      <c r="T191" s="85"/>
      <c r="AT191" s="17" t="s">
        <v>196</v>
      </c>
      <c r="AU191" s="17" t="s">
        <v>135</v>
      </c>
    </row>
    <row r="192" spans="2:65" s="1" customFormat="1" ht="16.5" customHeight="1">
      <c r="B192" s="39"/>
      <c r="C192" s="212" t="s">
        <v>382</v>
      </c>
      <c r="D192" s="212" t="s">
        <v>189</v>
      </c>
      <c r="E192" s="213" t="s">
        <v>383</v>
      </c>
      <c r="F192" s="214" t="s">
        <v>384</v>
      </c>
      <c r="G192" s="215" t="s">
        <v>236</v>
      </c>
      <c r="H192" s="216">
        <v>28.38</v>
      </c>
      <c r="I192" s="217"/>
      <c r="J192" s="218">
        <f>ROUND(I192*H192,2)</f>
        <v>0</v>
      </c>
      <c r="K192" s="214" t="s">
        <v>193</v>
      </c>
      <c r="L192" s="44"/>
      <c r="M192" s="219" t="s">
        <v>30</v>
      </c>
      <c r="N192" s="220" t="s">
        <v>49</v>
      </c>
      <c r="O192" s="84"/>
      <c r="P192" s="221">
        <f>O192*H192</f>
        <v>0</v>
      </c>
      <c r="Q192" s="221">
        <v>0.00019</v>
      </c>
      <c r="R192" s="221">
        <f>Q192*H192</f>
        <v>0.0053922</v>
      </c>
      <c r="S192" s="221">
        <v>0</v>
      </c>
      <c r="T192" s="222">
        <f>S192*H192</f>
        <v>0</v>
      </c>
      <c r="AR192" s="223" t="s">
        <v>194</v>
      </c>
      <c r="AT192" s="223" t="s">
        <v>189</v>
      </c>
      <c r="AU192" s="223" t="s">
        <v>135</v>
      </c>
      <c r="AY192" s="17" t="s">
        <v>187</v>
      </c>
      <c r="BE192" s="224">
        <f>IF(N192="základní",J192,0)</f>
        <v>0</v>
      </c>
      <c r="BF192" s="224">
        <f>IF(N192="snížená",J192,0)</f>
        <v>0</v>
      </c>
      <c r="BG192" s="224">
        <f>IF(N192="zákl. přenesená",J192,0)</f>
        <v>0</v>
      </c>
      <c r="BH192" s="224">
        <f>IF(N192="sníž. přenesená",J192,0)</f>
        <v>0</v>
      </c>
      <c r="BI192" s="224">
        <f>IF(N192="nulová",J192,0)</f>
        <v>0</v>
      </c>
      <c r="BJ192" s="17" t="s">
        <v>135</v>
      </c>
      <c r="BK192" s="224">
        <f>ROUND(I192*H192,2)</f>
        <v>0</v>
      </c>
      <c r="BL192" s="17" t="s">
        <v>194</v>
      </c>
      <c r="BM192" s="223" t="s">
        <v>385</v>
      </c>
    </row>
    <row r="193" spans="2:51" s="12" customFormat="1" ht="12">
      <c r="B193" s="228"/>
      <c r="C193" s="229"/>
      <c r="D193" s="225" t="s">
        <v>231</v>
      </c>
      <c r="E193" s="230" t="s">
        <v>30</v>
      </c>
      <c r="F193" s="231" t="s">
        <v>386</v>
      </c>
      <c r="G193" s="229"/>
      <c r="H193" s="232">
        <v>28.38</v>
      </c>
      <c r="I193" s="233"/>
      <c r="J193" s="229"/>
      <c r="K193" s="229"/>
      <c r="L193" s="234"/>
      <c r="M193" s="235"/>
      <c r="N193" s="236"/>
      <c r="O193" s="236"/>
      <c r="P193" s="236"/>
      <c r="Q193" s="236"/>
      <c r="R193" s="236"/>
      <c r="S193" s="236"/>
      <c r="T193" s="237"/>
      <c r="AT193" s="238" t="s">
        <v>231</v>
      </c>
      <c r="AU193" s="238" t="s">
        <v>135</v>
      </c>
      <c r="AV193" s="12" t="s">
        <v>135</v>
      </c>
      <c r="AW193" s="12" t="s">
        <v>37</v>
      </c>
      <c r="AX193" s="12" t="s">
        <v>21</v>
      </c>
      <c r="AY193" s="238" t="s">
        <v>187</v>
      </c>
    </row>
    <row r="194" spans="2:65" s="1" customFormat="1" ht="16.5" customHeight="1">
      <c r="B194" s="39"/>
      <c r="C194" s="212" t="s">
        <v>387</v>
      </c>
      <c r="D194" s="212" t="s">
        <v>189</v>
      </c>
      <c r="E194" s="213" t="s">
        <v>388</v>
      </c>
      <c r="F194" s="214" t="s">
        <v>389</v>
      </c>
      <c r="G194" s="215" t="s">
        <v>242</v>
      </c>
      <c r="H194" s="216">
        <v>120.747</v>
      </c>
      <c r="I194" s="217"/>
      <c r="J194" s="218">
        <f>ROUND(I194*H194,2)</f>
        <v>0</v>
      </c>
      <c r="K194" s="214" t="s">
        <v>193</v>
      </c>
      <c r="L194" s="44"/>
      <c r="M194" s="219" t="s">
        <v>30</v>
      </c>
      <c r="N194" s="220" t="s">
        <v>49</v>
      </c>
      <c r="O194" s="84"/>
      <c r="P194" s="221">
        <f>O194*H194</f>
        <v>0</v>
      </c>
      <c r="Q194" s="221">
        <v>0.21104</v>
      </c>
      <c r="R194" s="221">
        <f>Q194*H194</f>
        <v>25.48244688</v>
      </c>
      <c r="S194" s="221">
        <v>0</v>
      </c>
      <c r="T194" s="222">
        <f>S194*H194</f>
        <v>0</v>
      </c>
      <c r="AR194" s="223" t="s">
        <v>194</v>
      </c>
      <c r="AT194" s="223" t="s">
        <v>189</v>
      </c>
      <c r="AU194" s="223" t="s">
        <v>135</v>
      </c>
      <c r="AY194" s="17" t="s">
        <v>187</v>
      </c>
      <c r="BE194" s="224">
        <f>IF(N194="základní",J194,0)</f>
        <v>0</v>
      </c>
      <c r="BF194" s="224">
        <f>IF(N194="snížená",J194,0)</f>
        <v>0</v>
      </c>
      <c r="BG194" s="224">
        <f>IF(N194="zákl. přenesená",J194,0)</f>
        <v>0</v>
      </c>
      <c r="BH194" s="224">
        <f>IF(N194="sníž. přenesená",J194,0)</f>
        <v>0</v>
      </c>
      <c r="BI194" s="224">
        <f>IF(N194="nulová",J194,0)</f>
        <v>0</v>
      </c>
      <c r="BJ194" s="17" t="s">
        <v>135</v>
      </c>
      <c r="BK194" s="224">
        <f>ROUND(I194*H194,2)</f>
        <v>0</v>
      </c>
      <c r="BL194" s="17" t="s">
        <v>194</v>
      </c>
      <c r="BM194" s="223" t="s">
        <v>390</v>
      </c>
    </row>
    <row r="195" spans="2:51" s="12" customFormat="1" ht="12">
      <c r="B195" s="228"/>
      <c r="C195" s="229"/>
      <c r="D195" s="225" t="s">
        <v>231</v>
      </c>
      <c r="E195" s="230" t="s">
        <v>30</v>
      </c>
      <c r="F195" s="231" t="s">
        <v>391</v>
      </c>
      <c r="G195" s="229"/>
      <c r="H195" s="232">
        <v>13.8</v>
      </c>
      <c r="I195" s="233"/>
      <c r="J195" s="229"/>
      <c r="K195" s="229"/>
      <c r="L195" s="234"/>
      <c r="M195" s="235"/>
      <c r="N195" s="236"/>
      <c r="O195" s="236"/>
      <c r="P195" s="236"/>
      <c r="Q195" s="236"/>
      <c r="R195" s="236"/>
      <c r="S195" s="236"/>
      <c r="T195" s="237"/>
      <c r="AT195" s="238" t="s">
        <v>231</v>
      </c>
      <c r="AU195" s="238" t="s">
        <v>135</v>
      </c>
      <c r="AV195" s="12" t="s">
        <v>135</v>
      </c>
      <c r="AW195" s="12" t="s">
        <v>37</v>
      </c>
      <c r="AX195" s="12" t="s">
        <v>77</v>
      </c>
      <c r="AY195" s="238" t="s">
        <v>187</v>
      </c>
    </row>
    <row r="196" spans="2:51" s="12" customFormat="1" ht="12">
      <c r="B196" s="228"/>
      <c r="C196" s="229"/>
      <c r="D196" s="225" t="s">
        <v>231</v>
      </c>
      <c r="E196" s="230" t="s">
        <v>30</v>
      </c>
      <c r="F196" s="231" t="s">
        <v>392</v>
      </c>
      <c r="G196" s="229"/>
      <c r="H196" s="232">
        <v>5.1</v>
      </c>
      <c r="I196" s="233"/>
      <c r="J196" s="229"/>
      <c r="K196" s="229"/>
      <c r="L196" s="234"/>
      <c r="M196" s="235"/>
      <c r="N196" s="236"/>
      <c r="O196" s="236"/>
      <c r="P196" s="236"/>
      <c r="Q196" s="236"/>
      <c r="R196" s="236"/>
      <c r="S196" s="236"/>
      <c r="T196" s="237"/>
      <c r="AT196" s="238" t="s">
        <v>231</v>
      </c>
      <c r="AU196" s="238" t="s">
        <v>135</v>
      </c>
      <c r="AV196" s="12" t="s">
        <v>135</v>
      </c>
      <c r="AW196" s="12" t="s">
        <v>37</v>
      </c>
      <c r="AX196" s="12" t="s">
        <v>77</v>
      </c>
      <c r="AY196" s="238" t="s">
        <v>187</v>
      </c>
    </row>
    <row r="197" spans="2:51" s="12" customFormat="1" ht="12">
      <c r="B197" s="228"/>
      <c r="C197" s="229"/>
      <c r="D197" s="225" t="s">
        <v>231</v>
      </c>
      <c r="E197" s="230" t="s">
        <v>30</v>
      </c>
      <c r="F197" s="231" t="s">
        <v>393</v>
      </c>
      <c r="G197" s="229"/>
      <c r="H197" s="232">
        <v>18</v>
      </c>
      <c r="I197" s="233"/>
      <c r="J197" s="229"/>
      <c r="K197" s="229"/>
      <c r="L197" s="234"/>
      <c r="M197" s="235"/>
      <c r="N197" s="236"/>
      <c r="O197" s="236"/>
      <c r="P197" s="236"/>
      <c r="Q197" s="236"/>
      <c r="R197" s="236"/>
      <c r="S197" s="236"/>
      <c r="T197" s="237"/>
      <c r="AT197" s="238" t="s">
        <v>231</v>
      </c>
      <c r="AU197" s="238" t="s">
        <v>135</v>
      </c>
      <c r="AV197" s="12" t="s">
        <v>135</v>
      </c>
      <c r="AW197" s="12" t="s">
        <v>37</v>
      </c>
      <c r="AX197" s="12" t="s">
        <v>77</v>
      </c>
      <c r="AY197" s="238" t="s">
        <v>187</v>
      </c>
    </row>
    <row r="198" spans="2:51" s="12" customFormat="1" ht="12">
      <c r="B198" s="228"/>
      <c r="C198" s="229"/>
      <c r="D198" s="225" t="s">
        <v>231</v>
      </c>
      <c r="E198" s="230" t="s">
        <v>30</v>
      </c>
      <c r="F198" s="231" t="s">
        <v>394</v>
      </c>
      <c r="G198" s="229"/>
      <c r="H198" s="232">
        <v>24.6</v>
      </c>
      <c r="I198" s="233"/>
      <c r="J198" s="229"/>
      <c r="K198" s="229"/>
      <c r="L198" s="234"/>
      <c r="M198" s="235"/>
      <c r="N198" s="236"/>
      <c r="O198" s="236"/>
      <c r="P198" s="236"/>
      <c r="Q198" s="236"/>
      <c r="R198" s="236"/>
      <c r="S198" s="236"/>
      <c r="T198" s="237"/>
      <c r="AT198" s="238" t="s">
        <v>231</v>
      </c>
      <c r="AU198" s="238" t="s">
        <v>135</v>
      </c>
      <c r="AV198" s="12" t="s">
        <v>135</v>
      </c>
      <c r="AW198" s="12" t="s">
        <v>37</v>
      </c>
      <c r="AX198" s="12" t="s">
        <v>77</v>
      </c>
      <c r="AY198" s="238" t="s">
        <v>187</v>
      </c>
    </row>
    <row r="199" spans="2:51" s="12" customFormat="1" ht="12">
      <c r="B199" s="228"/>
      <c r="C199" s="229"/>
      <c r="D199" s="225" t="s">
        <v>231</v>
      </c>
      <c r="E199" s="230" t="s">
        <v>30</v>
      </c>
      <c r="F199" s="231" t="s">
        <v>395</v>
      </c>
      <c r="G199" s="229"/>
      <c r="H199" s="232">
        <v>20.1</v>
      </c>
      <c r="I199" s="233"/>
      <c r="J199" s="229"/>
      <c r="K199" s="229"/>
      <c r="L199" s="234"/>
      <c r="M199" s="235"/>
      <c r="N199" s="236"/>
      <c r="O199" s="236"/>
      <c r="P199" s="236"/>
      <c r="Q199" s="236"/>
      <c r="R199" s="236"/>
      <c r="S199" s="236"/>
      <c r="T199" s="237"/>
      <c r="AT199" s="238" t="s">
        <v>231</v>
      </c>
      <c r="AU199" s="238" t="s">
        <v>135</v>
      </c>
      <c r="AV199" s="12" t="s">
        <v>135</v>
      </c>
      <c r="AW199" s="12" t="s">
        <v>37</v>
      </c>
      <c r="AX199" s="12" t="s">
        <v>77</v>
      </c>
      <c r="AY199" s="238" t="s">
        <v>187</v>
      </c>
    </row>
    <row r="200" spans="2:51" s="12" customFormat="1" ht="12">
      <c r="B200" s="228"/>
      <c r="C200" s="229"/>
      <c r="D200" s="225" t="s">
        <v>231</v>
      </c>
      <c r="E200" s="230" t="s">
        <v>30</v>
      </c>
      <c r="F200" s="231" t="s">
        <v>396</v>
      </c>
      <c r="G200" s="229"/>
      <c r="H200" s="232">
        <v>10.8</v>
      </c>
      <c r="I200" s="233"/>
      <c r="J200" s="229"/>
      <c r="K200" s="229"/>
      <c r="L200" s="234"/>
      <c r="M200" s="235"/>
      <c r="N200" s="236"/>
      <c r="O200" s="236"/>
      <c r="P200" s="236"/>
      <c r="Q200" s="236"/>
      <c r="R200" s="236"/>
      <c r="S200" s="236"/>
      <c r="T200" s="237"/>
      <c r="AT200" s="238" t="s">
        <v>231</v>
      </c>
      <c r="AU200" s="238" t="s">
        <v>135</v>
      </c>
      <c r="AV200" s="12" t="s">
        <v>135</v>
      </c>
      <c r="AW200" s="12" t="s">
        <v>37</v>
      </c>
      <c r="AX200" s="12" t="s">
        <v>77</v>
      </c>
      <c r="AY200" s="238" t="s">
        <v>187</v>
      </c>
    </row>
    <row r="201" spans="2:51" s="12" customFormat="1" ht="12">
      <c r="B201" s="228"/>
      <c r="C201" s="229"/>
      <c r="D201" s="225" t="s">
        <v>231</v>
      </c>
      <c r="E201" s="230" t="s">
        <v>30</v>
      </c>
      <c r="F201" s="231" t="s">
        <v>397</v>
      </c>
      <c r="G201" s="229"/>
      <c r="H201" s="232">
        <v>22.5</v>
      </c>
      <c r="I201" s="233"/>
      <c r="J201" s="229"/>
      <c r="K201" s="229"/>
      <c r="L201" s="234"/>
      <c r="M201" s="235"/>
      <c r="N201" s="236"/>
      <c r="O201" s="236"/>
      <c r="P201" s="236"/>
      <c r="Q201" s="236"/>
      <c r="R201" s="236"/>
      <c r="S201" s="236"/>
      <c r="T201" s="237"/>
      <c r="AT201" s="238" t="s">
        <v>231</v>
      </c>
      <c r="AU201" s="238" t="s">
        <v>135</v>
      </c>
      <c r="AV201" s="12" t="s">
        <v>135</v>
      </c>
      <c r="AW201" s="12" t="s">
        <v>37</v>
      </c>
      <c r="AX201" s="12" t="s">
        <v>77</v>
      </c>
      <c r="AY201" s="238" t="s">
        <v>187</v>
      </c>
    </row>
    <row r="202" spans="2:51" s="12" customFormat="1" ht="12">
      <c r="B202" s="228"/>
      <c r="C202" s="229"/>
      <c r="D202" s="225" t="s">
        <v>231</v>
      </c>
      <c r="E202" s="230" t="s">
        <v>30</v>
      </c>
      <c r="F202" s="231" t="s">
        <v>398</v>
      </c>
      <c r="G202" s="229"/>
      <c r="H202" s="232">
        <v>-3.8</v>
      </c>
      <c r="I202" s="233"/>
      <c r="J202" s="229"/>
      <c r="K202" s="229"/>
      <c r="L202" s="234"/>
      <c r="M202" s="235"/>
      <c r="N202" s="236"/>
      <c r="O202" s="236"/>
      <c r="P202" s="236"/>
      <c r="Q202" s="236"/>
      <c r="R202" s="236"/>
      <c r="S202" s="236"/>
      <c r="T202" s="237"/>
      <c r="AT202" s="238" t="s">
        <v>231</v>
      </c>
      <c r="AU202" s="238" t="s">
        <v>135</v>
      </c>
      <c r="AV202" s="12" t="s">
        <v>135</v>
      </c>
      <c r="AW202" s="12" t="s">
        <v>37</v>
      </c>
      <c r="AX202" s="12" t="s">
        <v>77</v>
      </c>
      <c r="AY202" s="238" t="s">
        <v>187</v>
      </c>
    </row>
    <row r="203" spans="2:51" s="12" customFormat="1" ht="12">
      <c r="B203" s="228"/>
      <c r="C203" s="229"/>
      <c r="D203" s="225" t="s">
        <v>231</v>
      </c>
      <c r="E203" s="230" t="s">
        <v>30</v>
      </c>
      <c r="F203" s="231" t="s">
        <v>399</v>
      </c>
      <c r="G203" s="229"/>
      <c r="H203" s="232">
        <v>-1.33</v>
      </c>
      <c r="I203" s="233"/>
      <c r="J203" s="229"/>
      <c r="K203" s="229"/>
      <c r="L203" s="234"/>
      <c r="M203" s="235"/>
      <c r="N203" s="236"/>
      <c r="O203" s="236"/>
      <c r="P203" s="236"/>
      <c r="Q203" s="236"/>
      <c r="R203" s="236"/>
      <c r="S203" s="236"/>
      <c r="T203" s="237"/>
      <c r="AT203" s="238" t="s">
        <v>231</v>
      </c>
      <c r="AU203" s="238" t="s">
        <v>135</v>
      </c>
      <c r="AV203" s="12" t="s">
        <v>135</v>
      </c>
      <c r="AW203" s="12" t="s">
        <v>37</v>
      </c>
      <c r="AX203" s="12" t="s">
        <v>77</v>
      </c>
      <c r="AY203" s="238" t="s">
        <v>187</v>
      </c>
    </row>
    <row r="204" spans="2:51" s="13" customFormat="1" ht="12">
      <c r="B204" s="239"/>
      <c r="C204" s="240"/>
      <c r="D204" s="225" t="s">
        <v>231</v>
      </c>
      <c r="E204" s="241" t="s">
        <v>30</v>
      </c>
      <c r="F204" s="242" t="s">
        <v>272</v>
      </c>
      <c r="G204" s="240"/>
      <c r="H204" s="243">
        <v>109.77</v>
      </c>
      <c r="I204" s="244"/>
      <c r="J204" s="240"/>
      <c r="K204" s="240"/>
      <c r="L204" s="245"/>
      <c r="M204" s="246"/>
      <c r="N204" s="247"/>
      <c r="O204" s="247"/>
      <c r="P204" s="247"/>
      <c r="Q204" s="247"/>
      <c r="R204" s="247"/>
      <c r="S204" s="247"/>
      <c r="T204" s="248"/>
      <c r="AT204" s="249" t="s">
        <v>231</v>
      </c>
      <c r="AU204" s="249" t="s">
        <v>135</v>
      </c>
      <c r="AV204" s="13" t="s">
        <v>194</v>
      </c>
      <c r="AW204" s="13" t="s">
        <v>37</v>
      </c>
      <c r="AX204" s="13" t="s">
        <v>77</v>
      </c>
      <c r="AY204" s="249" t="s">
        <v>187</v>
      </c>
    </row>
    <row r="205" spans="2:51" s="12" customFormat="1" ht="12">
      <c r="B205" s="228"/>
      <c r="C205" s="229"/>
      <c r="D205" s="225" t="s">
        <v>231</v>
      </c>
      <c r="E205" s="230" t="s">
        <v>30</v>
      </c>
      <c r="F205" s="231" t="s">
        <v>400</v>
      </c>
      <c r="G205" s="229"/>
      <c r="H205" s="232">
        <v>120.747</v>
      </c>
      <c r="I205" s="233"/>
      <c r="J205" s="229"/>
      <c r="K205" s="229"/>
      <c r="L205" s="234"/>
      <c r="M205" s="235"/>
      <c r="N205" s="236"/>
      <c r="O205" s="236"/>
      <c r="P205" s="236"/>
      <c r="Q205" s="236"/>
      <c r="R205" s="236"/>
      <c r="S205" s="236"/>
      <c r="T205" s="237"/>
      <c r="AT205" s="238" t="s">
        <v>231</v>
      </c>
      <c r="AU205" s="238" t="s">
        <v>135</v>
      </c>
      <c r="AV205" s="12" t="s">
        <v>135</v>
      </c>
      <c r="AW205" s="12" t="s">
        <v>37</v>
      </c>
      <c r="AX205" s="12" t="s">
        <v>21</v>
      </c>
      <c r="AY205" s="238" t="s">
        <v>187</v>
      </c>
    </row>
    <row r="206" spans="2:65" s="1" customFormat="1" ht="16.5" customHeight="1">
      <c r="B206" s="39"/>
      <c r="C206" s="212" t="s">
        <v>401</v>
      </c>
      <c r="D206" s="212" t="s">
        <v>189</v>
      </c>
      <c r="E206" s="213" t="s">
        <v>402</v>
      </c>
      <c r="F206" s="214" t="s">
        <v>403</v>
      </c>
      <c r="G206" s="215" t="s">
        <v>236</v>
      </c>
      <c r="H206" s="216">
        <v>62</v>
      </c>
      <c r="I206" s="217"/>
      <c r="J206" s="218">
        <f>ROUND(I206*H206,2)</f>
        <v>0</v>
      </c>
      <c r="K206" s="214" t="s">
        <v>193</v>
      </c>
      <c r="L206" s="44"/>
      <c r="M206" s="219" t="s">
        <v>30</v>
      </c>
      <c r="N206" s="220" t="s">
        <v>49</v>
      </c>
      <c r="O206" s="84"/>
      <c r="P206" s="221">
        <f>O206*H206</f>
        <v>0</v>
      </c>
      <c r="Q206" s="221">
        <v>0.00012</v>
      </c>
      <c r="R206" s="221">
        <f>Q206*H206</f>
        <v>0.00744</v>
      </c>
      <c r="S206" s="221">
        <v>0</v>
      </c>
      <c r="T206" s="222">
        <f>S206*H206</f>
        <v>0</v>
      </c>
      <c r="AR206" s="223" t="s">
        <v>194</v>
      </c>
      <c r="AT206" s="223" t="s">
        <v>189</v>
      </c>
      <c r="AU206" s="223" t="s">
        <v>135</v>
      </c>
      <c r="AY206" s="17" t="s">
        <v>187</v>
      </c>
      <c r="BE206" s="224">
        <f>IF(N206="základní",J206,0)</f>
        <v>0</v>
      </c>
      <c r="BF206" s="224">
        <f>IF(N206="snížená",J206,0)</f>
        <v>0</v>
      </c>
      <c r="BG206" s="224">
        <f>IF(N206="zákl. přenesená",J206,0)</f>
        <v>0</v>
      </c>
      <c r="BH206" s="224">
        <f>IF(N206="sníž. přenesená",J206,0)</f>
        <v>0</v>
      </c>
      <c r="BI206" s="224">
        <f>IF(N206="nulová",J206,0)</f>
        <v>0</v>
      </c>
      <c r="BJ206" s="17" t="s">
        <v>135</v>
      </c>
      <c r="BK206" s="224">
        <f>ROUND(I206*H206,2)</f>
        <v>0</v>
      </c>
      <c r="BL206" s="17" t="s">
        <v>194</v>
      </c>
      <c r="BM206" s="223" t="s">
        <v>404</v>
      </c>
    </row>
    <row r="207" spans="2:63" s="11" customFormat="1" ht="22.8" customHeight="1">
      <c r="B207" s="196"/>
      <c r="C207" s="197"/>
      <c r="D207" s="198" t="s">
        <v>76</v>
      </c>
      <c r="E207" s="210" t="s">
        <v>194</v>
      </c>
      <c r="F207" s="210" t="s">
        <v>405</v>
      </c>
      <c r="G207" s="197"/>
      <c r="H207" s="197"/>
      <c r="I207" s="200"/>
      <c r="J207" s="211">
        <f>BK207</f>
        <v>0</v>
      </c>
      <c r="K207" s="197"/>
      <c r="L207" s="202"/>
      <c r="M207" s="203"/>
      <c r="N207" s="204"/>
      <c r="O207" s="204"/>
      <c r="P207" s="205">
        <f>SUM(P208:P220)</f>
        <v>0</v>
      </c>
      <c r="Q207" s="204"/>
      <c r="R207" s="205">
        <f>SUM(R208:R220)</f>
        <v>145.13394216</v>
      </c>
      <c r="S207" s="204"/>
      <c r="T207" s="206">
        <f>SUM(T208:T220)</f>
        <v>0</v>
      </c>
      <c r="AR207" s="207" t="s">
        <v>21</v>
      </c>
      <c r="AT207" s="208" t="s">
        <v>76</v>
      </c>
      <c r="AU207" s="208" t="s">
        <v>21</v>
      </c>
      <c r="AY207" s="207" t="s">
        <v>187</v>
      </c>
      <c r="BK207" s="209">
        <f>SUM(BK208:BK220)</f>
        <v>0</v>
      </c>
    </row>
    <row r="208" spans="2:65" s="1" customFormat="1" ht="24" customHeight="1">
      <c r="B208" s="39"/>
      <c r="C208" s="212" t="s">
        <v>406</v>
      </c>
      <c r="D208" s="212" t="s">
        <v>189</v>
      </c>
      <c r="E208" s="213" t="s">
        <v>407</v>
      </c>
      <c r="F208" s="214" t="s">
        <v>408</v>
      </c>
      <c r="G208" s="215" t="s">
        <v>242</v>
      </c>
      <c r="H208" s="216">
        <v>345</v>
      </c>
      <c r="I208" s="217"/>
      <c r="J208" s="218">
        <f>ROUND(I208*H208,2)</f>
        <v>0</v>
      </c>
      <c r="K208" s="214" t="s">
        <v>224</v>
      </c>
      <c r="L208" s="44"/>
      <c r="M208" s="219" t="s">
        <v>30</v>
      </c>
      <c r="N208" s="220" t="s">
        <v>49</v>
      </c>
      <c r="O208" s="84"/>
      <c r="P208" s="221">
        <f>O208*H208</f>
        <v>0</v>
      </c>
      <c r="Q208" s="221">
        <v>0.29037</v>
      </c>
      <c r="R208" s="221">
        <f>Q208*H208</f>
        <v>100.17765</v>
      </c>
      <c r="S208" s="221">
        <v>0</v>
      </c>
      <c r="T208" s="222">
        <f>S208*H208</f>
        <v>0</v>
      </c>
      <c r="AR208" s="223" t="s">
        <v>194</v>
      </c>
      <c r="AT208" s="223" t="s">
        <v>189</v>
      </c>
      <c r="AU208" s="223" t="s">
        <v>135</v>
      </c>
      <c r="AY208" s="17" t="s">
        <v>187</v>
      </c>
      <c r="BE208" s="224">
        <f>IF(N208="základní",J208,0)</f>
        <v>0</v>
      </c>
      <c r="BF208" s="224">
        <f>IF(N208="snížená",J208,0)</f>
        <v>0</v>
      </c>
      <c r="BG208" s="224">
        <f>IF(N208="zákl. přenesená",J208,0)</f>
        <v>0</v>
      </c>
      <c r="BH208" s="224">
        <f>IF(N208="sníž. přenesená",J208,0)</f>
        <v>0</v>
      </c>
      <c r="BI208" s="224">
        <f>IF(N208="nulová",J208,0)</f>
        <v>0</v>
      </c>
      <c r="BJ208" s="17" t="s">
        <v>135</v>
      </c>
      <c r="BK208" s="224">
        <f>ROUND(I208*H208,2)</f>
        <v>0</v>
      </c>
      <c r="BL208" s="17" t="s">
        <v>194</v>
      </c>
      <c r="BM208" s="223" t="s">
        <v>409</v>
      </c>
    </row>
    <row r="209" spans="2:51" s="12" customFormat="1" ht="12">
      <c r="B209" s="228"/>
      <c r="C209" s="229"/>
      <c r="D209" s="225" t="s">
        <v>231</v>
      </c>
      <c r="E209" s="230" t="s">
        <v>30</v>
      </c>
      <c r="F209" s="231" t="s">
        <v>410</v>
      </c>
      <c r="G209" s="229"/>
      <c r="H209" s="232">
        <v>345</v>
      </c>
      <c r="I209" s="233"/>
      <c r="J209" s="229"/>
      <c r="K209" s="229"/>
      <c r="L209" s="234"/>
      <c r="M209" s="235"/>
      <c r="N209" s="236"/>
      <c r="O209" s="236"/>
      <c r="P209" s="236"/>
      <c r="Q209" s="236"/>
      <c r="R209" s="236"/>
      <c r="S209" s="236"/>
      <c r="T209" s="237"/>
      <c r="AT209" s="238" t="s">
        <v>231</v>
      </c>
      <c r="AU209" s="238" t="s">
        <v>135</v>
      </c>
      <c r="AV209" s="12" t="s">
        <v>135</v>
      </c>
      <c r="AW209" s="12" t="s">
        <v>37</v>
      </c>
      <c r="AX209" s="12" t="s">
        <v>21</v>
      </c>
      <c r="AY209" s="238" t="s">
        <v>187</v>
      </c>
    </row>
    <row r="210" spans="2:65" s="1" customFormat="1" ht="24" customHeight="1">
      <c r="B210" s="39"/>
      <c r="C210" s="212" t="s">
        <v>411</v>
      </c>
      <c r="D210" s="212" t="s">
        <v>189</v>
      </c>
      <c r="E210" s="213" t="s">
        <v>412</v>
      </c>
      <c r="F210" s="214" t="s">
        <v>413</v>
      </c>
      <c r="G210" s="215" t="s">
        <v>242</v>
      </c>
      <c r="H210" s="216">
        <v>300</v>
      </c>
      <c r="I210" s="217"/>
      <c r="J210" s="218">
        <f>ROUND(I210*H210,2)</f>
        <v>0</v>
      </c>
      <c r="K210" s="214" t="s">
        <v>224</v>
      </c>
      <c r="L210" s="44"/>
      <c r="M210" s="219" t="s">
        <v>30</v>
      </c>
      <c r="N210" s="220" t="s">
        <v>49</v>
      </c>
      <c r="O210" s="84"/>
      <c r="P210" s="221">
        <f>O210*H210</f>
        <v>0</v>
      </c>
      <c r="Q210" s="221">
        <v>0.00524</v>
      </c>
      <c r="R210" s="221">
        <f>Q210*H210</f>
        <v>1.572</v>
      </c>
      <c r="S210" s="221">
        <v>0</v>
      </c>
      <c r="T210" s="222">
        <f>S210*H210</f>
        <v>0</v>
      </c>
      <c r="AR210" s="223" t="s">
        <v>194</v>
      </c>
      <c r="AT210" s="223" t="s">
        <v>189</v>
      </c>
      <c r="AU210" s="223" t="s">
        <v>135</v>
      </c>
      <c r="AY210" s="17" t="s">
        <v>187</v>
      </c>
      <c r="BE210" s="224">
        <f>IF(N210="základní",J210,0)</f>
        <v>0</v>
      </c>
      <c r="BF210" s="224">
        <f>IF(N210="snížená",J210,0)</f>
        <v>0</v>
      </c>
      <c r="BG210" s="224">
        <f>IF(N210="zákl. přenesená",J210,0)</f>
        <v>0</v>
      </c>
      <c r="BH210" s="224">
        <f>IF(N210="sníž. přenesená",J210,0)</f>
        <v>0</v>
      </c>
      <c r="BI210" s="224">
        <f>IF(N210="nulová",J210,0)</f>
        <v>0</v>
      </c>
      <c r="BJ210" s="17" t="s">
        <v>135</v>
      </c>
      <c r="BK210" s="224">
        <f>ROUND(I210*H210,2)</f>
        <v>0</v>
      </c>
      <c r="BL210" s="17" t="s">
        <v>194</v>
      </c>
      <c r="BM210" s="223" t="s">
        <v>414</v>
      </c>
    </row>
    <row r="211" spans="2:65" s="1" customFormat="1" ht="24" customHeight="1">
      <c r="B211" s="39"/>
      <c r="C211" s="212" t="s">
        <v>415</v>
      </c>
      <c r="D211" s="212" t="s">
        <v>189</v>
      </c>
      <c r="E211" s="213" t="s">
        <v>416</v>
      </c>
      <c r="F211" s="214" t="s">
        <v>417</v>
      </c>
      <c r="G211" s="215" t="s">
        <v>242</v>
      </c>
      <c r="H211" s="216">
        <v>300</v>
      </c>
      <c r="I211" s="217"/>
      <c r="J211" s="218">
        <f>ROUND(I211*H211,2)</f>
        <v>0</v>
      </c>
      <c r="K211" s="214" t="s">
        <v>224</v>
      </c>
      <c r="L211" s="44"/>
      <c r="M211" s="219" t="s">
        <v>30</v>
      </c>
      <c r="N211" s="220" t="s">
        <v>49</v>
      </c>
      <c r="O211" s="84"/>
      <c r="P211" s="221">
        <f>O211*H211</f>
        <v>0</v>
      </c>
      <c r="Q211" s="221">
        <v>0</v>
      </c>
      <c r="R211" s="221">
        <f>Q211*H211</f>
        <v>0</v>
      </c>
      <c r="S211" s="221">
        <v>0</v>
      </c>
      <c r="T211" s="222">
        <f>S211*H211</f>
        <v>0</v>
      </c>
      <c r="AR211" s="223" t="s">
        <v>194</v>
      </c>
      <c r="AT211" s="223" t="s">
        <v>189</v>
      </c>
      <c r="AU211" s="223" t="s">
        <v>135</v>
      </c>
      <c r="AY211" s="17" t="s">
        <v>187</v>
      </c>
      <c r="BE211" s="224">
        <f>IF(N211="základní",J211,0)</f>
        <v>0</v>
      </c>
      <c r="BF211" s="224">
        <f>IF(N211="snížená",J211,0)</f>
        <v>0</v>
      </c>
      <c r="BG211" s="224">
        <f>IF(N211="zákl. přenesená",J211,0)</f>
        <v>0</v>
      </c>
      <c r="BH211" s="224">
        <f>IF(N211="sníž. přenesená",J211,0)</f>
        <v>0</v>
      </c>
      <c r="BI211" s="224">
        <f>IF(N211="nulová",J211,0)</f>
        <v>0</v>
      </c>
      <c r="BJ211" s="17" t="s">
        <v>135</v>
      </c>
      <c r="BK211" s="224">
        <f>ROUND(I211*H211,2)</f>
        <v>0</v>
      </c>
      <c r="BL211" s="17" t="s">
        <v>194</v>
      </c>
      <c r="BM211" s="223" t="s">
        <v>418</v>
      </c>
    </row>
    <row r="212" spans="2:65" s="1" customFormat="1" ht="24" customHeight="1">
      <c r="B212" s="39"/>
      <c r="C212" s="212" t="s">
        <v>419</v>
      </c>
      <c r="D212" s="212" t="s">
        <v>189</v>
      </c>
      <c r="E212" s="213" t="s">
        <v>420</v>
      </c>
      <c r="F212" s="214" t="s">
        <v>421</v>
      </c>
      <c r="G212" s="215" t="s">
        <v>192</v>
      </c>
      <c r="H212" s="216">
        <v>2.706</v>
      </c>
      <c r="I212" s="217"/>
      <c r="J212" s="218">
        <f>ROUND(I212*H212,2)</f>
        <v>0</v>
      </c>
      <c r="K212" s="214" t="s">
        <v>193</v>
      </c>
      <c r="L212" s="44"/>
      <c r="M212" s="219" t="s">
        <v>30</v>
      </c>
      <c r="N212" s="220" t="s">
        <v>49</v>
      </c>
      <c r="O212" s="84"/>
      <c r="P212" s="221">
        <f>O212*H212</f>
        <v>0</v>
      </c>
      <c r="Q212" s="221">
        <v>2.45336</v>
      </c>
      <c r="R212" s="221">
        <f>Q212*H212</f>
        <v>6.6387921599999995</v>
      </c>
      <c r="S212" s="221">
        <v>0</v>
      </c>
      <c r="T212" s="222">
        <f>S212*H212</f>
        <v>0</v>
      </c>
      <c r="AR212" s="223" t="s">
        <v>194</v>
      </c>
      <c r="AT212" s="223" t="s">
        <v>189</v>
      </c>
      <c r="AU212" s="223" t="s">
        <v>135</v>
      </c>
      <c r="AY212" s="17" t="s">
        <v>187</v>
      </c>
      <c r="BE212" s="224">
        <f>IF(N212="základní",J212,0)</f>
        <v>0</v>
      </c>
      <c r="BF212" s="224">
        <f>IF(N212="snížená",J212,0)</f>
        <v>0</v>
      </c>
      <c r="BG212" s="224">
        <f>IF(N212="zákl. přenesená",J212,0)</f>
        <v>0</v>
      </c>
      <c r="BH212" s="224">
        <f>IF(N212="sníž. přenesená",J212,0)</f>
        <v>0</v>
      </c>
      <c r="BI212" s="224">
        <f>IF(N212="nulová",J212,0)</f>
        <v>0</v>
      </c>
      <c r="BJ212" s="17" t="s">
        <v>135</v>
      </c>
      <c r="BK212" s="224">
        <f>ROUND(I212*H212,2)</f>
        <v>0</v>
      </c>
      <c r="BL212" s="17" t="s">
        <v>194</v>
      </c>
      <c r="BM212" s="223" t="s">
        <v>422</v>
      </c>
    </row>
    <row r="213" spans="2:51" s="12" customFormat="1" ht="12">
      <c r="B213" s="228"/>
      <c r="C213" s="229"/>
      <c r="D213" s="225" t="s">
        <v>231</v>
      </c>
      <c r="E213" s="230" t="s">
        <v>30</v>
      </c>
      <c r="F213" s="231" t="s">
        <v>423</v>
      </c>
      <c r="G213" s="229"/>
      <c r="H213" s="232">
        <v>2.706</v>
      </c>
      <c r="I213" s="233"/>
      <c r="J213" s="229"/>
      <c r="K213" s="229"/>
      <c r="L213" s="234"/>
      <c r="M213" s="235"/>
      <c r="N213" s="236"/>
      <c r="O213" s="236"/>
      <c r="P213" s="236"/>
      <c r="Q213" s="236"/>
      <c r="R213" s="236"/>
      <c r="S213" s="236"/>
      <c r="T213" s="237"/>
      <c r="AT213" s="238" t="s">
        <v>231</v>
      </c>
      <c r="AU213" s="238" t="s">
        <v>135</v>
      </c>
      <c r="AV213" s="12" t="s">
        <v>135</v>
      </c>
      <c r="AW213" s="12" t="s">
        <v>37</v>
      </c>
      <c r="AX213" s="12" t="s">
        <v>21</v>
      </c>
      <c r="AY213" s="238" t="s">
        <v>187</v>
      </c>
    </row>
    <row r="214" spans="2:65" s="1" customFormat="1" ht="24" customHeight="1">
      <c r="B214" s="39"/>
      <c r="C214" s="212" t="s">
        <v>424</v>
      </c>
      <c r="D214" s="212" t="s">
        <v>189</v>
      </c>
      <c r="E214" s="213" t="s">
        <v>425</v>
      </c>
      <c r="F214" s="214" t="s">
        <v>426</v>
      </c>
      <c r="G214" s="215" t="s">
        <v>236</v>
      </c>
      <c r="H214" s="216">
        <v>165</v>
      </c>
      <c r="I214" s="217"/>
      <c r="J214" s="218">
        <f>ROUND(I214*H214,2)</f>
        <v>0</v>
      </c>
      <c r="K214" s="214" t="s">
        <v>193</v>
      </c>
      <c r="L214" s="44"/>
      <c r="M214" s="219" t="s">
        <v>30</v>
      </c>
      <c r="N214" s="220" t="s">
        <v>49</v>
      </c>
      <c r="O214" s="84"/>
      <c r="P214" s="221">
        <f>O214*H214</f>
        <v>0</v>
      </c>
      <c r="Q214" s="221">
        <v>0.2227</v>
      </c>
      <c r="R214" s="221">
        <f>Q214*H214</f>
        <v>36.7455</v>
      </c>
      <c r="S214" s="221">
        <v>0</v>
      </c>
      <c r="T214" s="222">
        <f>S214*H214</f>
        <v>0</v>
      </c>
      <c r="AR214" s="223" t="s">
        <v>194</v>
      </c>
      <c r="AT214" s="223" t="s">
        <v>189</v>
      </c>
      <c r="AU214" s="223" t="s">
        <v>135</v>
      </c>
      <c r="AY214" s="17" t="s">
        <v>187</v>
      </c>
      <c r="BE214" s="224">
        <f>IF(N214="základní",J214,0)</f>
        <v>0</v>
      </c>
      <c r="BF214" s="224">
        <f>IF(N214="snížená",J214,0)</f>
        <v>0</v>
      </c>
      <c r="BG214" s="224">
        <f>IF(N214="zákl. přenesená",J214,0)</f>
        <v>0</v>
      </c>
      <c r="BH214" s="224">
        <f>IF(N214="sníž. přenesená",J214,0)</f>
        <v>0</v>
      </c>
      <c r="BI214" s="224">
        <f>IF(N214="nulová",J214,0)</f>
        <v>0</v>
      </c>
      <c r="BJ214" s="17" t="s">
        <v>135</v>
      </c>
      <c r="BK214" s="224">
        <f>ROUND(I214*H214,2)</f>
        <v>0</v>
      </c>
      <c r="BL214" s="17" t="s">
        <v>194</v>
      </c>
      <c r="BM214" s="223" t="s">
        <v>427</v>
      </c>
    </row>
    <row r="215" spans="2:51" s="12" customFormat="1" ht="12">
      <c r="B215" s="228"/>
      <c r="C215" s="229"/>
      <c r="D215" s="225" t="s">
        <v>231</v>
      </c>
      <c r="E215" s="230" t="s">
        <v>30</v>
      </c>
      <c r="F215" s="231" t="s">
        <v>428</v>
      </c>
      <c r="G215" s="229"/>
      <c r="H215" s="232">
        <v>165</v>
      </c>
      <c r="I215" s="233"/>
      <c r="J215" s="229"/>
      <c r="K215" s="229"/>
      <c r="L215" s="234"/>
      <c r="M215" s="235"/>
      <c r="N215" s="236"/>
      <c r="O215" s="236"/>
      <c r="P215" s="236"/>
      <c r="Q215" s="236"/>
      <c r="R215" s="236"/>
      <c r="S215" s="236"/>
      <c r="T215" s="237"/>
      <c r="AT215" s="238" t="s">
        <v>231</v>
      </c>
      <c r="AU215" s="238" t="s">
        <v>135</v>
      </c>
      <c r="AV215" s="12" t="s">
        <v>135</v>
      </c>
      <c r="AW215" s="12" t="s">
        <v>37</v>
      </c>
      <c r="AX215" s="12" t="s">
        <v>21</v>
      </c>
      <c r="AY215" s="238" t="s">
        <v>187</v>
      </c>
    </row>
    <row r="216" spans="2:65" s="1" customFormat="1" ht="16.5" customHeight="1">
      <c r="B216" s="39"/>
      <c r="C216" s="250" t="s">
        <v>429</v>
      </c>
      <c r="D216" s="250" t="s">
        <v>275</v>
      </c>
      <c r="E216" s="251" t="s">
        <v>430</v>
      </c>
      <c r="F216" s="252" t="s">
        <v>431</v>
      </c>
      <c r="G216" s="253" t="s">
        <v>269</v>
      </c>
      <c r="H216" s="254">
        <v>3.201</v>
      </c>
      <c r="I216" s="255"/>
      <c r="J216" s="256">
        <f>ROUND(I216*H216,2)</f>
        <v>0</v>
      </c>
      <c r="K216" s="252" t="s">
        <v>30</v>
      </c>
      <c r="L216" s="257"/>
      <c r="M216" s="258" t="s">
        <v>30</v>
      </c>
      <c r="N216" s="259" t="s">
        <v>49</v>
      </c>
      <c r="O216" s="84"/>
      <c r="P216" s="221">
        <f>O216*H216</f>
        <v>0</v>
      </c>
      <c r="Q216" s="221">
        <v>0</v>
      </c>
      <c r="R216" s="221">
        <f>Q216*H216</f>
        <v>0</v>
      </c>
      <c r="S216" s="221">
        <v>0</v>
      </c>
      <c r="T216" s="222">
        <f>S216*H216</f>
        <v>0</v>
      </c>
      <c r="AR216" s="223" t="s">
        <v>221</v>
      </c>
      <c r="AT216" s="223" t="s">
        <v>275</v>
      </c>
      <c r="AU216" s="223" t="s">
        <v>135</v>
      </c>
      <c r="AY216" s="17" t="s">
        <v>187</v>
      </c>
      <c r="BE216" s="224">
        <f>IF(N216="základní",J216,0)</f>
        <v>0</v>
      </c>
      <c r="BF216" s="224">
        <f>IF(N216="snížená",J216,0)</f>
        <v>0</v>
      </c>
      <c r="BG216" s="224">
        <f>IF(N216="zákl. přenesená",J216,0)</f>
        <v>0</v>
      </c>
      <c r="BH216" s="224">
        <f>IF(N216="sníž. přenesená",J216,0)</f>
        <v>0</v>
      </c>
      <c r="BI216" s="224">
        <f>IF(N216="nulová",J216,0)</f>
        <v>0</v>
      </c>
      <c r="BJ216" s="17" t="s">
        <v>135</v>
      </c>
      <c r="BK216" s="224">
        <f>ROUND(I216*H216,2)</f>
        <v>0</v>
      </c>
      <c r="BL216" s="17" t="s">
        <v>194</v>
      </c>
      <c r="BM216" s="223" t="s">
        <v>432</v>
      </c>
    </row>
    <row r="217" spans="2:65" s="1" customFormat="1" ht="16.5" customHeight="1">
      <c r="B217" s="39"/>
      <c r="C217" s="212" t="s">
        <v>433</v>
      </c>
      <c r="D217" s="212" t="s">
        <v>189</v>
      </c>
      <c r="E217" s="213" t="s">
        <v>434</v>
      </c>
      <c r="F217" s="214" t="s">
        <v>435</v>
      </c>
      <c r="G217" s="215" t="s">
        <v>436</v>
      </c>
      <c r="H217" s="216">
        <v>1</v>
      </c>
      <c r="I217" s="217"/>
      <c r="J217" s="218">
        <f>ROUND(I217*H217,2)</f>
        <v>0</v>
      </c>
      <c r="K217" s="214" t="s">
        <v>30</v>
      </c>
      <c r="L217" s="44"/>
      <c r="M217" s="219" t="s">
        <v>30</v>
      </c>
      <c r="N217" s="220" t="s">
        <v>49</v>
      </c>
      <c r="O217" s="84"/>
      <c r="P217" s="221">
        <f>O217*H217</f>
        <v>0</v>
      </c>
      <c r="Q217" s="221">
        <v>0</v>
      </c>
      <c r="R217" s="221">
        <f>Q217*H217</f>
        <v>0</v>
      </c>
      <c r="S217" s="221">
        <v>0</v>
      </c>
      <c r="T217" s="222">
        <f>S217*H217</f>
        <v>0</v>
      </c>
      <c r="AR217" s="223" t="s">
        <v>194</v>
      </c>
      <c r="AT217" s="223" t="s">
        <v>189</v>
      </c>
      <c r="AU217" s="223" t="s">
        <v>135</v>
      </c>
      <c r="AY217" s="17" t="s">
        <v>187</v>
      </c>
      <c r="BE217" s="224">
        <f>IF(N217="základní",J217,0)</f>
        <v>0</v>
      </c>
      <c r="BF217" s="224">
        <f>IF(N217="snížená",J217,0)</f>
        <v>0</v>
      </c>
      <c r="BG217" s="224">
        <f>IF(N217="zákl. přenesená",J217,0)</f>
        <v>0</v>
      </c>
      <c r="BH217" s="224">
        <f>IF(N217="sníž. přenesená",J217,0)</f>
        <v>0</v>
      </c>
      <c r="BI217" s="224">
        <f>IF(N217="nulová",J217,0)</f>
        <v>0</v>
      </c>
      <c r="BJ217" s="17" t="s">
        <v>135</v>
      </c>
      <c r="BK217" s="224">
        <f>ROUND(I217*H217,2)</f>
        <v>0</v>
      </c>
      <c r="BL217" s="17" t="s">
        <v>194</v>
      </c>
      <c r="BM217" s="223" t="s">
        <v>437</v>
      </c>
    </row>
    <row r="218" spans="2:47" s="1" customFormat="1" ht="12">
      <c r="B218" s="39"/>
      <c r="C218" s="40"/>
      <c r="D218" s="225" t="s">
        <v>196</v>
      </c>
      <c r="E218" s="40"/>
      <c r="F218" s="226" t="s">
        <v>438</v>
      </c>
      <c r="G218" s="40"/>
      <c r="H218" s="40"/>
      <c r="I218" s="136"/>
      <c r="J218" s="40"/>
      <c r="K218" s="40"/>
      <c r="L218" s="44"/>
      <c r="M218" s="227"/>
      <c r="N218" s="84"/>
      <c r="O218" s="84"/>
      <c r="P218" s="84"/>
      <c r="Q218" s="84"/>
      <c r="R218" s="84"/>
      <c r="S218" s="84"/>
      <c r="T218" s="85"/>
      <c r="AT218" s="17" t="s">
        <v>196</v>
      </c>
      <c r="AU218" s="17" t="s">
        <v>135</v>
      </c>
    </row>
    <row r="219" spans="2:65" s="1" customFormat="1" ht="16.5" customHeight="1">
      <c r="B219" s="39"/>
      <c r="C219" s="212" t="s">
        <v>439</v>
      </c>
      <c r="D219" s="212" t="s">
        <v>189</v>
      </c>
      <c r="E219" s="213" t="s">
        <v>440</v>
      </c>
      <c r="F219" s="214" t="s">
        <v>441</v>
      </c>
      <c r="G219" s="215" t="s">
        <v>269</v>
      </c>
      <c r="H219" s="216">
        <v>0.57</v>
      </c>
      <c r="I219" s="217"/>
      <c r="J219" s="218">
        <f>ROUND(I219*H219,2)</f>
        <v>0</v>
      </c>
      <c r="K219" s="214" t="s">
        <v>30</v>
      </c>
      <c r="L219" s="44"/>
      <c r="M219" s="219" t="s">
        <v>30</v>
      </c>
      <c r="N219" s="220" t="s">
        <v>49</v>
      </c>
      <c r="O219" s="84"/>
      <c r="P219" s="221">
        <f>O219*H219</f>
        <v>0</v>
      </c>
      <c r="Q219" s="221">
        <v>0</v>
      </c>
      <c r="R219" s="221">
        <f>Q219*H219</f>
        <v>0</v>
      </c>
      <c r="S219" s="221">
        <v>0</v>
      </c>
      <c r="T219" s="222">
        <f>S219*H219</f>
        <v>0</v>
      </c>
      <c r="AR219" s="223" t="s">
        <v>194</v>
      </c>
      <c r="AT219" s="223" t="s">
        <v>189</v>
      </c>
      <c r="AU219" s="223" t="s">
        <v>135</v>
      </c>
      <c r="AY219" s="17" t="s">
        <v>187</v>
      </c>
      <c r="BE219" s="224">
        <f>IF(N219="základní",J219,0)</f>
        <v>0</v>
      </c>
      <c r="BF219" s="224">
        <f>IF(N219="snížená",J219,0)</f>
        <v>0</v>
      </c>
      <c r="BG219" s="224">
        <f>IF(N219="zákl. přenesená",J219,0)</f>
        <v>0</v>
      </c>
      <c r="BH219" s="224">
        <f>IF(N219="sníž. přenesená",J219,0)</f>
        <v>0</v>
      </c>
      <c r="BI219" s="224">
        <f>IF(N219="nulová",J219,0)</f>
        <v>0</v>
      </c>
      <c r="BJ219" s="17" t="s">
        <v>135</v>
      </c>
      <c r="BK219" s="224">
        <f>ROUND(I219*H219,2)</f>
        <v>0</v>
      </c>
      <c r="BL219" s="17" t="s">
        <v>194</v>
      </c>
      <c r="BM219" s="223" t="s">
        <v>442</v>
      </c>
    </row>
    <row r="220" spans="2:47" s="1" customFormat="1" ht="12">
      <c r="B220" s="39"/>
      <c r="C220" s="40"/>
      <c r="D220" s="225" t="s">
        <v>196</v>
      </c>
      <c r="E220" s="40"/>
      <c r="F220" s="226" t="s">
        <v>443</v>
      </c>
      <c r="G220" s="40"/>
      <c r="H220" s="40"/>
      <c r="I220" s="136"/>
      <c r="J220" s="40"/>
      <c r="K220" s="40"/>
      <c r="L220" s="44"/>
      <c r="M220" s="227"/>
      <c r="N220" s="84"/>
      <c r="O220" s="84"/>
      <c r="P220" s="84"/>
      <c r="Q220" s="84"/>
      <c r="R220" s="84"/>
      <c r="S220" s="84"/>
      <c r="T220" s="85"/>
      <c r="AT220" s="17" t="s">
        <v>196</v>
      </c>
      <c r="AU220" s="17" t="s">
        <v>135</v>
      </c>
    </row>
    <row r="221" spans="2:63" s="11" customFormat="1" ht="22.8" customHeight="1">
      <c r="B221" s="196"/>
      <c r="C221" s="197"/>
      <c r="D221" s="198" t="s">
        <v>76</v>
      </c>
      <c r="E221" s="210" t="s">
        <v>209</v>
      </c>
      <c r="F221" s="210" t="s">
        <v>444</v>
      </c>
      <c r="G221" s="197"/>
      <c r="H221" s="197"/>
      <c r="I221" s="200"/>
      <c r="J221" s="211">
        <f>BK221</f>
        <v>0</v>
      </c>
      <c r="K221" s="197"/>
      <c r="L221" s="202"/>
      <c r="M221" s="203"/>
      <c r="N221" s="204"/>
      <c r="O221" s="204"/>
      <c r="P221" s="205">
        <f>SUM(P222:P225)</f>
        <v>0</v>
      </c>
      <c r="Q221" s="204"/>
      <c r="R221" s="205">
        <f>SUM(R222:R225)</f>
        <v>23.871942500000003</v>
      </c>
      <c r="S221" s="204"/>
      <c r="T221" s="206">
        <f>SUM(T222:T225)</f>
        <v>0</v>
      </c>
      <c r="AR221" s="207" t="s">
        <v>21</v>
      </c>
      <c r="AT221" s="208" t="s">
        <v>76</v>
      </c>
      <c r="AU221" s="208" t="s">
        <v>21</v>
      </c>
      <c r="AY221" s="207" t="s">
        <v>187</v>
      </c>
      <c r="BK221" s="209">
        <f>SUM(BK222:BK225)</f>
        <v>0</v>
      </c>
    </row>
    <row r="222" spans="2:65" s="1" customFormat="1" ht="24" customHeight="1">
      <c r="B222" s="39"/>
      <c r="C222" s="212" t="s">
        <v>445</v>
      </c>
      <c r="D222" s="212" t="s">
        <v>189</v>
      </c>
      <c r="E222" s="213" t="s">
        <v>446</v>
      </c>
      <c r="F222" s="214" t="s">
        <v>447</v>
      </c>
      <c r="G222" s="215" t="s">
        <v>242</v>
      </c>
      <c r="H222" s="216">
        <v>100.45</v>
      </c>
      <c r="I222" s="217"/>
      <c r="J222" s="218">
        <f>ROUND(I222*H222,2)</f>
        <v>0</v>
      </c>
      <c r="K222" s="214" t="s">
        <v>30</v>
      </c>
      <c r="L222" s="44"/>
      <c r="M222" s="219" t="s">
        <v>30</v>
      </c>
      <c r="N222" s="220" t="s">
        <v>49</v>
      </c>
      <c r="O222" s="84"/>
      <c r="P222" s="221">
        <f>O222*H222</f>
        <v>0</v>
      </c>
      <c r="Q222" s="221">
        <v>0</v>
      </c>
      <c r="R222" s="221">
        <f>Q222*H222</f>
        <v>0</v>
      </c>
      <c r="S222" s="221">
        <v>0</v>
      </c>
      <c r="T222" s="222">
        <f>S222*H222</f>
        <v>0</v>
      </c>
      <c r="AR222" s="223" t="s">
        <v>194</v>
      </c>
      <c r="AT222" s="223" t="s">
        <v>189</v>
      </c>
      <c r="AU222" s="223" t="s">
        <v>135</v>
      </c>
      <c r="AY222" s="17" t="s">
        <v>187</v>
      </c>
      <c r="BE222" s="224">
        <f>IF(N222="základní",J222,0)</f>
        <v>0</v>
      </c>
      <c r="BF222" s="224">
        <f>IF(N222="snížená",J222,0)</f>
        <v>0</v>
      </c>
      <c r="BG222" s="224">
        <f>IF(N222="zákl. přenesená",J222,0)</f>
        <v>0</v>
      </c>
      <c r="BH222" s="224">
        <f>IF(N222="sníž. přenesená",J222,0)</f>
        <v>0</v>
      </c>
      <c r="BI222" s="224">
        <f>IF(N222="nulová",J222,0)</f>
        <v>0</v>
      </c>
      <c r="BJ222" s="17" t="s">
        <v>135</v>
      </c>
      <c r="BK222" s="224">
        <f>ROUND(I222*H222,2)</f>
        <v>0</v>
      </c>
      <c r="BL222" s="17" t="s">
        <v>194</v>
      </c>
      <c r="BM222" s="223" t="s">
        <v>448</v>
      </c>
    </row>
    <row r="223" spans="2:65" s="1" customFormat="1" ht="16.5" customHeight="1">
      <c r="B223" s="39"/>
      <c r="C223" s="212" t="s">
        <v>449</v>
      </c>
      <c r="D223" s="212" t="s">
        <v>189</v>
      </c>
      <c r="E223" s="213" t="s">
        <v>450</v>
      </c>
      <c r="F223" s="214" t="s">
        <v>451</v>
      </c>
      <c r="G223" s="215" t="s">
        <v>242</v>
      </c>
      <c r="H223" s="216">
        <v>100.45</v>
      </c>
      <c r="I223" s="217"/>
      <c r="J223" s="218">
        <f>ROUND(I223*H223,2)</f>
        <v>0</v>
      </c>
      <c r="K223" s="214" t="s">
        <v>193</v>
      </c>
      <c r="L223" s="44"/>
      <c r="M223" s="219" t="s">
        <v>30</v>
      </c>
      <c r="N223" s="220" t="s">
        <v>49</v>
      </c>
      <c r="O223" s="84"/>
      <c r="P223" s="221">
        <f>O223*H223</f>
        <v>0</v>
      </c>
      <c r="Q223" s="221">
        <v>0</v>
      </c>
      <c r="R223" s="221">
        <f>Q223*H223</f>
        <v>0</v>
      </c>
      <c r="S223" s="221">
        <v>0</v>
      </c>
      <c r="T223" s="222">
        <f>S223*H223</f>
        <v>0</v>
      </c>
      <c r="AR223" s="223" t="s">
        <v>194</v>
      </c>
      <c r="AT223" s="223" t="s">
        <v>189</v>
      </c>
      <c r="AU223" s="223" t="s">
        <v>135</v>
      </c>
      <c r="AY223" s="17" t="s">
        <v>187</v>
      </c>
      <c r="BE223" s="224">
        <f>IF(N223="základní",J223,0)</f>
        <v>0</v>
      </c>
      <c r="BF223" s="224">
        <f>IF(N223="snížená",J223,0)</f>
        <v>0</v>
      </c>
      <c r="BG223" s="224">
        <f>IF(N223="zákl. přenesená",J223,0)</f>
        <v>0</v>
      </c>
      <c r="BH223" s="224">
        <f>IF(N223="sníž. přenesená",J223,0)</f>
        <v>0</v>
      </c>
      <c r="BI223" s="224">
        <f>IF(N223="nulová",J223,0)</f>
        <v>0</v>
      </c>
      <c r="BJ223" s="17" t="s">
        <v>135</v>
      </c>
      <c r="BK223" s="224">
        <f>ROUND(I223*H223,2)</f>
        <v>0</v>
      </c>
      <c r="BL223" s="17" t="s">
        <v>194</v>
      </c>
      <c r="BM223" s="223" t="s">
        <v>452</v>
      </c>
    </row>
    <row r="224" spans="2:65" s="1" customFormat="1" ht="36" customHeight="1">
      <c r="B224" s="39"/>
      <c r="C224" s="212" t="s">
        <v>453</v>
      </c>
      <c r="D224" s="212" t="s">
        <v>189</v>
      </c>
      <c r="E224" s="213" t="s">
        <v>454</v>
      </c>
      <c r="F224" s="214" t="s">
        <v>455</v>
      </c>
      <c r="G224" s="215" t="s">
        <v>242</v>
      </c>
      <c r="H224" s="216">
        <v>100.45</v>
      </c>
      <c r="I224" s="217"/>
      <c r="J224" s="218">
        <f>ROUND(I224*H224,2)</f>
        <v>0</v>
      </c>
      <c r="K224" s="214" t="s">
        <v>193</v>
      </c>
      <c r="L224" s="44"/>
      <c r="M224" s="219" t="s">
        <v>30</v>
      </c>
      <c r="N224" s="220" t="s">
        <v>49</v>
      </c>
      <c r="O224" s="84"/>
      <c r="P224" s="221">
        <f>O224*H224</f>
        <v>0</v>
      </c>
      <c r="Q224" s="221">
        <v>0.08565</v>
      </c>
      <c r="R224" s="221">
        <f>Q224*H224</f>
        <v>8.603542500000001</v>
      </c>
      <c r="S224" s="221">
        <v>0</v>
      </c>
      <c r="T224" s="222">
        <f>S224*H224</f>
        <v>0</v>
      </c>
      <c r="AR224" s="223" t="s">
        <v>194</v>
      </c>
      <c r="AT224" s="223" t="s">
        <v>189</v>
      </c>
      <c r="AU224" s="223" t="s">
        <v>135</v>
      </c>
      <c r="AY224" s="17" t="s">
        <v>187</v>
      </c>
      <c r="BE224" s="224">
        <f>IF(N224="základní",J224,0)</f>
        <v>0</v>
      </c>
      <c r="BF224" s="224">
        <f>IF(N224="snížená",J224,0)</f>
        <v>0</v>
      </c>
      <c r="BG224" s="224">
        <f>IF(N224="zákl. přenesená",J224,0)</f>
        <v>0</v>
      </c>
      <c r="BH224" s="224">
        <f>IF(N224="sníž. přenesená",J224,0)</f>
        <v>0</v>
      </c>
      <c r="BI224" s="224">
        <f>IF(N224="nulová",J224,0)</f>
        <v>0</v>
      </c>
      <c r="BJ224" s="17" t="s">
        <v>135</v>
      </c>
      <c r="BK224" s="224">
        <f>ROUND(I224*H224,2)</f>
        <v>0</v>
      </c>
      <c r="BL224" s="17" t="s">
        <v>194</v>
      </c>
      <c r="BM224" s="223" t="s">
        <v>456</v>
      </c>
    </row>
    <row r="225" spans="2:65" s="1" customFormat="1" ht="16.5" customHeight="1">
      <c r="B225" s="39"/>
      <c r="C225" s="250" t="s">
        <v>457</v>
      </c>
      <c r="D225" s="250" t="s">
        <v>275</v>
      </c>
      <c r="E225" s="251" t="s">
        <v>458</v>
      </c>
      <c r="F225" s="252" t="s">
        <v>459</v>
      </c>
      <c r="G225" s="253" t="s">
        <v>242</v>
      </c>
      <c r="H225" s="254">
        <v>100.45</v>
      </c>
      <c r="I225" s="255"/>
      <c r="J225" s="256">
        <f>ROUND(I225*H225,2)</f>
        <v>0</v>
      </c>
      <c r="K225" s="252" t="s">
        <v>193</v>
      </c>
      <c r="L225" s="257"/>
      <c r="M225" s="258" t="s">
        <v>30</v>
      </c>
      <c r="N225" s="259" t="s">
        <v>49</v>
      </c>
      <c r="O225" s="84"/>
      <c r="P225" s="221">
        <f>O225*H225</f>
        <v>0</v>
      </c>
      <c r="Q225" s="221">
        <v>0.152</v>
      </c>
      <c r="R225" s="221">
        <f>Q225*H225</f>
        <v>15.2684</v>
      </c>
      <c r="S225" s="221">
        <v>0</v>
      </c>
      <c r="T225" s="222">
        <f>S225*H225</f>
        <v>0</v>
      </c>
      <c r="AR225" s="223" t="s">
        <v>221</v>
      </c>
      <c r="AT225" s="223" t="s">
        <v>275</v>
      </c>
      <c r="AU225" s="223" t="s">
        <v>135</v>
      </c>
      <c r="AY225" s="17" t="s">
        <v>187</v>
      </c>
      <c r="BE225" s="224">
        <f>IF(N225="základní",J225,0)</f>
        <v>0</v>
      </c>
      <c r="BF225" s="224">
        <f>IF(N225="snížená",J225,0)</f>
        <v>0</v>
      </c>
      <c r="BG225" s="224">
        <f>IF(N225="zákl. přenesená",J225,0)</f>
        <v>0</v>
      </c>
      <c r="BH225" s="224">
        <f>IF(N225="sníž. přenesená",J225,0)</f>
        <v>0</v>
      </c>
      <c r="BI225" s="224">
        <f>IF(N225="nulová",J225,0)</f>
        <v>0</v>
      </c>
      <c r="BJ225" s="17" t="s">
        <v>135</v>
      </c>
      <c r="BK225" s="224">
        <f>ROUND(I225*H225,2)</f>
        <v>0</v>
      </c>
      <c r="BL225" s="17" t="s">
        <v>194</v>
      </c>
      <c r="BM225" s="223" t="s">
        <v>460</v>
      </c>
    </row>
    <row r="226" spans="2:63" s="11" customFormat="1" ht="22.8" customHeight="1">
      <c r="B226" s="196"/>
      <c r="C226" s="197"/>
      <c r="D226" s="198" t="s">
        <v>76</v>
      </c>
      <c r="E226" s="210" t="s">
        <v>213</v>
      </c>
      <c r="F226" s="210" t="s">
        <v>461</v>
      </c>
      <c r="G226" s="197"/>
      <c r="H226" s="197"/>
      <c r="I226" s="200"/>
      <c r="J226" s="211">
        <f>BK226</f>
        <v>0</v>
      </c>
      <c r="K226" s="197"/>
      <c r="L226" s="202"/>
      <c r="M226" s="203"/>
      <c r="N226" s="204"/>
      <c r="O226" s="204"/>
      <c r="P226" s="205">
        <f>SUM(P227:P268)</f>
        <v>0</v>
      </c>
      <c r="Q226" s="204"/>
      <c r="R226" s="205">
        <f>SUM(R227:R268)</f>
        <v>131.20467915000003</v>
      </c>
      <c r="S226" s="204"/>
      <c r="T226" s="206">
        <f>SUM(T227:T268)</f>
        <v>0</v>
      </c>
      <c r="AR226" s="207" t="s">
        <v>21</v>
      </c>
      <c r="AT226" s="208" t="s">
        <v>76</v>
      </c>
      <c r="AU226" s="208" t="s">
        <v>21</v>
      </c>
      <c r="AY226" s="207" t="s">
        <v>187</v>
      </c>
      <c r="BK226" s="209">
        <f>SUM(BK227:BK268)</f>
        <v>0</v>
      </c>
    </row>
    <row r="227" spans="2:65" s="1" customFormat="1" ht="24" customHeight="1">
      <c r="B227" s="39"/>
      <c r="C227" s="212" t="s">
        <v>462</v>
      </c>
      <c r="D227" s="212" t="s">
        <v>189</v>
      </c>
      <c r="E227" s="213" t="s">
        <v>463</v>
      </c>
      <c r="F227" s="214" t="s">
        <v>464</v>
      </c>
      <c r="G227" s="215" t="s">
        <v>242</v>
      </c>
      <c r="H227" s="216">
        <v>330</v>
      </c>
      <c r="I227" s="217"/>
      <c r="J227" s="218">
        <f>ROUND(I227*H227,2)</f>
        <v>0</v>
      </c>
      <c r="K227" s="214" t="s">
        <v>193</v>
      </c>
      <c r="L227" s="44"/>
      <c r="M227" s="219" t="s">
        <v>30</v>
      </c>
      <c r="N227" s="220" t="s">
        <v>49</v>
      </c>
      <c r="O227" s="84"/>
      <c r="P227" s="221">
        <f>O227*H227</f>
        <v>0</v>
      </c>
      <c r="Q227" s="221">
        <v>0.0121</v>
      </c>
      <c r="R227" s="221">
        <f>Q227*H227</f>
        <v>3.993</v>
      </c>
      <c r="S227" s="221">
        <v>0</v>
      </c>
      <c r="T227" s="222">
        <f>S227*H227</f>
        <v>0</v>
      </c>
      <c r="AR227" s="223" t="s">
        <v>194</v>
      </c>
      <c r="AT227" s="223" t="s">
        <v>189</v>
      </c>
      <c r="AU227" s="223" t="s">
        <v>135</v>
      </c>
      <c r="AY227" s="17" t="s">
        <v>187</v>
      </c>
      <c r="BE227" s="224">
        <f>IF(N227="základní",J227,0)</f>
        <v>0</v>
      </c>
      <c r="BF227" s="224">
        <f>IF(N227="snížená",J227,0)</f>
        <v>0</v>
      </c>
      <c r="BG227" s="224">
        <f>IF(N227="zákl. přenesená",J227,0)</f>
        <v>0</v>
      </c>
      <c r="BH227" s="224">
        <f>IF(N227="sníž. přenesená",J227,0)</f>
        <v>0</v>
      </c>
      <c r="BI227" s="224">
        <f>IF(N227="nulová",J227,0)</f>
        <v>0</v>
      </c>
      <c r="BJ227" s="17" t="s">
        <v>135</v>
      </c>
      <c r="BK227" s="224">
        <f>ROUND(I227*H227,2)</f>
        <v>0</v>
      </c>
      <c r="BL227" s="17" t="s">
        <v>194</v>
      </c>
      <c r="BM227" s="223" t="s">
        <v>465</v>
      </c>
    </row>
    <row r="228" spans="2:51" s="12" customFormat="1" ht="12">
      <c r="B228" s="228"/>
      <c r="C228" s="229"/>
      <c r="D228" s="225" t="s">
        <v>231</v>
      </c>
      <c r="E228" s="230" t="s">
        <v>30</v>
      </c>
      <c r="F228" s="231" t="s">
        <v>466</v>
      </c>
      <c r="G228" s="229"/>
      <c r="H228" s="232">
        <v>330</v>
      </c>
      <c r="I228" s="233"/>
      <c r="J228" s="229"/>
      <c r="K228" s="229"/>
      <c r="L228" s="234"/>
      <c r="M228" s="235"/>
      <c r="N228" s="236"/>
      <c r="O228" s="236"/>
      <c r="P228" s="236"/>
      <c r="Q228" s="236"/>
      <c r="R228" s="236"/>
      <c r="S228" s="236"/>
      <c r="T228" s="237"/>
      <c r="AT228" s="238" t="s">
        <v>231</v>
      </c>
      <c r="AU228" s="238" t="s">
        <v>135</v>
      </c>
      <c r="AV228" s="12" t="s">
        <v>135</v>
      </c>
      <c r="AW228" s="12" t="s">
        <v>37</v>
      </c>
      <c r="AX228" s="12" t="s">
        <v>21</v>
      </c>
      <c r="AY228" s="238" t="s">
        <v>187</v>
      </c>
    </row>
    <row r="229" spans="2:65" s="1" customFormat="1" ht="24" customHeight="1">
      <c r="B229" s="39"/>
      <c r="C229" s="212" t="s">
        <v>467</v>
      </c>
      <c r="D229" s="212" t="s">
        <v>189</v>
      </c>
      <c r="E229" s="213" t="s">
        <v>468</v>
      </c>
      <c r="F229" s="214" t="s">
        <v>469</v>
      </c>
      <c r="G229" s="215" t="s">
        <v>242</v>
      </c>
      <c r="H229" s="216">
        <v>1100</v>
      </c>
      <c r="I229" s="217"/>
      <c r="J229" s="218">
        <f>ROUND(I229*H229,2)</f>
        <v>0</v>
      </c>
      <c r="K229" s="214" t="s">
        <v>193</v>
      </c>
      <c r="L229" s="44"/>
      <c r="M229" s="219" t="s">
        <v>30</v>
      </c>
      <c r="N229" s="220" t="s">
        <v>49</v>
      </c>
      <c r="O229" s="84"/>
      <c r="P229" s="221">
        <f>O229*H229</f>
        <v>0</v>
      </c>
      <c r="Q229" s="221">
        <v>0.01628</v>
      </c>
      <c r="R229" s="221">
        <f>Q229*H229</f>
        <v>17.907999999999998</v>
      </c>
      <c r="S229" s="221">
        <v>0</v>
      </c>
      <c r="T229" s="222">
        <f>S229*H229</f>
        <v>0</v>
      </c>
      <c r="AR229" s="223" t="s">
        <v>194</v>
      </c>
      <c r="AT229" s="223" t="s">
        <v>189</v>
      </c>
      <c r="AU229" s="223" t="s">
        <v>135</v>
      </c>
      <c r="AY229" s="17" t="s">
        <v>187</v>
      </c>
      <c r="BE229" s="224">
        <f>IF(N229="základní",J229,0)</f>
        <v>0</v>
      </c>
      <c r="BF229" s="224">
        <f>IF(N229="snížená",J229,0)</f>
        <v>0</v>
      </c>
      <c r="BG229" s="224">
        <f>IF(N229="zákl. přenesená",J229,0)</f>
        <v>0</v>
      </c>
      <c r="BH229" s="224">
        <f>IF(N229="sníž. přenesená",J229,0)</f>
        <v>0</v>
      </c>
      <c r="BI229" s="224">
        <f>IF(N229="nulová",J229,0)</f>
        <v>0</v>
      </c>
      <c r="BJ229" s="17" t="s">
        <v>135</v>
      </c>
      <c r="BK229" s="224">
        <f>ROUND(I229*H229,2)</f>
        <v>0</v>
      </c>
      <c r="BL229" s="17" t="s">
        <v>194</v>
      </c>
      <c r="BM229" s="223" t="s">
        <v>470</v>
      </c>
    </row>
    <row r="230" spans="2:51" s="12" customFormat="1" ht="12">
      <c r="B230" s="228"/>
      <c r="C230" s="229"/>
      <c r="D230" s="225" t="s">
        <v>231</v>
      </c>
      <c r="E230" s="230" t="s">
        <v>30</v>
      </c>
      <c r="F230" s="231" t="s">
        <v>471</v>
      </c>
      <c r="G230" s="229"/>
      <c r="H230" s="232">
        <v>1100</v>
      </c>
      <c r="I230" s="233"/>
      <c r="J230" s="229"/>
      <c r="K230" s="229"/>
      <c r="L230" s="234"/>
      <c r="M230" s="235"/>
      <c r="N230" s="236"/>
      <c r="O230" s="236"/>
      <c r="P230" s="236"/>
      <c r="Q230" s="236"/>
      <c r="R230" s="236"/>
      <c r="S230" s="236"/>
      <c r="T230" s="237"/>
      <c r="AT230" s="238" t="s">
        <v>231</v>
      </c>
      <c r="AU230" s="238" t="s">
        <v>135</v>
      </c>
      <c r="AV230" s="12" t="s">
        <v>135</v>
      </c>
      <c r="AW230" s="12" t="s">
        <v>37</v>
      </c>
      <c r="AX230" s="12" t="s">
        <v>21</v>
      </c>
      <c r="AY230" s="238" t="s">
        <v>187</v>
      </c>
    </row>
    <row r="231" spans="2:65" s="1" customFormat="1" ht="24" customHeight="1">
      <c r="B231" s="39"/>
      <c r="C231" s="212" t="s">
        <v>472</v>
      </c>
      <c r="D231" s="212" t="s">
        <v>189</v>
      </c>
      <c r="E231" s="213" t="s">
        <v>473</v>
      </c>
      <c r="F231" s="214" t="s">
        <v>474</v>
      </c>
      <c r="G231" s="215" t="s">
        <v>242</v>
      </c>
      <c r="H231" s="216">
        <v>323.4</v>
      </c>
      <c r="I231" s="217"/>
      <c r="J231" s="218">
        <f>ROUND(I231*H231,2)</f>
        <v>0</v>
      </c>
      <c r="K231" s="214" t="s">
        <v>193</v>
      </c>
      <c r="L231" s="44"/>
      <c r="M231" s="219" t="s">
        <v>30</v>
      </c>
      <c r="N231" s="220" t="s">
        <v>49</v>
      </c>
      <c r="O231" s="84"/>
      <c r="P231" s="221">
        <f>O231*H231</f>
        <v>0</v>
      </c>
      <c r="Q231" s="221">
        <v>0.00438</v>
      </c>
      <c r="R231" s="221">
        <f>Q231*H231</f>
        <v>1.4164919999999999</v>
      </c>
      <c r="S231" s="221">
        <v>0</v>
      </c>
      <c r="T231" s="222">
        <f>S231*H231</f>
        <v>0</v>
      </c>
      <c r="AR231" s="223" t="s">
        <v>194</v>
      </c>
      <c r="AT231" s="223" t="s">
        <v>189</v>
      </c>
      <c r="AU231" s="223" t="s">
        <v>135</v>
      </c>
      <c r="AY231" s="17" t="s">
        <v>187</v>
      </c>
      <c r="BE231" s="224">
        <f>IF(N231="základní",J231,0)</f>
        <v>0</v>
      </c>
      <c r="BF231" s="224">
        <f>IF(N231="snížená",J231,0)</f>
        <v>0</v>
      </c>
      <c r="BG231" s="224">
        <f>IF(N231="zákl. přenesená",J231,0)</f>
        <v>0</v>
      </c>
      <c r="BH231" s="224">
        <f>IF(N231="sníž. přenesená",J231,0)</f>
        <v>0</v>
      </c>
      <c r="BI231" s="224">
        <f>IF(N231="nulová",J231,0)</f>
        <v>0</v>
      </c>
      <c r="BJ231" s="17" t="s">
        <v>135</v>
      </c>
      <c r="BK231" s="224">
        <f>ROUND(I231*H231,2)</f>
        <v>0</v>
      </c>
      <c r="BL231" s="17" t="s">
        <v>194</v>
      </c>
      <c r="BM231" s="223" t="s">
        <v>475</v>
      </c>
    </row>
    <row r="232" spans="2:51" s="12" customFormat="1" ht="12">
      <c r="B232" s="228"/>
      <c r="C232" s="229"/>
      <c r="D232" s="225" t="s">
        <v>231</v>
      </c>
      <c r="E232" s="230" t="s">
        <v>30</v>
      </c>
      <c r="F232" s="231" t="s">
        <v>476</v>
      </c>
      <c r="G232" s="229"/>
      <c r="H232" s="232">
        <v>164</v>
      </c>
      <c r="I232" s="233"/>
      <c r="J232" s="229"/>
      <c r="K232" s="229"/>
      <c r="L232" s="234"/>
      <c r="M232" s="235"/>
      <c r="N232" s="236"/>
      <c r="O232" s="236"/>
      <c r="P232" s="236"/>
      <c r="Q232" s="236"/>
      <c r="R232" s="236"/>
      <c r="S232" s="236"/>
      <c r="T232" s="237"/>
      <c r="AT232" s="238" t="s">
        <v>231</v>
      </c>
      <c r="AU232" s="238" t="s">
        <v>135</v>
      </c>
      <c r="AV232" s="12" t="s">
        <v>135</v>
      </c>
      <c r="AW232" s="12" t="s">
        <v>37</v>
      </c>
      <c r="AX232" s="12" t="s">
        <v>77</v>
      </c>
      <c r="AY232" s="238" t="s">
        <v>187</v>
      </c>
    </row>
    <row r="233" spans="2:51" s="12" customFormat="1" ht="12">
      <c r="B233" s="228"/>
      <c r="C233" s="229"/>
      <c r="D233" s="225" t="s">
        <v>231</v>
      </c>
      <c r="E233" s="230" t="s">
        <v>30</v>
      </c>
      <c r="F233" s="231" t="s">
        <v>477</v>
      </c>
      <c r="G233" s="229"/>
      <c r="H233" s="232">
        <v>130</v>
      </c>
      <c r="I233" s="233"/>
      <c r="J233" s="229"/>
      <c r="K233" s="229"/>
      <c r="L233" s="234"/>
      <c r="M233" s="235"/>
      <c r="N233" s="236"/>
      <c r="O233" s="236"/>
      <c r="P233" s="236"/>
      <c r="Q233" s="236"/>
      <c r="R233" s="236"/>
      <c r="S233" s="236"/>
      <c r="T233" s="237"/>
      <c r="AT233" s="238" t="s">
        <v>231</v>
      </c>
      <c r="AU233" s="238" t="s">
        <v>135</v>
      </c>
      <c r="AV233" s="12" t="s">
        <v>135</v>
      </c>
      <c r="AW233" s="12" t="s">
        <v>37</v>
      </c>
      <c r="AX233" s="12" t="s">
        <v>77</v>
      </c>
      <c r="AY233" s="238" t="s">
        <v>187</v>
      </c>
    </row>
    <row r="234" spans="2:51" s="13" customFormat="1" ht="12">
      <c r="B234" s="239"/>
      <c r="C234" s="240"/>
      <c r="D234" s="225" t="s">
        <v>231</v>
      </c>
      <c r="E234" s="241" t="s">
        <v>30</v>
      </c>
      <c r="F234" s="242" t="s">
        <v>272</v>
      </c>
      <c r="G234" s="240"/>
      <c r="H234" s="243">
        <v>294</v>
      </c>
      <c r="I234" s="244"/>
      <c r="J234" s="240"/>
      <c r="K234" s="240"/>
      <c r="L234" s="245"/>
      <c r="M234" s="246"/>
      <c r="N234" s="247"/>
      <c r="O234" s="247"/>
      <c r="P234" s="247"/>
      <c r="Q234" s="247"/>
      <c r="R234" s="247"/>
      <c r="S234" s="247"/>
      <c r="T234" s="248"/>
      <c r="AT234" s="249" t="s">
        <v>231</v>
      </c>
      <c r="AU234" s="249" t="s">
        <v>135</v>
      </c>
      <c r="AV234" s="13" t="s">
        <v>194</v>
      </c>
      <c r="AW234" s="13" t="s">
        <v>37</v>
      </c>
      <c r="AX234" s="13" t="s">
        <v>77</v>
      </c>
      <c r="AY234" s="249" t="s">
        <v>187</v>
      </c>
    </row>
    <row r="235" spans="2:51" s="12" customFormat="1" ht="12">
      <c r="B235" s="228"/>
      <c r="C235" s="229"/>
      <c r="D235" s="225" t="s">
        <v>231</v>
      </c>
      <c r="E235" s="230" t="s">
        <v>30</v>
      </c>
      <c r="F235" s="231" t="s">
        <v>478</v>
      </c>
      <c r="G235" s="229"/>
      <c r="H235" s="232">
        <v>323.4</v>
      </c>
      <c r="I235" s="233"/>
      <c r="J235" s="229"/>
      <c r="K235" s="229"/>
      <c r="L235" s="234"/>
      <c r="M235" s="235"/>
      <c r="N235" s="236"/>
      <c r="O235" s="236"/>
      <c r="P235" s="236"/>
      <c r="Q235" s="236"/>
      <c r="R235" s="236"/>
      <c r="S235" s="236"/>
      <c r="T235" s="237"/>
      <c r="AT235" s="238" t="s">
        <v>231</v>
      </c>
      <c r="AU235" s="238" t="s">
        <v>135</v>
      </c>
      <c r="AV235" s="12" t="s">
        <v>135</v>
      </c>
      <c r="AW235" s="12" t="s">
        <v>37</v>
      </c>
      <c r="AX235" s="12" t="s">
        <v>21</v>
      </c>
      <c r="AY235" s="238" t="s">
        <v>187</v>
      </c>
    </row>
    <row r="236" spans="2:65" s="1" customFormat="1" ht="24" customHeight="1">
      <c r="B236" s="39"/>
      <c r="C236" s="212" t="s">
        <v>479</v>
      </c>
      <c r="D236" s="212" t="s">
        <v>189</v>
      </c>
      <c r="E236" s="213" t="s">
        <v>480</v>
      </c>
      <c r="F236" s="214" t="s">
        <v>481</v>
      </c>
      <c r="G236" s="215" t="s">
        <v>236</v>
      </c>
      <c r="H236" s="216">
        <v>143</v>
      </c>
      <c r="I236" s="217"/>
      <c r="J236" s="218">
        <f>ROUND(I236*H236,2)</f>
        <v>0</v>
      </c>
      <c r="K236" s="214" t="s">
        <v>193</v>
      </c>
      <c r="L236" s="44"/>
      <c r="M236" s="219" t="s">
        <v>30</v>
      </c>
      <c r="N236" s="220" t="s">
        <v>49</v>
      </c>
      <c r="O236" s="84"/>
      <c r="P236" s="221">
        <f>O236*H236</f>
        <v>0</v>
      </c>
      <c r="Q236" s="221">
        <v>0</v>
      </c>
      <c r="R236" s="221">
        <f>Q236*H236</f>
        <v>0</v>
      </c>
      <c r="S236" s="221">
        <v>0</v>
      </c>
      <c r="T236" s="222">
        <f>S236*H236</f>
        <v>0</v>
      </c>
      <c r="AR236" s="223" t="s">
        <v>194</v>
      </c>
      <c r="AT236" s="223" t="s">
        <v>189</v>
      </c>
      <c r="AU236" s="223" t="s">
        <v>135</v>
      </c>
      <c r="AY236" s="17" t="s">
        <v>187</v>
      </c>
      <c r="BE236" s="224">
        <f>IF(N236="základní",J236,0)</f>
        <v>0</v>
      </c>
      <c r="BF236" s="224">
        <f>IF(N236="snížená",J236,0)</f>
        <v>0</v>
      </c>
      <c r="BG236" s="224">
        <f>IF(N236="zákl. přenesená",J236,0)</f>
        <v>0</v>
      </c>
      <c r="BH236" s="224">
        <f>IF(N236="sníž. přenesená",J236,0)</f>
        <v>0</v>
      </c>
      <c r="BI236" s="224">
        <f>IF(N236="nulová",J236,0)</f>
        <v>0</v>
      </c>
      <c r="BJ236" s="17" t="s">
        <v>135</v>
      </c>
      <c r="BK236" s="224">
        <f>ROUND(I236*H236,2)</f>
        <v>0</v>
      </c>
      <c r="BL236" s="17" t="s">
        <v>194</v>
      </c>
      <c r="BM236" s="223" t="s">
        <v>482</v>
      </c>
    </row>
    <row r="237" spans="2:51" s="12" customFormat="1" ht="12">
      <c r="B237" s="228"/>
      <c r="C237" s="229"/>
      <c r="D237" s="225" t="s">
        <v>231</v>
      </c>
      <c r="E237" s="230" t="s">
        <v>30</v>
      </c>
      <c r="F237" s="231" t="s">
        <v>483</v>
      </c>
      <c r="G237" s="229"/>
      <c r="H237" s="232">
        <v>143</v>
      </c>
      <c r="I237" s="233"/>
      <c r="J237" s="229"/>
      <c r="K237" s="229"/>
      <c r="L237" s="234"/>
      <c r="M237" s="235"/>
      <c r="N237" s="236"/>
      <c r="O237" s="236"/>
      <c r="P237" s="236"/>
      <c r="Q237" s="236"/>
      <c r="R237" s="236"/>
      <c r="S237" s="236"/>
      <c r="T237" s="237"/>
      <c r="AT237" s="238" t="s">
        <v>231</v>
      </c>
      <c r="AU237" s="238" t="s">
        <v>135</v>
      </c>
      <c r="AV237" s="12" t="s">
        <v>135</v>
      </c>
      <c r="AW237" s="12" t="s">
        <v>37</v>
      </c>
      <c r="AX237" s="12" t="s">
        <v>21</v>
      </c>
      <c r="AY237" s="238" t="s">
        <v>187</v>
      </c>
    </row>
    <row r="238" spans="2:65" s="1" customFormat="1" ht="16.5" customHeight="1">
      <c r="B238" s="39"/>
      <c r="C238" s="250" t="s">
        <v>484</v>
      </c>
      <c r="D238" s="250" t="s">
        <v>275</v>
      </c>
      <c r="E238" s="251" t="s">
        <v>485</v>
      </c>
      <c r="F238" s="252" t="s">
        <v>486</v>
      </c>
      <c r="G238" s="253" t="s">
        <v>236</v>
      </c>
      <c r="H238" s="254">
        <v>143</v>
      </c>
      <c r="I238" s="255"/>
      <c r="J238" s="256">
        <f>ROUND(I238*H238,2)</f>
        <v>0</v>
      </c>
      <c r="K238" s="252" t="s">
        <v>193</v>
      </c>
      <c r="L238" s="257"/>
      <c r="M238" s="258" t="s">
        <v>30</v>
      </c>
      <c r="N238" s="259" t="s">
        <v>49</v>
      </c>
      <c r="O238" s="84"/>
      <c r="P238" s="221">
        <f>O238*H238</f>
        <v>0</v>
      </c>
      <c r="Q238" s="221">
        <v>3E-05</v>
      </c>
      <c r="R238" s="221">
        <f>Q238*H238</f>
        <v>0.00429</v>
      </c>
      <c r="S238" s="221">
        <v>0</v>
      </c>
      <c r="T238" s="222">
        <f>S238*H238</f>
        <v>0</v>
      </c>
      <c r="AR238" s="223" t="s">
        <v>221</v>
      </c>
      <c r="AT238" s="223" t="s">
        <v>275</v>
      </c>
      <c r="AU238" s="223" t="s">
        <v>135</v>
      </c>
      <c r="AY238" s="17" t="s">
        <v>187</v>
      </c>
      <c r="BE238" s="224">
        <f>IF(N238="základní",J238,0)</f>
        <v>0</v>
      </c>
      <c r="BF238" s="224">
        <f>IF(N238="snížená",J238,0)</f>
        <v>0</v>
      </c>
      <c r="BG238" s="224">
        <f>IF(N238="zákl. přenesená",J238,0)</f>
        <v>0</v>
      </c>
      <c r="BH238" s="224">
        <f>IF(N238="sníž. přenesená",J238,0)</f>
        <v>0</v>
      </c>
      <c r="BI238" s="224">
        <f>IF(N238="nulová",J238,0)</f>
        <v>0</v>
      </c>
      <c r="BJ238" s="17" t="s">
        <v>135</v>
      </c>
      <c r="BK238" s="224">
        <f>ROUND(I238*H238,2)</f>
        <v>0</v>
      </c>
      <c r="BL238" s="17" t="s">
        <v>194</v>
      </c>
      <c r="BM238" s="223" t="s">
        <v>487</v>
      </c>
    </row>
    <row r="239" spans="2:51" s="12" customFormat="1" ht="12">
      <c r="B239" s="228"/>
      <c r="C239" s="229"/>
      <c r="D239" s="225" t="s">
        <v>231</v>
      </c>
      <c r="E239" s="230" t="s">
        <v>30</v>
      </c>
      <c r="F239" s="231" t="s">
        <v>483</v>
      </c>
      <c r="G239" s="229"/>
      <c r="H239" s="232">
        <v>143</v>
      </c>
      <c r="I239" s="233"/>
      <c r="J239" s="229"/>
      <c r="K239" s="229"/>
      <c r="L239" s="234"/>
      <c r="M239" s="235"/>
      <c r="N239" s="236"/>
      <c r="O239" s="236"/>
      <c r="P239" s="236"/>
      <c r="Q239" s="236"/>
      <c r="R239" s="236"/>
      <c r="S239" s="236"/>
      <c r="T239" s="237"/>
      <c r="AT239" s="238" t="s">
        <v>231</v>
      </c>
      <c r="AU239" s="238" t="s">
        <v>135</v>
      </c>
      <c r="AV239" s="12" t="s">
        <v>135</v>
      </c>
      <c r="AW239" s="12" t="s">
        <v>37</v>
      </c>
      <c r="AX239" s="12" t="s">
        <v>21</v>
      </c>
      <c r="AY239" s="238" t="s">
        <v>187</v>
      </c>
    </row>
    <row r="240" spans="2:65" s="1" customFormat="1" ht="24" customHeight="1">
      <c r="B240" s="39"/>
      <c r="C240" s="212" t="s">
        <v>488</v>
      </c>
      <c r="D240" s="212" t="s">
        <v>189</v>
      </c>
      <c r="E240" s="213" t="s">
        <v>489</v>
      </c>
      <c r="F240" s="214" t="s">
        <v>490</v>
      </c>
      <c r="G240" s="215" t="s">
        <v>242</v>
      </c>
      <c r="H240" s="216">
        <v>292.6</v>
      </c>
      <c r="I240" s="217"/>
      <c r="J240" s="218">
        <f>ROUND(I240*H240,2)</f>
        <v>0</v>
      </c>
      <c r="K240" s="214" t="s">
        <v>193</v>
      </c>
      <c r="L240" s="44"/>
      <c r="M240" s="219" t="s">
        <v>30</v>
      </c>
      <c r="N240" s="220" t="s">
        <v>49</v>
      </c>
      <c r="O240" s="84"/>
      <c r="P240" s="221">
        <f>O240*H240</f>
        <v>0</v>
      </c>
      <c r="Q240" s="221">
        <v>0.00832</v>
      </c>
      <c r="R240" s="221">
        <f>Q240*H240</f>
        <v>2.434432</v>
      </c>
      <c r="S240" s="221">
        <v>0</v>
      </c>
      <c r="T240" s="222">
        <f>S240*H240</f>
        <v>0</v>
      </c>
      <c r="AR240" s="223" t="s">
        <v>194</v>
      </c>
      <c r="AT240" s="223" t="s">
        <v>189</v>
      </c>
      <c r="AU240" s="223" t="s">
        <v>135</v>
      </c>
      <c r="AY240" s="17" t="s">
        <v>187</v>
      </c>
      <c r="BE240" s="224">
        <f>IF(N240="základní",J240,0)</f>
        <v>0</v>
      </c>
      <c r="BF240" s="224">
        <f>IF(N240="snížená",J240,0)</f>
        <v>0</v>
      </c>
      <c r="BG240" s="224">
        <f>IF(N240="zákl. přenesená",J240,0)</f>
        <v>0</v>
      </c>
      <c r="BH240" s="224">
        <f>IF(N240="sníž. přenesená",J240,0)</f>
        <v>0</v>
      </c>
      <c r="BI240" s="224">
        <f>IF(N240="nulová",J240,0)</f>
        <v>0</v>
      </c>
      <c r="BJ240" s="17" t="s">
        <v>135</v>
      </c>
      <c r="BK240" s="224">
        <f>ROUND(I240*H240,2)</f>
        <v>0</v>
      </c>
      <c r="BL240" s="17" t="s">
        <v>194</v>
      </c>
      <c r="BM240" s="223" t="s">
        <v>491</v>
      </c>
    </row>
    <row r="241" spans="2:51" s="12" customFormat="1" ht="12">
      <c r="B241" s="228"/>
      <c r="C241" s="229"/>
      <c r="D241" s="225" t="s">
        <v>231</v>
      </c>
      <c r="E241" s="230" t="s">
        <v>30</v>
      </c>
      <c r="F241" s="231" t="s">
        <v>492</v>
      </c>
      <c r="G241" s="229"/>
      <c r="H241" s="232">
        <v>292.6</v>
      </c>
      <c r="I241" s="233"/>
      <c r="J241" s="229"/>
      <c r="K241" s="229"/>
      <c r="L241" s="234"/>
      <c r="M241" s="235"/>
      <c r="N241" s="236"/>
      <c r="O241" s="236"/>
      <c r="P241" s="236"/>
      <c r="Q241" s="236"/>
      <c r="R241" s="236"/>
      <c r="S241" s="236"/>
      <c r="T241" s="237"/>
      <c r="AT241" s="238" t="s">
        <v>231</v>
      </c>
      <c r="AU241" s="238" t="s">
        <v>135</v>
      </c>
      <c r="AV241" s="12" t="s">
        <v>135</v>
      </c>
      <c r="AW241" s="12" t="s">
        <v>37</v>
      </c>
      <c r="AX241" s="12" t="s">
        <v>21</v>
      </c>
      <c r="AY241" s="238" t="s">
        <v>187</v>
      </c>
    </row>
    <row r="242" spans="2:65" s="1" customFormat="1" ht="16.5" customHeight="1">
      <c r="B242" s="39"/>
      <c r="C242" s="250" t="s">
        <v>493</v>
      </c>
      <c r="D242" s="250" t="s">
        <v>275</v>
      </c>
      <c r="E242" s="251" t="s">
        <v>494</v>
      </c>
      <c r="F242" s="252" t="s">
        <v>495</v>
      </c>
      <c r="G242" s="253" t="s">
        <v>242</v>
      </c>
      <c r="H242" s="254">
        <v>266</v>
      </c>
      <c r="I242" s="255"/>
      <c r="J242" s="256">
        <f>ROUND(I242*H242,2)</f>
        <v>0</v>
      </c>
      <c r="K242" s="252" t="s">
        <v>224</v>
      </c>
      <c r="L242" s="257"/>
      <c r="M242" s="258" t="s">
        <v>30</v>
      </c>
      <c r="N242" s="259" t="s">
        <v>49</v>
      </c>
      <c r="O242" s="84"/>
      <c r="P242" s="221">
        <f>O242*H242</f>
        <v>0</v>
      </c>
      <c r="Q242" s="221">
        <v>0.0022</v>
      </c>
      <c r="R242" s="221">
        <f>Q242*H242</f>
        <v>0.5852</v>
      </c>
      <c r="S242" s="221">
        <v>0</v>
      </c>
      <c r="T242" s="222">
        <f>S242*H242</f>
        <v>0</v>
      </c>
      <c r="AR242" s="223" t="s">
        <v>221</v>
      </c>
      <c r="AT242" s="223" t="s">
        <v>275</v>
      </c>
      <c r="AU242" s="223" t="s">
        <v>135</v>
      </c>
      <c r="AY242" s="17" t="s">
        <v>187</v>
      </c>
      <c r="BE242" s="224">
        <f>IF(N242="základní",J242,0)</f>
        <v>0</v>
      </c>
      <c r="BF242" s="224">
        <f>IF(N242="snížená",J242,0)</f>
        <v>0</v>
      </c>
      <c r="BG242" s="224">
        <f>IF(N242="zákl. přenesená",J242,0)</f>
        <v>0</v>
      </c>
      <c r="BH242" s="224">
        <f>IF(N242="sníž. přenesená",J242,0)</f>
        <v>0</v>
      </c>
      <c r="BI242" s="224">
        <f>IF(N242="nulová",J242,0)</f>
        <v>0</v>
      </c>
      <c r="BJ242" s="17" t="s">
        <v>135</v>
      </c>
      <c r="BK242" s="224">
        <f>ROUND(I242*H242,2)</f>
        <v>0</v>
      </c>
      <c r="BL242" s="17" t="s">
        <v>194</v>
      </c>
      <c r="BM242" s="223" t="s">
        <v>496</v>
      </c>
    </row>
    <row r="243" spans="2:51" s="12" customFormat="1" ht="12">
      <c r="B243" s="228"/>
      <c r="C243" s="229"/>
      <c r="D243" s="225" t="s">
        <v>231</v>
      </c>
      <c r="E243" s="230" t="s">
        <v>30</v>
      </c>
      <c r="F243" s="231" t="s">
        <v>497</v>
      </c>
      <c r="G243" s="229"/>
      <c r="H243" s="232">
        <v>266</v>
      </c>
      <c r="I243" s="233"/>
      <c r="J243" s="229"/>
      <c r="K243" s="229"/>
      <c r="L243" s="234"/>
      <c r="M243" s="235"/>
      <c r="N243" s="236"/>
      <c r="O243" s="236"/>
      <c r="P243" s="236"/>
      <c r="Q243" s="236"/>
      <c r="R243" s="236"/>
      <c r="S243" s="236"/>
      <c r="T243" s="237"/>
      <c r="AT243" s="238" t="s">
        <v>231</v>
      </c>
      <c r="AU243" s="238" t="s">
        <v>135</v>
      </c>
      <c r="AV243" s="12" t="s">
        <v>135</v>
      </c>
      <c r="AW243" s="12" t="s">
        <v>37</v>
      </c>
      <c r="AX243" s="12" t="s">
        <v>21</v>
      </c>
      <c r="AY243" s="238" t="s">
        <v>187</v>
      </c>
    </row>
    <row r="244" spans="2:65" s="1" customFormat="1" ht="16.5" customHeight="1">
      <c r="B244" s="39"/>
      <c r="C244" s="250" t="s">
        <v>498</v>
      </c>
      <c r="D244" s="250" t="s">
        <v>275</v>
      </c>
      <c r="E244" s="251" t="s">
        <v>499</v>
      </c>
      <c r="F244" s="252" t="s">
        <v>500</v>
      </c>
      <c r="G244" s="253" t="s">
        <v>242</v>
      </c>
      <c r="H244" s="254">
        <v>87</v>
      </c>
      <c r="I244" s="255"/>
      <c r="J244" s="256">
        <f>ROUND(I244*H244,2)</f>
        <v>0</v>
      </c>
      <c r="K244" s="252" t="s">
        <v>193</v>
      </c>
      <c r="L244" s="257"/>
      <c r="M244" s="258" t="s">
        <v>30</v>
      </c>
      <c r="N244" s="259" t="s">
        <v>49</v>
      </c>
      <c r="O244" s="84"/>
      <c r="P244" s="221">
        <f>O244*H244</f>
        <v>0</v>
      </c>
      <c r="Q244" s="221">
        <v>0.003</v>
      </c>
      <c r="R244" s="221">
        <f>Q244*H244</f>
        <v>0.261</v>
      </c>
      <c r="S244" s="221">
        <v>0</v>
      </c>
      <c r="T244" s="222">
        <f>S244*H244</f>
        <v>0</v>
      </c>
      <c r="AR244" s="223" t="s">
        <v>221</v>
      </c>
      <c r="AT244" s="223" t="s">
        <v>275</v>
      </c>
      <c r="AU244" s="223" t="s">
        <v>135</v>
      </c>
      <c r="AY244" s="17" t="s">
        <v>187</v>
      </c>
      <c r="BE244" s="224">
        <f>IF(N244="základní",J244,0)</f>
        <v>0</v>
      </c>
      <c r="BF244" s="224">
        <f>IF(N244="snížená",J244,0)</f>
        <v>0</v>
      </c>
      <c r="BG244" s="224">
        <f>IF(N244="zákl. přenesená",J244,0)</f>
        <v>0</v>
      </c>
      <c r="BH244" s="224">
        <f>IF(N244="sníž. přenesená",J244,0)</f>
        <v>0</v>
      </c>
      <c r="BI244" s="224">
        <f>IF(N244="nulová",J244,0)</f>
        <v>0</v>
      </c>
      <c r="BJ244" s="17" t="s">
        <v>135</v>
      </c>
      <c r="BK244" s="224">
        <f>ROUND(I244*H244,2)</f>
        <v>0</v>
      </c>
      <c r="BL244" s="17" t="s">
        <v>194</v>
      </c>
      <c r="BM244" s="223" t="s">
        <v>501</v>
      </c>
    </row>
    <row r="245" spans="2:51" s="12" customFormat="1" ht="12">
      <c r="B245" s="228"/>
      <c r="C245" s="229"/>
      <c r="D245" s="225" t="s">
        <v>231</v>
      </c>
      <c r="E245" s="230" t="s">
        <v>30</v>
      </c>
      <c r="F245" s="231" t="s">
        <v>502</v>
      </c>
      <c r="G245" s="229"/>
      <c r="H245" s="232">
        <v>87</v>
      </c>
      <c r="I245" s="233"/>
      <c r="J245" s="229"/>
      <c r="K245" s="229"/>
      <c r="L245" s="234"/>
      <c r="M245" s="235"/>
      <c r="N245" s="236"/>
      <c r="O245" s="236"/>
      <c r="P245" s="236"/>
      <c r="Q245" s="236"/>
      <c r="R245" s="236"/>
      <c r="S245" s="236"/>
      <c r="T245" s="237"/>
      <c r="AT245" s="238" t="s">
        <v>231</v>
      </c>
      <c r="AU245" s="238" t="s">
        <v>135</v>
      </c>
      <c r="AV245" s="12" t="s">
        <v>135</v>
      </c>
      <c r="AW245" s="12" t="s">
        <v>37</v>
      </c>
      <c r="AX245" s="12" t="s">
        <v>21</v>
      </c>
      <c r="AY245" s="238" t="s">
        <v>187</v>
      </c>
    </row>
    <row r="246" spans="2:65" s="1" customFormat="1" ht="24" customHeight="1">
      <c r="B246" s="39"/>
      <c r="C246" s="212" t="s">
        <v>503</v>
      </c>
      <c r="D246" s="212" t="s">
        <v>189</v>
      </c>
      <c r="E246" s="213" t="s">
        <v>489</v>
      </c>
      <c r="F246" s="214" t="s">
        <v>490</v>
      </c>
      <c r="G246" s="215" t="s">
        <v>242</v>
      </c>
      <c r="H246" s="216">
        <v>143</v>
      </c>
      <c r="I246" s="217"/>
      <c r="J246" s="218">
        <f>ROUND(I246*H246,2)</f>
        <v>0</v>
      </c>
      <c r="K246" s="214" t="s">
        <v>193</v>
      </c>
      <c r="L246" s="44"/>
      <c r="M246" s="219" t="s">
        <v>30</v>
      </c>
      <c r="N246" s="220" t="s">
        <v>49</v>
      </c>
      <c r="O246" s="84"/>
      <c r="P246" s="221">
        <f>O246*H246</f>
        <v>0</v>
      </c>
      <c r="Q246" s="221">
        <v>0.00832</v>
      </c>
      <c r="R246" s="221">
        <f>Q246*H246</f>
        <v>1.18976</v>
      </c>
      <c r="S246" s="221">
        <v>0</v>
      </c>
      <c r="T246" s="222">
        <f>S246*H246</f>
        <v>0</v>
      </c>
      <c r="AR246" s="223" t="s">
        <v>194</v>
      </c>
      <c r="AT246" s="223" t="s">
        <v>189</v>
      </c>
      <c r="AU246" s="223" t="s">
        <v>135</v>
      </c>
      <c r="AY246" s="17" t="s">
        <v>187</v>
      </c>
      <c r="BE246" s="224">
        <f>IF(N246="základní",J246,0)</f>
        <v>0</v>
      </c>
      <c r="BF246" s="224">
        <f>IF(N246="snížená",J246,0)</f>
        <v>0</v>
      </c>
      <c r="BG246" s="224">
        <f>IF(N246="zákl. přenesená",J246,0)</f>
        <v>0</v>
      </c>
      <c r="BH246" s="224">
        <f>IF(N246="sníž. přenesená",J246,0)</f>
        <v>0</v>
      </c>
      <c r="BI246" s="224">
        <f>IF(N246="nulová",J246,0)</f>
        <v>0</v>
      </c>
      <c r="BJ246" s="17" t="s">
        <v>135</v>
      </c>
      <c r="BK246" s="224">
        <f>ROUND(I246*H246,2)</f>
        <v>0</v>
      </c>
      <c r="BL246" s="17" t="s">
        <v>194</v>
      </c>
      <c r="BM246" s="223" t="s">
        <v>504</v>
      </c>
    </row>
    <row r="247" spans="2:51" s="12" customFormat="1" ht="12">
      <c r="B247" s="228"/>
      <c r="C247" s="229"/>
      <c r="D247" s="225" t="s">
        <v>231</v>
      </c>
      <c r="E247" s="230" t="s">
        <v>30</v>
      </c>
      <c r="F247" s="231" t="s">
        <v>483</v>
      </c>
      <c r="G247" s="229"/>
      <c r="H247" s="232">
        <v>143</v>
      </c>
      <c r="I247" s="233"/>
      <c r="J247" s="229"/>
      <c r="K247" s="229"/>
      <c r="L247" s="234"/>
      <c r="M247" s="235"/>
      <c r="N247" s="236"/>
      <c r="O247" s="236"/>
      <c r="P247" s="236"/>
      <c r="Q247" s="236"/>
      <c r="R247" s="236"/>
      <c r="S247" s="236"/>
      <c r="T247" s="237"/>
      <c r="AT247" s="238" t="s">
        <v>231</v>
      </c>
      <c r="AU247" s="238" t="s">
        <v>135</v>
      </c>
      <c r="AV247" s="12" t="s">
        <v>135</v>
      </c>
      <c r="AW247" s="12" t="s">
        <v>37</v>
      </c>
      <c r="AX247" s="12" t="s">
        <v>21</v>
      </c>
      <c r="AY247" s="238" t="s">
        <v>187</v>
      </c>
    </row>
    <row r="248" spans="2:65" s="1" customFormat="1" ht="16.5" customHeight="1">
      <c r="B248" s="39"/>
      <c r="C248" s="250" t="s">
        <v>505</v>
      </c>
      <c r="D248" s="250" t="s">
        <v>275</v>
      </c>
      <c r="E248" s="251" t="s">
        <v>506</v>
      </c>
      <c r="F248" s="252" t="s">
        <v>507</v>
      </c>
      <c r="G248" s="253" t="s">
        <v>242</v>
      </c>
      <c r="H248" s="254">
        <v>149.5</v>
      </c>
      <c r="I248" s="255"/>
      <c r="J248" s="256">
        <f>ROUND(I248*H248,2)</f>
        <v>0</v>
      </c>
      <c r="K248" s="252" t="s">
        <v>193</v>
      </c>
      <c r="L248" s="257"/>
      <c r="M248" s="258" t="s">
        <v>30</v>
      </c>
      <c r="N248" s="259" t="s">
        <v>49</v>
      </c>
      <c r="O248" s="84"/>
      <c r="P248" s="221">
        <f>O248*H248</f>
        <v>0</v>
      </c>
      <c r="Q248" s="221">
        <v>0.0035</v>
      </c>
      <c r="R248" s="221">
        <f>Q248*H248</f>
        <v>0.52325</v>
      </c>
      <c r="S248" s="221">
        <v>0</v>
      </c>
      <c r="T248" s="222">
        <f>S248*H248</f>
        <v>0</v>
      </c>
      <c r="AR248" s="223" t="s">
        <v>221</v>
      </c>
      <c r="AT248" s="223" t="s">
        <v>275</v>
      </c>
      <c r="AU248" s="223" t="s">
        <v>135</v>
      </c>
      <c r="AY248" s="17" t="s">
        <v>187</v>
      </c>
      <c r="BE248" s="224">
        <f>IF(N248="základní",J248,0)</f>
        <v>0</v>
      </c>
      <c r="BF248" s="224">
        <f>IF(N248="snížená",J248,0)</f>
        <v>0</v>
      </c>
      <c r="BG248" s="224">
        <f>IF(N248="zákl. přenesená",J248,0)</f>
        <v>0</v>
      </c>
      <c r="BH248" s="224">
        <f>IF(N248="sníž. přenesená",J248,0)</f>
        <v>0</v>
      </c>
      <c r="BI248" s="224">
        <f>IF(N248="nulová",J248,0)</f>
        <v>0</v>
      </c>
      <c r="BJ248" s="17" t="s">
        <v>135</v>
      </c>
      <c r="BK248" s="224">
        <f>ROUND(I248*H248,2)</f>
        <v>0</v>
      </c>
      <c r="BL248" s="17" t="s">
        <v>194</v>
      </c>
      <c r="BM248" s="223" t="s">
        <v>508</v>
      </c>
    </row>
    <row r="249" spans="2:51" s="12" customFormat="1" ht="12">
      <c r="B249" s="228"/>
      <c r="C249" s="229"/>
      <c r="D249" s="225" t="s">
        <v>231</v>
      </c>
      <c r="E249" s="230" t="s">
        <v>30</v>
      </c>
      <c r="F249" s="231" t="s">
        <v>509</v>
      </c>
      <c r="G249" s="229"/>
      <c r="H249" s="232">
        <v>149.5</v>
      </c>
      <c r="I249" s="233"/>
      <c r="J249" s="229"/>
      <c r="K249" s="229"/>
      <c r="L249" s="234"/>
      <c r="M249" s="235"/>
      <c r="N249" s="236"/>
      <c r="O249" s="236"/>
      <c r="P249" s="236"/>
      <c r="Q249" s="236"/>
      <c r="R249" s="236"/>
      <c r="S249" s="236"/>
      <c r="T249" s="237"/>
      <c r="AT249" s="238" t="s">
        <v>231</v>
      </c>
      <c r="AU249" s="238" t="s">
        <v>135</v>
      </c>
      <c r="AV249" s="12" t="s">
        <v>135</v>
      </c>
      <c r="AW249" s="12" t="s">
        <v>37</v>
      </c>
      <c r="AX249" s="12" t="s">
        <v>21</v>
      </c>
      <c r="AY249" s="238" t="s">
        <v>187</v>
      </c>
    </row>
    <row r="250" spans="2:65" s="1" customFormat="1" ht="24" customHeight="1">
      <c r="B250" s="39"/>
      <c r="C250" s="212" t="s">
        <v>510</v>
      </c>
      <c r="D250" s="212" t="s">
        <v>189</v>
      </c>
      <c r="E250" s="213" t="s">
        <v>511</v>
      </c>
      <c r="F250" s="214" t="s">
        <v>512</v>
      </c>
      <c r="G250" s="215" t="s">
        <v>236</v>
      </c>
      <c r="H250" s="216">
        <v>25</v>
      </c>
      <c r="I250" s="217"/>
      <c r="J250" s="218">
        <f>ROUND(I250*H250,2)</f>
        <v>0</v>
      </c>
      <c r="K250" s="214" t="s">
        <v>193</v>
      </c>
      <c r="L250" s="44"/>
      <c r="M250" s="219" t="s">
        <v>30</v>
      </c>
      <c r="N250" s="220" t="s">
        <v>49</v>
      </c>
      <c r="O250" s="84"/>
      <c r="P250" s="221">
        <f>O250*H250</f>
        <v>0</v>
      </c>
      <c r="Q250" s="221">
        <v>0.00339</v>
      </c>
      <c r="R250" s="221">
        <f>Q250*H250</f>
        <v>0.08474999999999999</v>
      </c>
      <c r="S250" s="221">
        <v>0</v>
      </c>
      <c r="T250" s="222">
        <f>S250*H250</f>
        <v>0</v>
      </c>
      <c r="AR250" s="223" t="s">
        <v>194</v>
      </c>
      <c r="AT250" s="223" t="s">
        <v>189</v>
      </c>
      <c r="AU250" s="223" t="s">
        <v>135</v>
      </c>
      <c r="AY250" s="17" t="s">
        <v>187</v>
      </c>
      <c r="BE250" s="224">
        <f>IF(N250="základní",J250,0)</f>
        <v>0</v>
      </c>
      <c r="BF250" s="224">
        <f>IF(N250="snížená",J250,0)</f>
        <v>0</v>
      </c>
      <c r="BG250" s="224">
        <f>IF(N250="zákl. přenesená",J250,0)</f>
        <v>0</v>
      </c>
      <c r="BH250" s="224">
        <f>IF(N250="sníž. přenesená",J250,0)</f>
        <v>0</v>
      </c>
      <c r="BI250" s="224">
        <f>IF(N250="nulová",J250,0)</f>
        <v>0</v>
      </c>
      <c r="BJ250" s="17" t="s">
        <v>135</v>
      </c>
      <c r="BK250" s="224">
        <f>ROUND(I250*H250,2)</f>
        <v>0</v>
      </c>
      <c r="BL250" s="17" t="s">
        <v>194</v>
      </c>
      <c r="BM250" s="223" t="s">
        <v>513</v>
      </c>
    </row>
    <row r="251" spans="2:65" s="1" customFormat="1" ht="16.5" customHeight="1">
      <c r="B251" s="39"/>
      <c r="C251" s="250" t="s">
        <v>514</v>
      </c>
      <c r="D251" s="250" t="s">
        <v>275</v>
      </c>
      <c r="E251" s="251" t="s">
        <v>515</v>
      </c>
      <c r="F251" s="252" t="s">
        <v>516</v>
      </c>
      <c r="G251" s="253" t="s">
        <v>242</v>
      </c>
      <c r="H251" s="254">
        <v>10</v>
      </c>
      <c r="I251" s="255"/>
      <c r="J251" s="256">
        <f>ROUND(I251*H251,2)</f>
        <v>0</v>
      </c>
      <c r="K251" s="252" t="s">
        <v>193</v>
      </c>
      <c r="L251" s="257"/>
      <c r="M251" s="258" t="s">
        <v>30</v>
      </c>
      <c r="N251" s="259" t="s">
        <v>49</v>
      </c>
      <c r="O251" s="84"/>
      <c r="P251" s="221">
        <f>O251*H251</f>
        <v>0</v>
      </c>
      <c r="Q251" s="221">
        <v>0.00051</v>
      </c>
      <c r="R251" s="221">
        <f>Q251*H251</f>
        <v>0.0051</v>
      </c>
      <c r="S251" s="221">
        <v>0</v>
      </c>
      <c r="T251" s="222">
        <f>S251*H251</f>
        <v>0</v>
      </c>
      <c r="AR251" s="223" t="s">
        <v>221</v>
      </c>
      <c r="AT251" s="223" t="s">
        <v>275</v>
      </c>
      <c r="AU251" s="223" t="s">
        <v>135</v>
      </c>
      <c r="AY251" s="17" t="s">
        <v>187</v>
      </c>
      <c r="BE251" s="224">
        <f>IF(N251="základní",J251,0)</f>
        <v>0</v>
      </c>
      <c r="BF251" s="224">
        <f>IF(N251="snížená",J251,0)</f>
        <v>0</v>
      </c>
      <c r="BG251" s="224">
        <f>IF(N251="zákl. přenesená",J251,0)</f>
        <v>0</v>
      </c>
      <c r="BH251" s="224">
        <f>IF(N251="sníž. přenesená",J251,0)</f>
        <v>0</v>
      </c>
      <c r="BI251" s="224">
        <f>IF(N251="nulová",J251,0)</f>
        <v>0</v>
      </c>
      <c r="BJ251" s="17" t="s">
        <v>135</v>
      </c>
      <c r="BK251" s="224">
        <f>ROUND(I251*H251,2)</f>
        <v>0</v>
      </c>
      <c r="BL251" s="17" t="s">
        <v>194</v>
      </c>
      <c r="BM251" s="223" t="s">
        <v>517</v>
      </c>
    </row>
    <row r="252" spans="2:65" s="1" customFormat="1" ht="24" customHeight="1">
      <c r="B252" s="39"/>
      <c r="C252" s="212" t="s">
        <v>518</v>
      </c>
      <c r="D252" s="212" t="s">
        <v>189</v>
      </c>
      <c r="E252" s="213" t="s">
        <v>519</v>
      </c>
      <c r="F252" s="214" t="s">
        <v>520</v>
      </c>
      <c r="G252" s="215" t="s">
        <v>242</v>
      </c>
      <c r="H252" s="216">
        <v>286</v>
      </c>
      <c r="I252" s="217"/>
      <c r="J252" s="218">
        <f>ROUND(I252*H252,2)</f>
        <v>0</v>
      </c>
      <c r="K252" s="214" t="s">
        <v>193</v>
      </c>
      <c r="L252" s="44"/>
      <c r="M252" s="219" t="s">
        <v>30</v>
      </c>
      <c r="N252" s="220" t="s">
        <v>49</v>
      </c>
      <c r="O252" s="84"/>
      <c r="P252" s="221">
        <f>O252*H252</f>
        <v>0</v>
      </c>
      <c r="Q252" s="221">
        <v>0.0181</v>
      </c>
      <c r="R252" s="221">
        <f>Q252*H252</f>
        <v>5.1766000000000005</v>
      </c>
      <c r="S252" s="221">
        <v>0</v>
      </c>
      <c r="T252" s="222">
        <f>S252*H252</f>
        <v>0</v>
      </c>
      <c r="AR252" s="223" t="s">
        <v>194</v>
      </c>
      <c r="AT252" s="223" t="s">
        <v>189</v>
      </c>
      <c r="AU252" s="223" t="s">
        <v>135</v>
      </c>
      <c r="AY252" s="17" t="s">
        <v>187</v>
      </c>
      <c r="BE252" s="224">
        <f>IF(N252="základní",J252,0)</f>
        <v>0</v>
      </c>
      <c r="BF252" s="224">
        <f>IF(N252="snížená",J252,0)</f>
        <v>0</v>
      </c>
      <c r="BG252" s="224">
        <f>IF(N252="zákl. přenesená",J252,0)</f>
        <v>0</v>
      </c>
      <c r="BH252" s="224">
        <f>IF(N252="sníž. přenesená",J252,0)</f>
        <v>0</v>
      </c>
      <c r="BI252" s="224">
        <f>IF(N252="nulová",J252,0)</f>
        <v>0</v>
      </c>
      <c r="BJ252" s="17" t="s">
        <v>135</v>
      </c>
      <c r="BK252" s="224">
        <f>ROUND(I252*H252,2)</f>
        <v>0</v>
      </c>
      <c r="BL252" s="17" t="s">
        <v>194</v>
      </c>
      <c r="BM252" s="223" t="s">
        <v>521</v>
      </c>
    </row>
    <row r="253" spans="2:51" s="12" customFormat="1" ht="12">
      <c r="B253" s="228"/>
      <c r="C253" s="229"/>
      <c r="D253" s="225" t="s">
        <v>231</v>
      </c>
      <c r="E253" s="230" t="s">
        <v>30</v>
      </c>
      <c r="F253" s="231" t="s">
        <v>522</v>
      </c>
      <c r="G253" s="229"/>
      <c r="H253" s="232">
        <v>286</v>
      </c>
      <c r="I253" s="233"/>
      <c r="J253" s="229"/>
      <c r="K253" s="229"/>
      <c r="L253" s="234"/>
      <c r="M253" s="235"/>
      <c r="N253" s="236"/>
      <c r="O253" s="236"/>
      <c r="P253" s="236"/>
      <c r="Q253" s="236"/>
      <c r="R253" s="236"/>
      <c r="S253" s="236"/>
      <c r="T253" s="237"/>
      <c r="AT253" s="238" t="s">
        <v>231</v>
      </c>
      <c r="AU253" s="238" t="s">
        <v>135</v>
      </c>
      <c r="AV253" s="12" t="s">
        <v>135</v>
      </c>
      <c r="AW253" s="12" t="s">
        <v>37</v>
      </c>
      <c r="AX253" s="12" t="s">
        <v>21</v>
      </c>
      <c r="AY253" s="238" t="s">
        <v>187</v>
      </c>
    </row>
    <row r="254" spans="2:65" s="1" customFormat="1" ht="24" customHeight="1">
      <c r="B254" s="39"/>
      <c r="C254" s="212" t="s">
        <v>523</v>
      </c>
      <c r="D254" s="212" t="s">
        <v>189</v>
      </c>
      <c r="E254" s="213" t="s">
        <v>524</v>
      </c>
      <c r="F254" s="214" t="s">
        <v>525</v>
      </c>
      <c r="G254" s="215" t="s">
        <v>242</v>
      </c>
      <c r="H254" s="216">
        <v>286</v>
      </c>
      <c r="I254" s="217"/>
      <c r="J254" s="218">
        <f>ROUND(I254*H254,2)</f>
        <v>0</v>
      </c>
      <c r="K254" s="214" t="s">
        <v>193</v>
      </c>
      <c r="L254" s="44"/>
      <c r="M254" s="219" t="s">
        <v>30</v>
      </c>
      <c r="N254" s="220" t="s">
        <v>49</v>
      </c>
      <c r="O254" s="84"/>
      <c r="P254" s="221">
        <f>O254*H254</f>
        <v>0</v>
      </c>
      <c r="Q254" s="221">
        <v>0.00268</v>
      </c>
      <c r="R254" s="221">
        <f>Q254*H254</f>
        <v>0.76648</v>
      </c>
      <c r="S254" s="221">
        <v>0</v>
      </c>
      <c r="T254" s="222">
        <f>S254*H254</f>
        <v>0</v>
      </c>
      <c r="AR254" s="223" t="s">
        <v>194</v>
      </c>
      <c r="AT254" s="223" t="s">
        <v>189</v>
      </c>
      <c r="AU254" s="223" t="s">
        <v>135</v>
      </c>
      <c r="AY254" s="17" t="s">
        <v>187</v>
      </c>
      <c r="BE254" s="224">
        <f>IF(N254="základní",J254,0)</f>
        <v>0</v>
      </c>
      <c r="BF254" s="224">
        <f>IF(N254="snížená",J254,0)</f>
        <v>0</v>
      </c>
      <c r="BG254" s="224">
        <f>IF(N254="zákl. přenesená",J254,0)</f>
        <v>0</v>
      </c>
      <c r="BH254" s="224">
        <f>IF(N254="sníž. přenesená",J254,0)</f>
        <v>0</v>
      </c>
      <c r="BI254" s="224">
        <f>IF(N254="nulová",J254,0)</f>
        <v>0</v>
      </c>
      <c r="BJ254" s="17" t="s">
        <v>135</v>
      </c>
      <c r="BK254" s="224">
        <f>ROUND(I254*H254,2)</f>
        <v>0</v>
      </c>
      <c r="BL254" s="17" t="s">
        <v>194</v>
      </c>
      <c r="BM254" s="223" t="s">
        <v>526</v>
      </c>
    </row>
    <row r="255" spans="2:51" s="12" customFormat="1" ht="12">
      <c r="B255" s="228"/>
      <c r="C255" s="229"/>
      <c r="D255" s="225" t="s">
        <v>231</v>
      </c>
      <c r="E255" s="230" t="s">
        <v>30</v>
      </c>
      <c r="F255" s="231" t="s">
        <v>522</v>
      </c>
      <c r="G255" s="229"/>
      <c r="H255" s="232">
        <v>286</v>
      </c>
      <c r="I255" s="233"/>
      <c r="J255" s="229"/>
      <c r="K255" s="229"/>
      <c r="L255" s="234"/>
      <c r="M255" s="235"/>
      <c r="N255" s="236"/>
      <c r="O255" s="236"/>
      <c r="P255" s="236"/>
      <c r="Q255" s="236"/>
      <c r="R255" s="236"/>
      <c r="S255" s="236"/>
      <c r="T255" s="237"/>
      <c r="AT255" s="238" t="s">
        <v>231</v>
      </c>
      <c r="AU255" s="238" t="s">
        <v>135</v>
      </c>
      <c r="AV255" s="12" t="s">
        <v>135</v>
      </c>
      <c r="AW255" s="12" t="s">
        <v>37</v>
      </c>
      <c r="AX255" s="12" t="s">
        <v>21</v>
      </c>
      <c r="AY255" s="238" t="s">
        <v>187</v>
      </c>
    </row>
    <row r="256" spans="2:65" s="1" customFormat="1" ht="24" customHeight="1">
      <c r="B256" s="39"/>
      <c r="C256" s="212" t="s">
        <v>527</v>
      </c>
      <c r="D256" s="212" t="s">
        <v>189</v>
      </c>
      <c r="E256" s="213" t="s">
        <v>528</v>
      </c>
      <c r="F256" s="214" t="s">
        <v>529</v>
      </c>
      <c r="G256" s="215" t="s">
        <v>242</v>
      </c>
      <c r="H256" s="216">
        <v>100</v>
      </c>
      <c r="I256" s="217"/>
      <c r="J256" s="218">
        <f>ROUND(I256*H256,2)</f>
        <v>0</v>
      </c>
      <c r="K256" s="214" t="s">
        <v>193</v>
      </c>
      <c r="L256" s="44"/>
      <c r="M256" s="219" t="s">
        <v>30</v>
      </c>
      <c r="N256" s="220" t="s">
        <v>49</v>
      </c>
      <c r="O256" s="84"/>
      <c r="P256" s="221">
        <f>O256*H256</f>
        <v>0</v>
      </c>
      <c r="Q256" s="221">
        <v>0</v>
      </c>
      <c r="R256" s="221">
        <f>Q256*H256</f>
        <v>0</v>
      </c>
      <c r="S256" s="221">
        <v>0</v>
      </c>
      <c r="T256" s="222">
        <f>S256*H256</f>
        <v>0</v>
      </c>
      <c r="AR256" s="223" t="s">
        <v>194</v>
      </c>
      <c r="AT256" s="223" t="s">
        <v>189</v>
      </c>
      <c r="AU256" s="223" t="s">
        <v>135</v>
      </c>
      <c r="AY256" s="17" t="s">
        <v>187</v>
      </c>
      <c r="BE256" s="224">
        <f>IF(N256="základní",J256,0)</f>
        <v>0</v>
      </c>
      <c r="BF256" s="224">
        <f>IF(N256="snížená",J256,0)</f>
        <v>0</v>
      </c>
      <c r="BG256" s="224">
        <f>IF(N256="zákl. přenesená",J256,0)</f>
        <v>0</v>
      </c>
      <c r="BH256" s="224">
        <f>IF(N256="sníž. přenesená",J256,0)</f>
        <v>0</v>
      </c>
      <c r="BI256" s="224">
        <f>IF(N256="nulová",J256,0)</f>
        <v>0</v>
      </c>
      <c r="BJ256" s="17" t="s">
        <v>135</v>
      </c>
      <c r="BK256" s="224">
        <f>ROUND(I256*H256,2)</f>
        <v>0</v>
      </c>
      <c r="BL256" s="17" t="s">
        <v>194</v>
      </c>
      <c r="BM256" s="223" t="s">
        <v>530</v>
      </c>
    </row>
    <row r="257" spans="2:65" s="1" customFormat="1" ht="16.5" customHeight="1">
      <c r="B257" s="39"/>
      <c r="C257" s="212" t="s">
        <v>531</v>
      </c>
      <c r="D257" s="212" t="s">
        <v>189</v>
      </c>
      <c r="E257" s="213" t="s">
        <v>532</v>
      </c>
      <c r="F257" s="214" t="s">
        <v>533</v>
      </c>
      <c r="G257" s="215" t="s">
        <v>192</v>
      </c>
      <c r="H257" s="216">
        <v>35.035</v>
      </c>
      <c r="I257" s="217"/>
      <c r="J257" s="218">
        <f>ROUND(I257*H257,2)</f>
        <v>0</v>
      </c>
      <c r="K257" s="214" t="s">
        <v>193</v>
      </c>
      <c r="L257" s="44"/>
      <c r="M257" s="219" t="s">
        <v>30</v>
      </c>
      <c r="N257" s="220" t="s">
        <v>49</v>
      </c>
      <c r="O257" s="84"/>
      <c r="P257" s="221">
        <f>O257*H257</f>
        <v>0</v>
      </c>
      <c r="Q257" s="221">
        <v>2.45329</v>
      </c>
      <c r="R257" s="221">
        <f>Q257*H257</f>
        <v>85.95101514999999</v>
      </c>
      <c r="S257" s="221">
        <v>0</v>
      </c>
      <c r="T257" s="222">
        <f>S257*H257</f>
        <v>0</v>
      </c>
      <c r="AR257" s="223" t="s">
        <v>194</v>
      </c>
      <c r="AT257" s="223" t="s">
        <v>189</v>
      </c>
      <c r="AU257" s="223" t="s">
        <v>135</v>
      </c>
      <c r="AY257" s="17" t="s">
        <v>187</v>
      </c>
      <c r="BE257" s="224">
        <f>IF(N257="základní",J257,0)</f>
        <v>0</v>
      </c>
      <c r="BF257" s="224">
        <f>IF(N257="snížená",J257,0)</f>
        <v>0</v>
      </c>
      <c r="BG257" s="224">
        <f>IF(N257="zákl. přenesená",J257,0)</f>
        <v>0</v>
      </c>
      <c r="BH257" s="224">
        <f>IF(N257="sníž. přenesená",J257,0)</f>
        <v>0</v>
      </c>
      <c r="BI257" s="224">
        <f>IF(N257="nulová",J257,0)</f>
        <v>0</v>
      </c>
      <c r="BJ257" s="17" t="s">
        <v>135</v>
      </c>
      <c r="BK257" s="224">
        <f>ROUND(I257*H257,2)</f>
        <v>0</v>
      </c>
      <c r="BL257" s="17" t="s">
        <v>194</v>
      </c>
      <c r="BM257" s="223" t="s">
        <v>534</v>
      </c>
    </row>
    <row r="258" spans="2:51" s="12" customFormat="1" ht="12">
      <c r="B258" s="228"/>
      <c r="C258" s="229"/>
      <c r="D258" s="225" t="s">
        <v>231</v>
      </c>
      <c r="E258" s="230" t="s">
        <v>30</v>
      </c>
      <c r="F258" s="231" t="s">
        <v>535</v>
      </c>
      <c r="G258" s="229"/>
      <c r="H258" s="232">
        <v>35.035</v>
      </c>
      <c r="I258" s="233"/>
      <c r="J258" s="229"/>
      <c r="K258" s="229"/>
      <c r="L258" s="234"/>
      <c r="M258" s="235"/>
      <c r="N258" s="236"/>
      <c r="O258" s="236"/>
      <c r="P258" s="236"/>
      <c r="Q258" s="236"/>
      <c r="R258" s="236"/>
      <c r="S258" s="236"/>
      <c r="T258" s="237"/>
      <c r="AT258" s="238" t="s">
        <v>231</v>
      </c>
      <c r="AU258" s="238" t="s">
        <v>135</v>
      </c>
      <c r="AV258" s="12" t="s">
        <v>135</v>
      </c>
      <c r="AW258" s="12" t="s">
        <v>37</v>
      </c>
      <c r="AX258" s="12" t="s">
        <v>21</v>
      </c>
      <c r="AY258" s="238" t="s">
        <v>187</v>
      </c>
    </row>
    <row r="259" spans="2:65" s="1" customFormat="1" ht="24" customHeight="1">
      <c r="B259" s="39"/>
      <c r="C259" s="212" t="s">
        <v>536</v>
      </c>
      <c r="D259" s="212" t="s">
        <v>189</v>
      </c>
      <c r="E259" s="213" t="s">
        <v>537</v>
      </c>
      <c r="F259" s="214" t="s">
        <v>538</v>
      </c>
      <c r="G259" s="215" t="s">
        <v>242</v>
      </c>
      <c r="H259" s="216">
        <v>55</v>
      </c>
      <c r="I259" s="217"/>
      <c r="J259" s="218">
        <f>ROUND(I259*H259,2)</f>
        <v>0</v>
      </c>
      <c r="K259" s="214" t="s">
        <v>193</v>
      </c>
      <c r="L259" s="44"/>
      <c r="M259" s="219" t="s">
        <v>30</v>
      </c>
      <c r="N259" s="220" t="s">
        <v>49</v>
      </c>
      <c r="O259" s="84"/>
      <c r="P259" s="221">
        <f>O259*H259</f>
        <v>0</v>
      </c>
      <c r="Q259" s="221">
        <v>0.18048</v>
      </c>
      <c r="R259" s="221">
        <f>Q259*H259</f>
        <v>9.9264</v>
      </c>
      <c r="S259" s="221">
        <v>0</v>
      </c>
      <c r="T259" s="222">
        <f>S259*H259</f>
        <v>0</v>
      </c>
      <c r="AR259" s="223" t="s">
        <v>194</v>
      </c>
      <c r="AT259" s="223" t="s">
        <v>189</v>
      </c>
      <c r="AU259" s="223" t="s">
        <v>135</v>
      </c>
      <c r="AY259" s="17" t="s">
        <v>187</v>
      </c>
      <c r="BE259" s="224">
        <f>IF(N259="základní",J259,0)</f>
        <v>0</v>
      </c>
      <c r="BF259" s="224">
        <f>IF(N259="snížená",J259,0)</f>
        <v>0</v>
      </c>
      <c r="BG259" s="224">
        <f>IF(N259="zákl. přenesená",J259,0)</f>
        <v>0</v>
      </c>
      <c r="BH259" s="224">
        <f>IF(N259="sníž. přenesená",J259,0)</f>
        <v>0</v>
      </c>
      <c r="BI259" s="224">
        <f>IF(N259="nulová",J259,0)</f>
        <v>0</v>
      </c>
      <c r="BJ259" s="17" t="s">
        <v>135</v>
      </c>
      <c r="BK259" s="224">
        <f>ROUND(I259*H259,2)</f>
        <v>0</v>
      </c>
      <c r="BL259" s="17" t="s">
        <v>194</v>
      </c>
      <c r="BM259" s="223" t="s">
        <v>539</v>
      </c>
    </row>
    <row r="260" spans="2:51" s="12" customFormat="1" ht="12">
      <c r="B260" s="228"/>
      <c r="C260" s="229"/>
      <c r="D260" s="225" t="s">
        <v>231</v>
      </c>
      <c r="E260" s="230" t="s">
        <v>30</v>
      </c>
      <c r="F260" s="231" t="s">
        <v>540</v>
      </c>
      <c r="G260" s="229"/>
      <c r="H260" s="232">
        <v>55</v>
      </c>
      <c r="I260" s="233"/>
      <c r="J260" s="229"/>
      <c r="K260" s="229"/>
      <c r="L260" s="234"/>
      <c r="M260" s="235"/>
      <c r="N260" s="236"/>
      <c r="O260" s="236"/>
      <c r="P260" s="236"/>
      <c r="Q260" s="236"/>
      <c r="R260" s="236"/>
      <c r="S260" s="236"/>
      <c r="T260" s="237"/>
      <c r="AT260" s="238" t="s">
        <v>231</v>
      </c>
      <c r="AU260" s="238" t="s">
        <v>135</v>
      </c>
      <c r="AV260" s="12" t="s">
        <v>135</v>
      </c>
      <c r="AW260" s="12" t="s">
        <v>37</v>
      </c>
      <c r="AX260" s="12" t="s">
        <v>21</v>
      </c>
      <c r="AY260" s="238" t="s">
        <v>187</v>
      </c>
    </row>
    <row r="261" spans="2:65" s="1" customFormat="1" ht="24" customHeight="1">
      <c r="B261" s="39"/>
      <c r="C261" s="212" t="s">
        <v>541</v>
      </c>
      <c r="D261" s="212" t="s">
        <v>189</v>
      </c>
      <c r="E261" s="213" t="s">
        <v>542</v>
      </c>
      <c r="F261" s="214" t="s">
        <v>543</v>
      </c>
      <c r="G261" s="215" t="s">
        <v>339</v>
      </c>
      <c r="H261" s="216">
        <v>17</v>
      </c>
      <c r="I261" s="217"/>
      <c r="J261" s="218">
        <f>ROUND(I261*H261,2)</f>
        <v>0</v>
      </c>
      <c r="K261" s="214" t="s">
        <v>193</v>
      </c>
      <c r="L261" s="44"/>
      <c r="M261" s="219" t="s">
        <v>30</v>
      </c>
      <c r="N261" s="220" t="s">
        <v>49</v>
      </c>
      <c r="O261" s="84"/>
      <c r="P261" s="221">
        <f>O261*H261</f>
        <v>0</v>
      </c>
      <c r="Q261" s="221">
        <v>0.03373</v>
      </c>
      <c r="R261" s="221">
        <f>Q261*H261</f>
        <v>0.5734100000000001</v>
      </c>
      <c r="S261" s="221">
        <v>0</v>
      </c>
      <c r="T261" s="222">
        <f>S261*H261</f>
        <v>0</v>
      </c>
      <c r="AR261" s="223" t="s">
        <v>194</v>
      </c>
      <c r="AT261" s="223" t="s">
        <v>189</v>
      </c>
      <c r="AU261" s="223" t="s">
        <v>135</v>
      </c>
      <c r="AY261" s="17" t="s">
        <v>187</v>
      </c>
      <c r="BE261" s="224">
        <f>IF(N261="základní",J261,0)</f>
        <v>0</v>
      </c>
      <c r="BF261" s="224">
        <f>IF(N261="snížená",J261,0)</f>
        <v>0</v>
      </c>
      <c r="BG261" s="224">
        <f>IF(N261="zákl. přenesená",J261,0)</f>
        <v>0</v>
      </c>
      <c r="BH261" s="224">
        <f>IF(N261="sníž. přenesená",J261,0)</f>
        <v>0</v>
      </c>
      <c r="BI261" s="224">
        <f>IF(N261="nulová",J261,0)</f>
        <v>0</v>
      </c>
      <c r="BJ261" s="17" t="s">
        <v>135</v>
      </c>
      <c r="BK261" s="224">
        <f>ROUND(I261*H261,2)</f>
        <v>0</v>
      </c>
      <c r="BL261" s="17" t="s">
        <v>194</v>
      </c>
      <c r="BM261" s="223" t="s">
        <v>544</v>
      </c>
    </row>
    <row r="262" spans="2:65" s="1" customFormat="1" ht="16.5" customHeight="1">
      <c r="B262" s="39"/>
      <c r="C262" s="250" t="s">
        <v>545</v>
      </c>
      <c r="D262" s="250" t="s">
        <v>275</v>
      </c>
      <c r="E262" s="251" t="s">
        <v>546</v>
      </c>
      <c r="F262" s="252" t="s">
        <v>547</v>
      </c>
      <c r="G262" s="253" t="s">
        <v>339</v>
      </c>
      <c r="H262" s="254">
        <v>2</v>
      </c>
      <c r="I262" s="255"/>
      <c r="J262" s="256">
        <f>ROUND(I262*H262,2)</f>
        <v>0</v>
      </c>
      <c r="K262" s="252" t="s">
        <v>30</v>
      </c>
      <c r="L262" s="257"/>
      <c r="M262" s="258" t="s">
        <v>30</v>
      </c>
      <c r="N262" s="259" t="s">
        <v>49</v>
      </c>
      <c r="O262" s="84"/>
      <c r="P262" s="221">
        <f>O262*H262</f>
        <v>0</v>
      </c>
      <c r="Q262" s="221">
        <v>0.037</v>
      </c>
      <c r="R262" s="221">
        <f>Q262*H262</f>
        <v>0.074</v>
      </c>
      <c r="S262" s="221">
        <v>0</v>
      </c>
      <c r="T262" s="222">
        <f>S262*H262</f>
        <v>0</v>
      </c>
      <c r="AR262" s="223" t="s">
        <v>221</v>
      </c>
      <c r="AT262" s="223" t="s">
        <v>275</v>
      </c>
      <c r="AU262" s="223" t="s">
        <v>135</v>
      </c>
      <c r="AY262" s="17" t="s">
        <v>187</v>
      </c>
      <c r="BE262" s="224">
        <f>IF(N262="základní",J262,0)</f>
        <v>0</v>
      </c>
      <c r="BF262" s="224">
        <f>IF(N262="snížená",J262,0)</f>
        <v>0</v>
      </c>
      <c r="BG262" s="224">
        <f>IF(N262="zákl. přenesená",J262,0)</f>
        <v>0</v>
      </c>
      <c r="BH262" s="224">
        <f>IF(N262="sníž. přenesená",J262,0)</f>
        <v>0</v>
      </c>
      <c r="BI262" s="224">
        <f>IF(N262="nulová",J262,0)</f>
        <v>0</v>
      </c>
      <c r="BJ262" s="17" t="s">
        <v>135</v>
      </c>
      <c r="BK262" s="224">
        <f>ROUND(I262*H262,2)</f>
        <v>0</v>
      </c>
      <c r="BL262" s="17" t="s">
        <v>194</v>
      </c>
      <c r="BM262" s="223" t="s">
        <v>548</v>
      </c>
    </row>
    <row r="263" spans="2:65" s="1" customFormat="1" ht="16.5" customHeight="1">
      <c r="B263" s="39"/>
      <c r="C263" s="250" t="s">
        <v>549</v>
      </c>
      <c r="D263" s="250" t="s">
        <v>275</v>
      </c>
      <c r="E263" s="251" t="s">
        <v>550</v>
      </c>
      <c r="F263" s="252" t="s">
        <v>551</v>
      </c>
      <c r="G263" s="253" t="s">
        <v>339</v>
      </c>
      <c r="H263" s="254">
        <v>4</v>
      </c>
      <c r="I263" s="255"/>
      <c r="J263" s="256">
        <f>ROUND(I263*H263,2)</f>
        <v>0</v>
      </c>
      <c r="K263" s="252" t="s">
        <v>193</v>
      </c>
      <c r="L263" s="257"/>
      <c r="M263" s="258" t="s">
        <v>30</v>
      </c>
      <c r="N263" s="259" t="s">
        <v>49</v>
      </c>
      <c r="O263" s="84"/>
      <c r="P263" s="221">
        <f>O263*H263</f>
        <v>0</v>
      </c>
      <c r="Q263" s="221">
        <v>0.045</v>
      </c>
      <c r="R263" s="221">
        <f>Q263*H263</f>
        <v>0.18</v>
      </c>
      <c r="S263" s="221">
        <v>0</v>
      </c>
      <c r="T263" s="222">
        <f>S263*H263</f>
        <v>0</v>
      </c>
      <c r="AR263" s="223" t="s">
        <v>221</v>
      </c>
      <c r="AT263" s="223" t="s">
        <v>275</v>
      </c>
      <c r="AU263" s="223" t="s">
        <v>135</v>
      </c>
      <c r="AY263" s="17" t="s">
        <v>187</v>
      </c>
      <c r="BE263" s="224">
        <f>IF(N263="základní",J263,0)</f>
        <v>0</v>
      </c>
      <c r="BF263" s="224">
        <f>IF(N263="snížená",J263,0)</f>
        <v>0</v>
      </c>
      <c r="BG263" s="224">
        <f>IF(N263="zákl. přenesená",J263,0)</f>
        <v>0</v>
      </c>
      <c r="BH263" s="224">
        <f>IF(N263="sníž. přenesená",J263,0)</f>
        <v>0</v>
      </c>
      <c r="BI263" s="224">
        <f>IF(N263="nulová",J263,0)</f>
        <v>0</v>
      </c>
      <c r="BJ263" s="17" t="s">
        <v>135</v>
      </c>
      <c r="BK263" s="224">
        <f>ROUND(I263*H263,2)</f>
        <v>0</v>
      </c>
      <c r="BL263" s="17" t="s">
        <v>194</v>
      </c>
      <c r="BM263" s="223" t="s">
        <v>552</v>
      </c>
    </row>
    <row r="264" spans="2:65" s="1" customFormat="1" ht="16.5" customHeight="1">
      <c r="B264" s="39"/>
      <c r="C264" s="250" t="s">
        <v>553</v>
      </c>
      <c r="D264" s="250" t="s">
        <v>275</v>
      </c>
      <c r="E264" s="251" t="s">
        <v>554</v>
      </c>
      <c r="F264" s="252" t="s">
        <v>555</v>
      </c>
      <c r="G264" s="253" t="s">
        <v>339</v>
      </c>
      <c r="H264" s="254">
        <v>8</v>
      </c>
      <c r="I264" s="255"/>
      <c r="J264" s="256">
        <f>ROUND(I264*H264,2)</f>
        <v>0</v>
      </c>
      <c r="K264" s="252" t="s">
        <v>193</v>
      </c>
      <c r="L264" s="257"/>
      <c r="M264" s="258" t="s">
        <v>30</v>
      </c>
      <c r="N264" s="259" t="s">
        <v>49</v>
      </c>
      <c r="O264" s="84"/>
      <c r="P264" s="221">
        <f>O264*H264</f>
        <v>0</v>
      </c>
      <c r="Q264" s="221">
        <v>0.0135</v>
      </c>
      <c r="R264" s="221">
        <f>Q264*H264</f>
        <v>0.108</v>
      </c>
      <c r="S264" s="221">
        <v>0</v>
      </c>
      <c r="T264" s="222">
        <f>S264*H264</f>
        <v>0</v>
      </c>
      <c r="AR264" s="223" t="s">
        <v>221</v>
      </c>
      <c r="AT264" s="223" t="s">
        <v>275</v>
      </c>
      <c r="AU264" s="223" t="s">
        <v>135</v>
      </c>
      <c r="AY264" s="17" t="s">
        <v>187</v>
      </c>
      <c r="BE264" s="224">
        <f>IF(N264="základní",J264,0)</f>
        <v>0</v>
      </c>
      <c r="BF264" s="224">
        <f>IF(N264="snížená",J264,0)</f>
        <v>0</v>
      </c>
      <c r="BG264" s="224">
        <f>IF(N264="zákl. přenesená",J264,0)</f>
        <v>0</v>
      </c>
      <c r="BH264" s="224">
        <f>IF(N264="sníž. přenesená",J264,0)</f>
        <v>0</v>
      </c>
      <c r="BI264" s="224">
        <f>IF(N264="nulová",J264,0)</f>
        <v>0</v>
      </c>
      <c r="BJ264" s="17" t="s">
        <v>135</v>
      </c>
      <c r="BK264" s="224">
        <f>ROUND(I264*H264,2)</f>
        <v>0</v>
      </c>
      <c r="BL264" s="17" t="s">
        <v>194</v>
      </c>
      <c r="BM264" s="223" t="s">
        <v>556</v>
      </c>
    </row>
    <row r="265" spans="2:65" s="1" customFormat="1" ht="16.5" customHeight="1">
      <c r="B265" s="39"/>
      <c r="C265" s="250" t="s">
        <v>557</v>
      </c>
      <c r="D265" s="250" t="s">
        <v>275</v>
      </c>
      <c r="E265" s="251" t="s">
        <v>558</v>
      </c>
      <c r="F265" s="252" t="s">
        <v>559</v>
      </c>
      <c r="G265" s="253" t="s">
        <v>339</v>
      </c>
      <c r="H265" s="254">
        <v>1</v>
      </c>
      <c r="I265" s="255"/>
      <c r="J265" s="256">
        <f>ROUND(I265*H265,2)</f>
        <v>0</v>
      </c>
      <c r="K265" s="252" t="s">
        <v>30</v>
      </c>
      <c r="L265" s="257"/>
      <c r="M265" s="258" t="s">
        <v>30</v>
      </c>
      <c r="N265" s="259" t="s">
        <v>49</v>
      </c>
      <c r="O265" s="84"/>
      <c r="P265" s="221">
        <f>O265*H265</f>
        <v>0</v>
      </c>
      <c r="Q265" s="221">
        <v>0.0132</v>
      </c>
      <c r="R265" s="221">
        <f>Q265*H265</f>
        <v>0.0132</v>
      </c>
      <c r="S265" s="221">
        <v>0</v>
      </c>
      <c r="T265" s="222">
        <f>S265*H265</f>
        <v>0</v>
      </c>
      <c r="AR265" s="223" t="s">
        <v>221</v>
      </c>
      <c r="AT265" s="223" t="s">
        <v>275</v>
      </c>
      <c r="AU265" s="223" t="s">
        <v>135</v>
      </c>
      <c r="AY265" s="17" t="s">
        <v>187</v>
      </c>
      <c r="BE265" s="224">
        <f>IF(N265="základní",J265,0)</f>
        <v>0</v>
      </c>
      <c r="BF265" s="224">
        <f>IF(N265="snížená",J265,0)</f>
        <v>0</v>
      </c>
      <c r="BG265" s="224">
        <f>IF(N265="zákl. přenesená",J265,0)</f>
        <v>0</v>
      </c>
      <c r="BH265" s="224">
        <f>IF(N265="sníž. přenesená",J265,0)</f>
        <v>0</v>
      </c>
      <c r="BI265" s="224">
        <f>IF(N265="nulová",J265,0)</f>
        <v>0</v>
      </c>
      <c r="BJ265" s="17" t="s">
        <v>135</v>
      </c>
      <c r="BK265" s="224">
        <f>ROUND(I265*H265,2)</f>
        <v>0</v>
      </c>
      <c r="BL265" s="17" t="s">
        <v>194</v>
      </c>
      <c r="BM265" s="223" t="s">
        <v>560</v>
      </c>
    </row>
    <row r="266" spans="2:65" s="1" customFormat="1" ht="16.5" customHeight="1">
      <c r="B266" s="39"/>
      <c r="C266" s="250" t="s">
        <v>561</v>
      </c>
      <c r="D266" s="250" t="s">
        <v>275</v>
      </c>
      <c r="E266" s="251" t="s">
        <v>562</v>
      </c>
      <c r="F266" s="252" t="s">
        <v>563</v>
      </c>
      <c r="G266" s="253" t="s">
        <v>339</v>
      </c>
      <c r="H266" s="254">
        <v>2</v>
      </c>
      <c r="I266" s="255"/>
      <c r="J266" s="256">
        <f>ROUND(I266*H266,2)</f>
        <v>0</v>
      </c>
      <c r="K266" s="252" t="s">
        <v>193</v>
      </c>
      <c r="L266" s="257"/>
      <c r="M266" s="258" t="s">
        <v>30</v>
      </c>
      <c r="N266" s="259" t="s">
        <v>49</v>
      </c>
      <c r="O266" s="84"/>
      <c r="P266" s="221">
        <f>O266*H266</f>
        <v>0</v>
      </c>
      <c r="Q266" s="221">
        <v>0.0141</v>
      </c>
      <c r="R266" s="221">
        <f>Q266*H266</f>
        <v>0.0282</v>
      </c>
      <c r="S266" s="221">
        <v>0</v>
      </c>
      <c r="T266" s="222">
        <f>S266*H266</f>
        <v>0</v>
      </c>
      <c r="AR266" s="223" t="s">
        <v>221</v>
      </c>
      <c r="AT266" s="223" t="s">
        <v>275</v>
      </c>
      <c r="AU266" s="223" t="s">
        <v>135</v>
      </c>
      <c r="AY266" s="17" t="s">
        <v>187</v>
      </c>
      <c r="BE266" s="224">
        <f>IF(N266="základní",J266,0)</f>
        <v>0</v>
      </c>
      <c r="BF266" s="224">
        <f>IF(N266="snížená",J266,0)</f>
        <v>0</v>
      </c>
      <c r="BG266" s="224">
        <f>IF(N266="zákl. přenesená",J266,0)</f>
        <v>0</v>
      </c>
      <c r="BH266" s="224">
        <f>IF(N266="sníž. přenesená",J266,0)</f>
        <v>0</v>
      </c>
      <c r="BI266" s="224">
        <f>IF(N266="nulová",J266,0)</f>
        <v>0</v>
      </c>
      <c r="BJ266" s="17" t="s">
        <v>135</v>
      </c>
      <c r="BK266" s="224">
        <f>ROUND(I266*H266,2)</f>
        <v>0</v>
      </c>
      <c r="BL266" s="17" t="s">
        <v>194</v>
      </c>
      <c r="BM266" s="223" t="s">
        <v>564</v>
      </c>
    </row>
    <row r="267" spans="2:65" s="1" customFormat="1" ht="16.5" customHeight="1">
      <c r="B267" s="39"/>
      <c r="C267" s="212" t="s">
        <v>565</v>
      </c>
      <c r="D267" s="212" t="s">
        <v>189</v>
      </c>
      <c r="E267" s="213" t="s">
        <v>566</v>
      </c>
      <c r="F267" s="214" t="s">
        <v>567</v>
      </c>
      <c r="G267" s="215" t="s">
        <v>339</v>
      </c>
      <c r="H267" s="216">
        <v>7</v>
      </c>
      <c r="I267" s="217"/>
      <c r="J267" s="218">
        <f>ROUND(I267*H267,2)</f>
        <v>0</v>
      </c>
      <c r="K267" s="214" t="s">
        <v>193</v>
      </c>
      <c r="L267" s="44"/>
      <c r="M267" s="219" t="s">
        <v>30</v>
      </c>
      <c r="N267" s="220" t="s">
        <v>49</v>
      </c>
      <c r="O267" s="84"/>
      <c r="P267" s="221">
        <f>O267*H267</f>
        <v>0</v>
      </c>
      <c r="Q267" s="221">
        <v>0</v>
      </c>
      <c r="R267" s="221">
        <f>Q267*H267</f>
        <v>0</v>
      </c>
      <c r="S267" s="221">
        <v>0</v>
      </c>
      <c r="T267" s="222">
        <f>S267*H267</f>
        <v>0</v>
      </c>
      <c r="AR267" s="223" t="s">
        <v>194</v>
      </c>
      <c r="AT267" s="223" t="s">
        <v>189</v>
      </c>
      <c r="AU267" s="223" t="s">
        <v>135</v>
      </c>
      <c r="AY267" s="17" t="s">
        <v>187</v>
      </c>
      <c r="BE267" s="224">
        <f>IF(N267="základní",J267,0)</f>
        <v>0</v>
      </c>
      <c r="BF267" s="224">
        <f>IF(N267="snížená",J267,0)</f>
        <v>0</v>
      </c>
      <c r="BG267" s="224">
        <f>IF(N267="zákl. přenesená",J267,0)</f>
        <v>0</v>
      </c>
      <c r="BH267" s="224">
        <f>IF(N267="sníž. přenesená",J267,0)</f>
        <v>0</v>
      </c>
      <c r="BI267" s="224">
        <f>IF(N267="nulová",J267,0)</f>
        <v>0</v>
      </c>
      <c r="BJ267" s="17" t="s">
        <v>135</v>
      </c>
      <c r="BK267" s="224">
        <f>ROUND(I267*H267,2)</f>
        <v>0</v>
      </c>
      <c r="BL267" s="17" t="s">
        <v>194</v>
      </c>
      <c r="BM267" s="223" t="s">
        <v>568</v>
      </c>
    </row>
    <row r="268" spans="2:65" s="1" customFormat="1" ht="16.5" customHeight="1">
      <c r="B268" s="39"/>
      <c r="C268" s="250" t="s">
        <v>569</v>
      </c>
      <c r="D268" s="250" t="s">
        <v>275</v>
      </c>
      <c r="E268" s="251" t="s">
        <v>570</v>
      </c>
      <c r="F268" s="252" t="s">
        <v>571</v>
      </c>
      <c r="G268" s="253" t="s">
        <v>339</v>
      </c>
      <c r="H268" s="254">
        <v>7</v>
      </c>
      <c r="I268" s="255"/>
      <c r="J268" s="256">
        <f>ROUND(I268*H268,2)</f>
        <v>0</v>
      </c>
      <c r="K268" s="252" t="s">
        <v>193</v>
      </c>
      <c r="L268" s="257"/>
      <c r="M268" s="258" t="s">
        <v>30</v>
      </c>
      <c r="N268" s="259" t="s">
        <v>49</v>
      </c>
      <c r="O268" s="84"/>
      <c r="P268" s="221">
        <f>O268*H268</f>
        <v>0</v>
      </c>
      <c r="Q268" s="221">
        <v>0.0003</v>
      </c>
      <c r="R268" s="221">
        <f>Q268*H268</f>
        <v>0.0021</v>
      </c>
      <c r="S268" s="221">
        <v>0</v>
      </c>
      <c r="T268" s="222">
        <f>S268*H268</f>
        <v>0</v>
      </c>
      <c r="AR268" s="223" t="s">
        <v>221</v>
      </c>
      <c r="AT268" s="223" t="s">
        <v>275</v>
      </c>
      <c r="AU268" s="223" t="s">
        <v>135</v>
      </c>
      <c r="AY268" s="17" t="s">
        <v>187</v>
      </c>
      <c r="BE268" s="224">
        <f>IF(N268="základní",J268,0)</f>
        <v>0</v>
      </c>
      <c r="BF268" s="224">
        <f>IF(N268="snížená",J268,0)</f>
        <v>0</v>
      </c>
      <c r="BG268" s="224">
        <f>IF(N268="zákl. přenesená",J268,0)</f>
        <v>0</v>
      </c>
      <c r="BH268" s="224">
        <f>IF(N268="sníž. přenesená",J268,0)</f>
        <v>0</v>
      </c>
      <c r="BI268" s="224">
        <f>IF(N268="nulová",J268,0)</f>
        <v>0</v>
      </c>
      <c r="BJ268" s="17" t="s">
        <v>135</v>
      </c>
      <c r="BK268" s="224">
        <f>ROUND(I268*H268,2)</f>
        <v>0</v>
      </c>
      <c r="BL268" s="17" t="s">
        <v>194</v>
      </c>
      <c r="BM268" s="223" t="s">
        <v>572</v>
      </c>
    </row>
    <row r="269" spans="2:63" s="11" customFormat="1" ht="22.8" customHeight="1">
      <c r="B269" s="196"/>
      <c r="C269" s="197"/>
      <c r="D269" s="198" t="s">
        <v>76</v>
      </c>
      <c r="E269" s="210" t="s">
        <v>227</v>
      </c>
      <c r="F269" s="210" t="s">
        <v>573</v>
      </c>
      <c r="G269" s="197"/>
      <c r="H269" s="197"/>
      <c r="I269" s="200"/>
      <c r="J269" s="211">
        <f>BK269</f>
        <v>0</v>
      </c>
      <c r="K269" s="197"/>
      <c r="L269" s="202"/>
      <c r="M269" s="203"/>
      <c r="N269" s="204"/>
      <c r="O269" s="204"/>
      <c r="P269" s="205">
        <f>SUM(P270:P287)</f>
        <v>0</v>
      </c>
      <c r="Q269" s="204"/>
      <c r="R269" s="205">
        <f>SUM(R270:R287)</f>
        <v>0.012</v>
      </c>
      <c r="S269" s="204"/>
      <c r="T269" s="206">
        <f>SUM(T270:T287)</f>
        <v>0</v>
      </c>
      <c r="AR269" s="207" t="s">
        <v>21</v>
      </c>
      <c r="AT269" s="208" t="s">
        <v>76</v>
      </c>
      <c r="AU269" s="208" t="s">
        <v>21</v>
      </c>
      <c r="AY269" s="207" t="s">
        <v>187</v>
      </c>
      <c r="BK269" s="209">
        <f>SUM(BK270:BK287)</f>
        <v>0</v>
      </c>
    </row>
    <row r="270" spans="2:65" s="1" customFormat="1" ht="24" customHeight="1">
      <c r="B270" s="39"/>
      <c r="C270" s="212" t="s">
        <v>574</v>
      </c>
      <c r="D270" s="212" t="s">
        <v>189</v>
      </c>
      <c r="E270" s="213" t="s">
        <v>575</v>
      </c>
      <c r="F270" s="214" t="s">
        <v>576</v>
      </c>
      <c r="G270" s="215" t="s">
        <v>242</v>
      </c>
      <c r="H270" s="216">
        <v>430</v>
      </c>
      <c r="I270" s="217"/>
      <c r="J270" s="218">
        <f>ROUND(I270*H270,2)</f>
        <v>0</v>
      </c>
      <c r="K270" s="214" t="s">
        <v>193</v>
      </c>
      <c r="L270" s="44"/>
      <c r="M270" s="219" t="s">
        <v>30</v>
      </c>
      <c r="N270" s="220" t="s">
        <v>49</v>
      </c>
      <c r="O270" s="84"/>
      <c r="P270" s="221">
        <f>O270*H270</f>
        <v>0</v>
      </c>
      <c r="Q270" s="221">
        <v>0</v>
      </c>
      <c r="R270" s="221">
        <f>Q270*H270</f>
        <v>0</v>
      </c>
      <c r="S270" s="221">
        <v>0</v>
      </c>
      <c r="T270" s="222">
        <f>S270*H270</f>
        <v>0</v>
      </c>
      <c r="AR270" s="223" t="s">
        <v>194</v>
      </c>
      <c r="AT270" s="223" t="s">
        <v>189</v>
      </c>
      <c r="AU270" s="223" t="s">
        <v>135</v>
      </c>
      <c r="AY270" s="17" t="s">
        <v>187</v>
      </c>
      <c r="BE270" s="224">
        <f>IF(N270="základní",J270,0)</f>
        <v>0</v>
      </c>
      <c r="BF270" s="224">
        <f>IF(N270="snížená",J270,0)</f>
        <v>0</v>
      </c>
      <c r="BG270" s="224">
        <f>IF(N270="zákl. přenesená",J270,0)</f>
        <v>0</v>
      </c>
      <c r="BH270" s="224">
        <f>IF(N270="sníž. přenesená",J270,0)</f>
        <v>0</v>
      </c>
      <c r="BI270" s="224">
        <f>IF(N270="nulová",J270,0)</f>
        <v>0</v>
      </c>
      <c r="BJ270" s="17" t="s">
        <v>135</v>
      </c>
      <c r="BK270" s="224">
        <f>ROUND(I270*H270,2)</f>
        <v>0</v>
      </c>
      <c r="BL270" s="17" t="s">
        <v>194</v>
      </c>
      <c r="BM270" s="223" t="s">
        <v>577</v>
      </c>
    </row>
    <row r="271" spans="2:65" s="1" customFormat="1" ht="24" customHeight="1">
      <c r="B271" s="39"/>
      <c r="C271" s="212" t="s">
        <v>578</v>
      </c>
      <c r="D271" s="212" t="s">
        <v>189</v>
      </c>
      <c r="E271" s="213" t="s">
        <v>579</v>
      </c>
      <c r="F271" s="214" t="s">
        <v>580</v>
      </c>
      <c r="G271" s="215" t="s">
        <v>242</v>
      </c>
      <c r="H271" s="216">
        <v>51600</v>
      </c>
      <c r="I271" s="217"/>
      <c r="J271" s="218">
        <f>ROUND(I271*H271,2)</f>
        <v>0</v>
      </c>
      <c r="K271" s="214" t="s">
        <v>193</v>
      </c>
      <c r="L271" s="44"/>
      <c r="M271" s="219" t="s">
        <v>30</v>
      </c>
      <c r="N271" s="220" t="s">
        <v>49</v>
      </c>
      <c r="O271" s="84"/>
      <c r="P271" s="221">
        <f>O271*H271</f>
        <v>0</v>
      </c>
      <c r="Q271" s="221">
        <v>0</v>
      </c>
      <c r="R271" s="221">
        <f>Q271*H271</f>
        <v>0</v>
      </c>
      <c r="S271" s="221">
        <v>0</v>
      </c>
      <c r="T271" s="222">
        <f>S271*H271</f>
        <v>0</v>
      </c>
      <c r="AR271" s="223" t="s">
        <v>194</v>
      </c>
      <c r="AT271" s="223" t="s">
        <v>189</v>
      </c>
      <c r="AU271" s="223" t="s">
        <v>135</v>
      </c>
      <c r="AY271" s="17" t="s">
        <v>187</v>
      </c>
      <c r="BE271" s="224">
        <f>IF(N271="základní",J271,0)</f>
        <v>0</v>
      </c>
      <c r="BF271" s="224">
        <f>IF(N271="snížená",J271,0)</f>
        <v>0</v>
      </c>
      <c r="BG271" s="224">
        <f>IF(N271="zákl. přenesená",J271,0)</f>
        <v>0</v>
      </c>
      <c r="BH271" s="224">
        <f>IF(N271="sníž. přenesená",J271,0)</f>
        <v>0</v>
      </c>
      <c r="BI271" s="224">
        <f>IF(N271="nulová",J271,0)</f>
        <v>0</v>
      </c>
      <c r="BJ271" s="17" t="s">
        <v>135</v>
      </c>
      <c r="BK271" s="224">
        <f>ROUND(I271*H271,2)</f>
        <v>0</v>
      </c>
      <c r="BL271" s="17" t="s">
        <v>194</v>
      </c>
      <c r="BM271" s="223" t="s">
        <v>581</v>
      </c>
    </row>
    <row r="272" spans="2:65" s="1" customFormat="1" ht="24" customHeight="1">
      <c r="B272" s="39"/>
      <c r="C272" s="212" t="s">
        <v>582</v>
      </c>
      <c r="D272" s="212" t="s">
        <v>189</v>
      </c>
      <c r="E272" s="213" t="s">
        <v>583</v>
      </c>
      <c r="F272" s="214" t="s">
        <v>584</v>
      </c>
      <c r="G272" s="215" t="s">
        <v>242</v>
      </c>
      <c r="H272" s="216">
        <v>430</v>
      </c>
      <c r="I272" s="217"/>
      <c r="J272" s="218">
        <f>ROUND(I272*H272,2)</f>
        <v>0</v>
      </c>
      <c r="K272" s="214" t="s">
        <v>193</v>
      </c>
      <c r="L272" s="44"/>
      <c r="M272" s="219" t="s">
        <v>30</v>
      </c>
      <c r="N272" s="220" t="s">
        <v>49</v>
      </c>
      <c r="O272" s="84"/>
      <c r="P272" s="221">
        <f>O272*H272</f>
        <v>0</v>
      </c>
      <c r="Q272" s="221">
        <v>0</v>
      </c>
      <c r="R272" s="221">
        <f>Q272*H272</f>
        <v>0</v>
      </c>
      <c r="S272" s="221">
        <v>0</v>
      </c>
      <c r="T272" s="222">
        <f>S272*H272</f>
        <v>0</v>
      </c>
      <c r="AR272" s="223" t="s">
        <v>194</v>
      </c>
      <c r="AT272" s="223" t="s">
        <v>189</v>
      </c>
      <c r="AU272" s="223" t="s">
        <v>135</v>
      </c>
      <c r="AY272" s="17" t="s">
        <v>187</v>
      </c>
      <c r="BE272" s="224">
        <f>IF(N272="základní",J272,0)</f>
        <v>0</v>
      </c>
      <c r="BF272" s="224">
        <f>IF(N272="snížená",J272,0)</f>
        <v>0</v>
      </c>
      <c r="BG272" s="224">
        <f>IF(N272="zákl. přenesená",J272,0)</f>
        <v>0</v>
      </c>
      <c r="BH272" s="224">
        <f>IF(N272="sníž. přenesená",J272,0)</f>
        <v>0</v>
      </c>
      <c r="BI272" s="224">
        <f>IF(N272="nulová",J272,0)</f>
        <v>0</v>
      </c>
      <c r="BJ272" s="17" t="s">
        <v>135</v>
      </c>
      <c r="BK272" s="224">
        <f>ROUND(I272*H272,2)</f>
        <v>0</v>
      </c>
      <c r="BL272" s="17" t="s">
        <v>194</v>
      </c>
      <c r="BM272" s="223" t="s">
        <v>585</v>
      </c>
    </row>
    <row r="273" spans="2:65" s="1" customFormat="1" ht="24" customHeight="1">
      <c r="B273" s="39"/>
      <c r="C273" s="212" t="s">
        <v>586</v>
      </c>
      <c r="D273" s="212" t="s">
        <v>189</v>
      </c>
      <c r="E273" s="213" t="s">
        <v>587</v>
      </c>
      <c r="F273" s="214" t="s">
        <v>588</v>
      </c>
      <c r="G273" s="215" t="s">
        <v>242</v>
      </c>
      <c r="H273" s="216">
        <v>300</v>
      </c>
      <c r="I273" s="217"/>
      <c r="J273" s="218">
        <f>ROUND(I273*H273,2)</f>
        <v>0</v>
      </c>
      <c r="K273" s="214" t="s">
        <v>193</v>
      </c>
      <c r="L273" s="44"/>
      <c r="M273" s="219" t="s">
        <v>30</v>
      </c>
      <c r="N273" s="220" t="s">
        <v>49</v>
      </c>
      <c r="O273" s="84"/>
      <c r="P273" s="221">
        <f>O273*H273</f>
        <v>0</v>
      </c>
      <c r="Q273" s="221">
        <v>4E-05</v>
      </c>
      <c r="R273" s="221">
        <f>Q273*H273</f>
        <v>0.012</v>
      </c>
      <c r="S273" s="221">
        <v>0</v>
      </c>
      <c r="T273" s="222">
        <f>S273*H273</f>
        <v>0</v>
      </c>
      <c r="AR273" s="223" t="s">
        <v>194</v>
      </c>
      <c r="AT273" s="223" t="s">
        <v>189</v>
      </c>
      <c r="AU273" s="223" t="s">
        <v>135</v>
      </c>
      <c r="AY273" s="17" t="s">
        <v>187</v>
      </c>
      <c r="BE273" s="224">
        <f>IF(N273="základní",J273,0)</f>
        <v>0</v>
      </c>
      <c r="BF273" s="224">
        <f>IF(N273="snížená",J273,0)</f>
        <v>0</v>
      </c>
      <c r="BG273" s="224">
        <f>IF(N273="zákl. přenesená",J273,0)</f>
        <v>0</v>
      </c>
      <c r="BH273" s="224">
        <f>IF(N273="sníž. přenesená",J273,0)</f>
        <v>0</v>
      </c>
      <c r="BI273" s="224">
        <f>IF(N273="nulová",J273,0)</f>
        <v>0</v>
      </c>
      <c r="BJ273" s="17" t="s">
        <v>135</v>
      </c>
      <c r="BK273" s="224">
        <f>ROUND(I273*H273,2)</f>
        <v>0</v>
      </c>
      <c r="BL273" s="17" t="s">
        <v>194</v>
      </c>
      <c r="BM273" s="223" t="s">
        <v>589</v>
      </c>
    </row>
    <row r="274" spans="2:65" s="1" customFormat="1" ht="16.5" customHeight="1">
      <c r="B274" s="39"/>
      <c r="C274" s="212" t="s">
        <v>590</v>
      </c>
      <c r="D274" s="212" t="s">
        <v>189</v>
      </c>
      <c r="E274" s="213" t="s">
        <v>591</v>
      </c>
      <c r="F274" s="214" t="s">
        <v>592</v>
      </c>
      <c r="G274" s="215" t="s">
        <v>436</v>
      </c>
      <c r="H274" s="216">
        <v>1</v>
      </c>
      <c r="I274" s="217"/>
      <c r="J274" s="218">
        <f>ROUND(I274*H274,2)</f>
        <v>0</v>
      </c>
      <c r="K274" s="214" t="s">
        <v>30</v>
      </c>
      <c r="L274" s="44"/>
      <c r="M274" s="219" t="s">
        <v>30</v>
      </c>
      <c r="N274" s="220" t="s">
        <v>49</v>
      </c>
      <c r="O274" s="84"/>
      <c r="P274" s="221">
        <f>O274*H274</f>
        <v>0</v>
      </c>
      <c r="Q274" s="221">
        <v>0</v>
      </c>
      <c r="R274" s="221">
        <f>Q274*H274</f>
        <v>0</v>
      </c>
      <c r="S274" s="221">
        <v>0</v>
      </c>
      <c r="T274" s="222">
        <f>S274*H274</f>
        <v>0</v>
      </c>
      <c r="AR274" s="223" t="s">
        <v>194</v>
      </c>
      <c r="AT274" s="223" t="s">
        <v>189</v>
      </c>
      <c r="AU274" s="223" t="s">
        <v>135</v>
      </c>
      <c r="AY274" s="17" t="s">
        <v>187</v>
      </c>
      <c r="BE274" s="224">
        <f>IF(N274="základní",J274,0)</f>
        <v>0</v>
      </c>
      <c r="BF274" s="224">
        <f>IF(N274="snížená",J274,0)</f>
        <v>0</v>
      </c>
      <c r="BG274" s="224">
        <f>IF(N274="zákl. přenesená",J274,0)</f>
        <v>0</v>
      </c>
      <c r="BH274" s="224">
        <f>IF(N274="sníž. přenesená",J274,0)</f>
        <v>0</v>
      </c>
      <c r="BI274" s="224">
        <f>IF(N274="nulová",J274,0)</f>
        <v>0</v>
      </c>
      <c r="BJ274" s="17" t="s">
        <v>135</v>
      </c>
      <c r="BK274" s="224">
        <f>ROUND(I274*H274,2)</f>
        <v>0</v>
      </c>
      <c r="BL274" s="17" t="s">
        <v>194</v>
      </c>
      <c r="BM274" s="223" t="s">
        <v>593</v>
      </c>
    </row>
    <row r="275" spans="2:47" s="1" customFormat="1" ht="12">
      <c r="B275" s="39"/>
      <c r="C275" s="40"/>
      <c r="D275" s="225" t="s">
        <v>196</v>
      </c>
      <c r="E275" s="40"/>
      <c r="F275" s="226" t="s">
        <v>594</v>
      </c>
      <c r="G275" s="40"/>
      <c r="H275" s="40"/>
      <c r="I275" s="136"/>
      <c r="J275" s="40"/>
      <c r="K275" s="40"/>
      <c r="L275" s="44"/>
      <c r="M275" s="227"/>
      <c r="N275" s="84"/>
      <c r="O275" s="84"/>
      <c r="P275" s="84"/>
      <c r="Q275" s="84"/>
      <c r="R275" s="84"/>
      <c r="S275" s="84"/>
      <c r="T275" s="85"/>
      <c r="AT275" s="17" t="s">
        <v>196</v>
      </c>
      <c r="AU275" s="17" t="s">
        <v>135</v>
      </c>
    </row>
    <row r="276" spans="2:65" s="1" customFormat="1" ht="16.5" customHeight="1">
      <c r="B276" s="39"/>
      <c r="C276" s="212" t="s">
        <v>595</v>
      </c>
      <c r="D276" s="212" t="s">
        <v>189</v>
      </c>
      <c r="E276" s="213" t="s">
        <v>596</v>
      </c>
      <c r="F276" s="214" t="s">
        <v>597</v>
      </c>
      <c r="G276" s="215" t="s">
        <v>598</v>
      </c>
      <c r="H276" s="216">
        <v>7</v>
      </c>
      <c r="I276" s="217"/>
      <c r="J276" s="218">
        <f>ROUND(I276*H276,2)</f>
        <v>0</v>
      </c>
      <c r="K276" s="214" t="s">
        <v>30</v>
      </c>
      <c r="L276" s="44"/>
      <c r="M276" s="219" t="s">
        <v>30</v>
      </c>
      <c r="N276" s="220" t="s">
        <v>49</v>
      </c>
      <c r="O276" s="84"/>
      <c r="P276" s="221">
        <f>O276*H276</f>
        <v>0</v>
      </c>
      <c r="Q276" s="221">
        <v>0</v>
      </c>
      <c r="R276" s="221">
        <f>Q276*H276</f>
        <v>0</v>
      </c>
      <c r="S276" s="221">
        <v>0</v>
      </c>
      <c r="T276" s="222">
        <f>S276*H276</f>
        <v>0</v>
      </c>
      <c r="AR276" s="223" t="s">
        <v>194</v>
      </c>
      <c r="AT276" s="223" t="s">
        <v>189</v>
      </c>
      <c r="AU276" s="223" t="s">
        <v>135</v>
      </c>
      <c r="AY276" s="17" t="s">
        <v>187</v>
      </c>
      <c r="BE276" s="224">
        <f>IF(N276="základní",J276,0)</f>
        <v>0</v>
      </c>
      <c r="BF276" s="224">
        <f>IF(N276="snížená",J276,0)</f>
        <v>0</v>
      </c>
      <c r="BG276" s="224">
        <f>IF(N276="zákl. přenesená",J276,0)</f>
        <v>0</v>
      </c>
      <c r="BH276" s="224">
        <f>IF(N276="sníž. přenesená",J276,0)</f>
        <v>0</v>
      </c>
      <c r="BI276" s="224">
        <f>IF(N276="nulová",J276,0)</f>
        <v>0</v>
      </c>
      <c r="BJ276" s="17" t="s">
        <v>135</v>
      </c>
      <c r="BK276" s="224">
        <f>ROUND(I276*H276,2)</f>
        <v>0</v>
      </c>
      <c r="BL276" s="17" t="s">
        <v>194</v>
      </c>
      <c r="BM276" s="223" t="s">
        <v>599</v>
      </c>
    </row>
    <row r="277" spans="2:65" s="1" customFormat="1" ht="16.5" customHeight="1">
      <c r="B277" s="39"/>
      <c r="C277" s="212" t="s">
        <v>600</v>
      </c>
      <c r="D277" s="212" t="s">
        <v>189</v>
      </c>
      <c r="E277" s="213" t="s">
        <v>601</v>
      </c>
      <c r="F277" s="214" t="s">
        <v>602</v>
      </c>
      <c r="G277" s="215" t="s">
        <v>598</v>
      </c>
      <c r="H277" s="216">
        <v>9</v>
      </c>
      <c r="I277" s="217"/>
      <c r="J277" s="218">
        <f>ROUND(I277*H277,2)</f>
        <v>0</v>
      </c>
      <c r="K277" s="214" t="s">
        <v>30</v>
      </c>
      <c r="L277" s="44"/>
      <c r="M277" s="219" t="s">
        <v>30</v>
      </c>
      <c r="N277" s="220" t="s">
        <v>49</v>
      </c>
      <c r="O277" s="84"/>
      <c r="P277" s="221">
        <f>O277*H277</f>
        <v>0</v>
      </c>
      <c r="Q277" s="221">
        <v>0</v>
      </c>
      <c r="R277" s="221">
        <f>Q277*H277</f>
        <v>0</v>
      </c>
      <c r="S277" s="221">
        <v>0</v>
      </c>
      <c r="T277" s="222">
        <f>S277*H277</f>
        <v>0</v>
      </c>
      <c r="AR277" s="223" t="s">
        <v>194</v>
      </c>
      <c r="AT277" s="223" t="s">
        <v>189</v>
      </c>
      <c r="AU277" s="223" t="s">
        <v>135</v>
      </c>
      <c r="AY277" s="17" t="s">
        <v>187</v>
      </c>
      <c r="BE277" s="224">
        <f>IF(N277="základní",J277,0)</f>
        <v>0</v>
      </c>
      <c r="BF277" s="224">
        <f>IF(N277="snížená",J277,0)</f>
        <v>0</v>
      </c>
      <c r="BG277" s="224">
        <f>IF(N277="zákl. přenesená",J277,0)</f>
        <v>0</v>
      </c>
      <c r="BH277" s="224">
        <f>IF(N277="sníž. přenesená",J277,0)</f>
        <v>0</v>
      </c>
      <c r="BI277" s="224">
        <f>IF(N277="nulová",J277,0)</f>
        <v>0</v>
      </c>
      <c r="BJ277" s="17" t="s">
        <v>135</v>
      </c>
      <c r="BK277" s="224">
        <f>ROUND(I277*H277,2)</f>
        <v>0</v>
      </c>
      <c r="BL277" s="17" t="s">
        <v>194</v>
      </c>
      <c r="BM277" s="223" t="s">
        <v>603</v>
      </c>
    </row>
    <row r="278" spans="2:65" s="1" customFormat="1" ht="16.5" customHeight="1">
      <c r="B278" s="39"/>
      <c r="C278" s="212" t="s">
        <v>604</v>
      </c>
      <c r="D278" s="212" t="s">
        <v>189</v>
      </c>
      <c r="E278" s="213" t="s">
        <v>605</v>
      </c>
      <c r="F278" s="214" t="s">
        <v>606</v>
      </c>
      <c r="G278" s="215" t="s">
        <v>598</v>
      </c>
      <c r="H278" s="216">
        <v>1</v>
      </c>
      <c r="I278" s="217"/>
      <c r="J278" s="218">
        <f>ROUND(I278*H278,2)</f>
        <v>0</v>
      </c>
      <c r="K278" s="214" t="s">
        <v>30</v>
      </c>
      <c r="L278" s="44"/>
      <c r="M278" s="219" t="s">
        <v>30</v>
      </c>
      <c r="N278" s="220" t="s">
        <v>49</v>
      </c>
      <c r="O278" s="84"/>
      <c r="P278" s="221">
        <f>O278*H278</f>
        <v>0</v>
      </c>
      <c r="Q278" s="221">
        <v>0</v>
      </c>
      <c r="R278" s="221">
        <f>Q278*H278</f>
        <v>0</v>
      </c>
      <c r="S278" s="221">
        <v>0</v>
      </c>
      <c r="T278" s="222">
        <f>S278*H278</f>
        <v>0</v>
      </c>
      <c r="AR278" s="223" t="s">
        <v>194</v>
      </c>
      <c r="AT278" s="223" t="s">
        <v>189</v>
      </c>
      <c r="AU278" s="223" t="s">
        <v>135</v>
      </c>
      <c r="AY278" s="17" t="s">
        <v>187</v>
      </c>
      <c r="BE278" s="224">
        <f>IF(N278="základní",J278,0)</f>
        <v>0</v>
      </c>
      <c r="BF278" s="224">
        <f>IF(N278="snížená",J278,0)</f>
        <v>0</v>
      </c>
      <c r="BG278" s="224">
        <f>IF(N278="zákl. přenesená",J278,0)</f>
        <v>0</v>
      </c>
      <c r="BH278" s="224">
        <f>IF(N278="sníž. přenesená",J278,0)</f>
        <v>0</v>
      </c>
      <c r="BI278" s="224">
        <f>IF(N278="nulová",J278,0)</f>
        <v>0</v>
      </c>
      <c r="BJ278" s="17" t="s">
        <v>135</v>
      </c>
      <c r="BK278" s="224">
        <f>ROUND(I278*H278,2)</f>
        <v>0</v>
      </c>
      <c r="BL278" s="17" t="s">
        <v>194</v>
      </c>
      <c r="BM278" s="223" t="s">
        <v>607</v>
      </c>
    </row>
    <row r="279" spans="2:47" s="1" customFormat="1" ht="12">
      <c r="B279" s="39"/>
      <c r="C279" s="40"/>
      <c r="D279" s="225" t="s">
        <v>196</v>
      </c>
      <c r="E279" s="40"/>
      <c r="F279" s="226" t="s">
        <v>608</v>
      </c>
      <c r="G279" s="40"/>
      <c r="H279" s="40"/>
      <c r="I279" s="136"/>
      <c r="J279" s="40"/>
      <c r="K279" s="40"/>
      <c r="L279" s="44"/>
      <c r="M279" s="227"/>
      <c r="N279" s="84"/>
      <c r="O279" s="84"/>
      <c r="P279" s="84"/>
      <c r="Q279" s="84"/>
      <c r="R279" s="84"/>
      <c r="S279" s="84"/>
      <c r="T279" s="85"/>
      <c r="AT279" s="17" t="s">
        <v>196</v>
      </c>
      <c r="AU279" s="17" t="s">
        <v>135</v>
      </c>
    </row>
    <row r="280" spans="2:65" s="1" customFormat="1" ht="16.5" customHeight="1">
      <c r="B280" s="39"/>
      <c r="C280" s="212" t="s">
        <v>609</v>
      </c>
      <c r="D280" s="212" t="s">
        <v>189</v>
      </c>
      <c r="E280" s="213" t="s">
        <v>610</v>
      </c>
      <c r="F280" s="214" t="s">
        <v>611</v>
      </c>
      <c r="G280" s="215" t="s">
        <v>236</v>
      </c>
      <c r="H280" s="216">
        <v>42.8</v>
      </c>
      <c r="I280" s="217"/>
      <c r="J280" s="218">
        <f>ROUND(I280*H280,2)</f>
        <v>0</v>
      </c>
      <c r="K280" s="214" t="s">
        <v>30</v>
      </c>
      <c r="L280" s="44"/>
      <c r="M280" s="219" t="s">
        <v>30</v>
      </c>
      <c r="N280" s="220" t="s">
        <v>49</v>
      </c>
      <c r="O280" s="84"/>
      <c r="P280" s="221">
        <f>O280*H280</f>
        <v>0</v>
      </c>
      <c r="Q280" s="221">
        <v>0</v>
      </c>
      <c r="R280" s="221">
        <f>Q280*H280</f>
        <v>0</v>
      </c>
      <c r="S280" s="221">
        <v>0</v>
      </c>
      <c r="T280" s="222">
        <f>S280*H280</f>
        <v>0</v>
      </c>
      <c r="AR280" s="223" t="s">
        <v>194</v>
      </c>
      <c r="AT280" s="223" t="s">
        <v>189</v>
      </c>
      <c r="AU280" s="223" t="s">
        <v>135</v>
      </c>
      <c r="AY280" s="17" t="s">
        <v>187</v>
      </c>
      <c r="BE280" s="224">
        <f>IF(N280="základní",J280,0)</f>
        <v>0</v>
      </c>
      <c r="BF280" s="224">
        <f>IF(N280="snížená",J280,0)</f>
        <v>0</v>
      </c>
      <c r="BG280" s="224">
        <f>IF(N280="zákl. přenesená",J280,0)</f>
        <v>0</v>
      </c>
      <c r="BH280" s="224">
        <f>IF(N280="sníž. přenesená",J280,0)</f>
        <v>0</v>
      </c>
      <c r="BI280" s="224">
        <f>IF(N280="nulová",J280,0)</f>
        <v>0</v>
      </c>
      <c r="BJ280" s="17" t="s">
        <v>135</v>
      </c>
      <c r="BK280" s="224">
        <f>ROUND(I280*H280,2)</f>
        <v>0</v>
      </c>
      <c r="BL280" s="17" t="s">
        <v>194</v>
      </c>
      <c r="BM280" s="223" t="s">
        <v>612</v>
      </c>
    </row>
    <row r="281" spans="2:47" s="1" customFormat="1" ht="12">
      <c r="B281" s="39"/>
      <c r="C281" s="40"/>
      <c r="D281" s="225" t="s">
        <v>196</v>
      </c>
      <c r="E281" s="40"/>
      <c r="F281" s="226" t="s">
        <v>613</v>
      </c>
      <c r="G281" s="40"/>
      <c r="H281" s="40"/>
      <c r="I281" s="136"/>
      <c r="J281" s="40"/>
      <c r="K281" s="40"/>
      <c r="L281" s="44"/>
      <c r="M281" s="227"/>
      <c r="N281" s="84"/>
      <c r="O281" s="84"/>
      <c r="P281" s="84"/>
      <c r="Q281" s="84"/>
      <c r="R281" s="84"/>
      <c r="S281" s="84"/>
      <c r="T281" s="85"/>
      <c r="AT281" s="17" t="s">
        <v>196</v>
      </c>
      <c r="AU281" s="17" t="s">
        <v>135</v>
      </c>
    </row>
    <row r="282" spans="2:51" s="12" customFormat="1" ht="12">
      <c r="B282" s="228"/>
      <c r="C282" s="229"/>
      <c r="D282" s="225" t="s">
        <v>231</v>
      </c>
      <c r="E282" s="230" t="s">
        <v>30</v>
      </c>
      <c r="F282" s="231" t="s">
        <v>614</v>
      </c>
      <c r="G282" s="229"/>
      <c r="H282" s="232">
        <v>42.8</v>
      </c>
      <c r="I282" s="233"/>
      <c r="J282" s="229"/>
      <c r="K282" s="229"/>
      <c r="L282" s="234"/>
      <c r="M282" s="235"/>
      <c r="N282" s="236"/>
      <c r="O282" s="236"/>
      <c r="P282" s="236"/>
      <c r="Q282" s="236"/>
      <c r="R282" s="236"/>
      <c r="S282" s="236"/>
      <c r="T282" s="237"/>
      <c r="AT282" s="238" t="s">
        <v>231</v>
      </c>
      <c r="AU282" s="238" t="s">
        <v>135</v>
      </c>
      <c r="AV282" s="12" t="s">
        <v>135</v>
      </c>
      <c r="AW282" s="12" t="s">
        <v>37</v>
      </c>
      <c r="AX282" s="12" t="s">
        <v>77</v>
      </c>
      <c r="AY282" s="238" t="s">
        <v>187</v>
      </c>
    </row>
    <row r="283" spans="2:51" s="13" customFormat="1" ht="12">
      <c r="B283" s="239"/>
      <c r="C283" s="240"/>
      <c r="D283" s="225" t="s">
        <v>231</v>
      </c>
      <c r="E283" s="241" t="s">
        <v>30</v>
      </c>
      <c r="F283" s="242" t="s">
        <v>272</v>
      </c>
      <c r="G283" s="240"/>
      <c r="H283" s="243">
        <v>42.8</v>
      </c>
      <c r="I283" s="244"/>
      <c r="J283" s="240"/>
      <c r="K283" s="240"/>
      <c r="L283" s="245"/>
      <c r="M283" s="246"/>
      <c r="N283" s="247"/>
      <c r="O283" s="247"/>
      <c r="P283" s="247"/>
      <c r="Q283" s="247"/>
      <c r="R283" s="247"/>
      <c r="S283" s="247"/>
      <c r="T283" s="248"/>
      <c r="AT283" s="249" t="s">
        <v>231</v>
      </c>
      <c r="AU283" s="249" t="s">
        <v>135</v>
      </c>
      <c r="AV283" s="13" t="s">
        <v>194</v>
      </c>
      <c r="AW283" s="13" t="s">
        <v>37</v>
      </c>
      <c r="AX283" s="13" t="s">
        <v>21</v>
      </c>
      <c r="AY283" s="249" t="s">
        <v>187</v>
      </c>
    </row>
    <row r="284" spans="2:65" s="1" customFormat="1" ht="16.5" customHeight="1">
      <c r="B284" s="39"/>
      <c r="C284" s="212" t="s">
        <v>615</v>
      </c>
      <c r="D284" s="212" t="s">
        <v>189</v>
      </c>
      <c r="E284" s="213" t="s">
        <v>616</v>
      </c>
      <c r="F284" s="214" t="s">
        <v>617</v>
      </c>
      <c r="G284" s="215" t="s">
        <v>236</v>
      </c>
      <c r="H284" s="216">
        <v>12.3</v>
      </c>
      <c r="I284" s="217"/>
      <c r="J284" s="218">
        <f>ROUND(I284*H284,2)</f>
        <v>0</v>
      </c>
      <c r="K284" s="214" t="s">
        <v>30</v>
      </c>
      <c r="L284" s="44"/>
      <c r="M284" s="219" t="s">
        <v>30</v>
      </c>
      <c r="N284" s="220" t="s">
        <v>49</v>
      </c>
      <c r="O284" s="84"/>
      <c r="P284" s="221">
        <f>O284*H284</f>
        <v>0</v>
      </c>
      <c r="Q284" s="221">
        <v>0</v>
      </c>
      <c r="R284" s="221">
        <f>Q284*H284</f>
        <v>0</v>
      </c>
      <c r="S284" s="221">
        <v>0</v>
      </c>
      <c r="T284" s="222">
        <f>S284*H284</f>
        <v>0</v>
      </c>
      <c r="AR284" s="223" t="s">
        <v>194</v>
      </c>
      <c r="AT284" s="223" t="s">
        <v>189</v>
      </c>
      <c r="AU284" s="223" t="s">
        <v>135</v>
      </c>
      <c r="AY284" s="17" t="s">
        <v>187</v>
      </c>
      <c r="BE284" s="224">
        <f>IF(N284="základní",J284,0)</f>
        <v>0</v>
      </c>
      <c r="BF284" s="224">
        <f>IF(N284="snížená",J284,0)</f>
        <v>0</v>
      </c>
      <c r="BG284" s="224">
        <f>IF(N284="zákl. přenesená",J284,0)</f>
        <v>0</v>
      </c>
      <c r="BH284" s="224">
        <f>IF(N284="sníž. přenesená",J284,0)</f>
        <v>0</v>
      </c>
      <c r="BI284" s="224">
        <f>IF(N284="nulová",J284,0)</f>
        <v>0</v>
      </c>
      <c r="BJ284" s="17" t="s">
        <v>135</v>
      </c>
      <c r="BK284" s="224">
        <f>ROUND(I284*H284,2)</f>
        <v>0</v>
      </c>
      <c r="BL284" s="17" t="s">
        <v>194</v>
      </c>
      <c r="BM284" s="223" t="s">
        <v>618</v>
      </c>
    </row>
    <row r="285" spans="2:47" s="1" customFormat="1" ht="12">
      <c r="B285" s="39"/>
      <c r="C285" s="40"/>
      <c r="D285" s="225" t="s">
        <v>196</v>
      </c>
      <c r="E285" s="40"/>
      <c r="F285" s="226" t="s">
        <v>619</v>
      </c>
      <c r="G285" s="40"/>
      <c r="H285" s="40"/>
      <c r="I285" s="136"/>
      <c r="J285" s="40"/>
      <c r="K285" s="40"/>
      <c r="L285" s="44"/>
      <c r="M285" s="227"/>
      <c r="N285" s="84"/>
      <c r="O285" s="84"/>
      <c r="P285" s="84"/>
      <c r="Q285" s="84"/>
      <c r="R285" s="84"/>
      <c r="S285" s="84"/>
      <c r="T285" s="85"/>
      <c r="AT285" s="17" t="s">
        <v>196</v>
      </c>
      <c r="AU285" s="17" t="s">
        <v>135</v>
      </c>
    </row>
    <row r="286" spans="2:51" s="12" customFormat="1" ht="12">
      <c r="B286" s="228"/>
      <c r="C286" s="229"/>
      <c r="D286" s="225" t="s">
        <v>231</v>
      </c>
      <c r="E286" s="230" t="s">
        <v>30</v>
      </c>
      <c r="F286" s="231" t="s">
        <v>620</v>
      </c>
      <c r="G286" s="229"/>
      <c r="H286" s="232">
        <v>12.3</v>
      </c>
      <c r="I286" s="233"/>
      <c r="J286" s="229"/>
      <c r="K286" s="229"/>
      <c r="L286" s="234"/>
      <c r="M286" s="235"/>
      <c r="N286" s="236"/>
      <c r="O286" s="236"/>
      <c r="P286" s="236"/>
      <c r="Q286" s="236"/>
      <c r="R286" s="236"/>
      <c r="S286" s="236"/>
      <c r="T286" s="237"/>
      <c r="AT286" s="238" t="s">
        <v>231</v>
      </c>
      <c r="AU286" s="238" t="s">
        <v>135</v>
      </c>
      <c r="AV286" s="12" t="s">
        <v>135</v>
      </c>
      <c r="AW286" s="12" t="s">
        <v>37</v>
      </c>
      <c r="AX286" s="12" t="s">
        <v>77</v>
      </c>
      <c r="AY286" s="238" t="s">
        <v>187</v>
      </c>
    </row>
    <row r="287" spans="2:51" s="13" customFormat="1" ht="12">
      <c r="B287" s="239"/>
      <c r="C287" s="240"/>
      <c r="D287" s="225" t="s">
        <v>231</v>
      </c>
      <c r="E287" s="241" t="s">
        <v>30</v>
      </c>
      <c r="F287" s="242" t="s">
        <v>272</v>
      </c>
      <c r="G287" s="240"/>
      <c r="H287" s="243">
        <v>12.3</v>
      </c>
      <c r="I287" s="244"/>
      <c r="J287" s="240"/>
      <c r="K287" s="240"/>
      <c r="L287" s="245"/>
      <c r="M287" s="246"/>
      <c r="N287" s="247"/>
      <c r="O287" s="247"/>
      <c r="P287" s="247"/>
      <c r="Q287" s="247"/>
      <c r="R287" s="247"/>
      <c r="S287" s="247"/>
      <c r="T287" s="248"/>
      <c r="AT287" s="249" t="s">
        <v>231</v>
      </c>
      <c r="AU287" s="249" t="s">
        <v>135</v>
      </c>
      <c r="AV287" s="13" t="s">
        <v>194</v>
      </c>
      <c r="AW287" s="13" t="s">
        <v>37</v>
      </c>
      <c r="AX287" s="13" t="s">
        <v>21</v>
      </c>
      <c r="AY287" s="249" t="s">
        <v>187</v>
      </c>
    </row>
    <row r="288" spans="2:63" s="11" customFormat="1" ht="22.8" customHeight="1">
      <c r="B288" s="196"/>
      <c r="C288" s="197"/>
      <c r="D288" s="198" t="s">
        <v>76</v>
      </c>
      <c r="E288" s="210" t="s">
        <v>621</v>
      </c>
      <c r="F288" s="210" t="s">
        <v>622</v>
      </c>
      <c r="G288" s="197"/>
      <c r="H288" s="197"/>
      <c r="I288" s="200"/>
      <c r="J288" s="211">
        <f>BK288</f>
        <v>0</v>
      </c>
      <c r="K288" s="197"/>
      <c r="L288" s="202"/>
      <c r="M288" s="203"/>
      <c r="N288" s="204"/>
      <c r="O288" s="204"/>
      <c r="P288" s="205">
        <f>P289</f>
        <v>0</v>
      </c>
      <c r="Q288" s="204"/>
      <c r="R288" s="205">
        <f>R289</f>
        <v>0</v>
      </c>
      <c r="S288" s="204"/>
      <c r="T288" s="206">
        <f>T289</f>
        <v>0</v>
      </c>
      <c r="AR288" s="207" t="s">
        <v>21</v>
      </c>
      <c r="AT288" s="208" t="s">
        <v>76</v>
      </c>
      <c r="AU288" s="208" t="s">
        <v>21</v>
      </c>
      <c r="AY288" s="207" t="s">
        <v>187</v>
      </c>
      <c r="BK288" s="209">
        <f>BK289</f>
        <v>0</v>
      </c>
    </row>
    <row r="289" spans="2:65" s="1" customFormat="1" ht="24" customHeight="1">
      <c r="B289" s="39"/>
      <c r="C289" s="212" t="s">
        <v>623</v>
      </c>
      <c r="D289" s="212" t="s">
        <v>189</v>
      </c>
      <c r="E289" s="213" t="s">
        <v>624</v>
      </c>
      <c r="F289" s="214" t="s">
        <v>625</v>
      </c>
      <c r="G289" s="215" t="s">
        <v>269</v>
      </c>
      <c r="H289" s="216">
        <v>1278.381</v>
      </c>
      <c r="I289" s="217"/>
      <c r="J289" s="218">
        <f>ROUND(I289*H289,2)</f>
        <v>0</v>
      </c>
      <c r="K289" s="214" t="s">
        <v>193</v>
      </c>
      <c r="L289" s="44"/>
      <c r="M289" s="219" t="s">
        <v>30</v>
      </c>
      <c r="N289" s="220" t="s">
        <v>49</v>
      </c>
      <c r="O289" s="84"/>
      <c r="P289" s="221">
        <f>O289*H289</f>
        <v>0</v>
      </c>
      <c r="Q289" s="221">
        <v>0</v>
      </c>
      <c r="R289" s="221">
        <f>Q289*H289</f>
        <v>0</v>
      </c>
      <c r="S289" s="221">
        <v>0</v>
      </c>
      <c r="T289" s="222">
        <f>S289*H289</f>
        <v>0</v>
      </c>
      <c r="AR289" s="223" t="s">
        <v>194</v>
      </c>
      <c r="AT289" s="223" t="s">
        <v>189</v>
      </c>
      <c r="AU289" s="223" t="s">
        <v>135</v>
      </c>
      <c r="AY289" s="17" t="s">
        <v>187</v>
      </c>
      <c r="BE289" s="224">
        <f>IF(N289="základní",J289,0)</f>
        <v>0</v>
      </c>
      <c r="BF289" s="224">
        <f>IF(N289="snížená",J289,0)</f>
        <v>0</v>
      </c>
      <c r="BG289" s="224">
        <f>IF(N289="zákl. přenesená",J289,0)</f>
        <v>0</v>
      </c>
      <c r="BH289" s="224">
        <f>IF(N289="sníž. přenesená",J289,0)</f>
        <v>0</v>
      </c>
      <c r="BI289" s="224">
        <f>IF(N289="nulová",J289,0)</f>
        <v>0</v>
      </c>
      <c r="BJ289" s="17" t="s">
        <v>135</v>
      </c>
      <c r="BK289" s="224">
        <f>ROUND(I289*H289,2)</f>
        <v>0</v>
      </c>
      <c r="BL289" s="17" t="s">
        <v>194</v>
      </c>
      <c r="BM289" s="223" t="s">
        <v>626</v>
      </c>
    </row>
    <row r="290" spans="2:63" s="11" customFormat="1" ht="25.9" customHeight="1">
      <c r="B290" s="196"/>
      <c r="C290" s="197"/>
      <c r="D290" s="198" t="s">
        <v>76</v>
      </c>
      <c r="E290" s="199" t="s">
        <v>627</v>
      </c>
      <c r="F290" s="199" t="s">
        <v>628</v>
      </c>
      <c r="G290" s="197"/>
      <c r="H290" s="197"/>
      <c r="I290" s="200"/>
      <c r="J290" s="201">
        <f>BK290</f>
        <v>0</v>
      </c>
      <c r="K290" s="197"/>
      <c r="L290" s="202"/>
      <c r="M290" s="203"/>
      <c r="N290" s="204"/>
      <c r="O290" s="204"/>
      <c r="P290" s="205">
        <f>P291+P313+P320+P339+P343+P348+P351+P359+P389+P395+P410+P418+P421</f>
        <v>0</v>
      </c>
      <c r="Q290" s="204"/>
      <c r="R290" s="205">
        <f>R291+R313+R320+R339+R343+R348+R351+R359+R389+R395+R410+R418+R421</f>
        <v>501.91521159999996</v>
      </c>
      <c r="S290" s="204"/>
      <c r="T290" s="206">
        <f>T291+T313+T320+T339+T343+T348+T351+T359+T389+T395+T410+T418+T421</f>
        <v>0</v>
      </c>
      <c r="AR290" s="207" t="s">
        <v>135</v>
      </c>
      <c r="AT290" s="208" t="s">
        <v>76</v>
      </c>
      <c r="AU290" s="208" t="s">
        <v>77</v>
      </c>
      <c r="AY290" s="207" t="s">
        <v>187</v>
      </c>
      <c r="BK290" s="209">
        <f>BK291+BK313+BK320+BK339+BK343+BK348+BK351+BK359+BK389+BK395+BK410+BK418+BK421</f>
        <v>0</v>
      </c>
    </row>
    <row r="291" spans="2:63" s="11" customFormat="1" ht="22.8" customHeight="1">
      <c r="B291" s="196"/>
      <c r="C291" s="197"/>
      <c r="D291" s="198" t="s">
        <v>76</v>
      </c>
      <c r="E291" s="210" t="s">
        <v>629</v>
      </c>
      <c r="F291" s="210" t="s">
        <v>630</v>
      </c>
      <c r="G291" s="197"/>
      <c r="H291" s="197"/>
      <c r="I291" s="200"/>
      <c r="J291" s="211">
        <f>BK291</f>
        <v>0</v>
      </c>
      <c r="K291" s="197"/>
      <c r="L291" s="202"/>
      <c r="M291" s="203"/>
      <c r="N291" s="204"/>
      <c r="O291" s="204"/>
      <c r="P291" s="205">
        <f>SUM(P292:P312)</f>
        <v>0</v>
      </c>
      <c r="Q291" s="204"/>
      <c r="R291" s="205">
        <f>SUM(R292:R312)</f>
        <v>480.19618399999996</v>
      </c>
      <c r="S291" s="204"/>
      <c r="T291" s="206">
        <f>SUM(T292:T312)</f>
        <v>0</v>
      </c>
      <c r="AR291" s="207" t="s">
        <v>135</v>
      </c>
      <c r="AT291" s="208" t="s">
        <v>76</v>
      </c>
      <c r="AU291" s="208" t="s">
        <v>21</v>
      </c>
      <c r="AY291" s="207" t="s">
        <v>187</v>
      </c>
      <c r="BK291" s="209">
        <f>SUM(BK292:BK312)</f>
        <v>0</v>
      </c>
    </row>
    <row r="292" spans="2:65" s="1" customFormat="1" ht="24" customHeight="1">
      <c r="B292" s="39"/>
      <c r="C292" s="212" t="s">
        <v>631</v>
      </c>
      <c r="D292" s="212" t="s">
        <v>189</v>
      </c>
      <c r="E292" s="213" t="s">
        <v>632</v>
      </c>
      <c r="F292" s="214" t="s">
        <v>633</v>
      </c>
      <c r="G292" s="215" t="s">
        <v>242</v>
      </c>
      <c r="H292" s="216">
        <v>844.8</v>
      </c>
      <c r="I292" s="217"/>
      <c r="J292" s="218">
        <f>ROUND(I292*H292,2)</f>
        <v>0</v>
      </c>
      <c r="K292" s="214" t="s">
        <v>193</v>
      </c>
      <c r="L292" s="44"/>
      <c r="M292" s="219" t="s">
        <v>30</v>
      </c>
      <c r="N292" s="220" t="s">
        <v>49</v>
      </c>
      <c r="O292" s="84"/>
      <c r="P292" s="221">
        <f>O292*H292</f>
        <v>0</v>
      </c>
      <c r="Q292" s="221">
        <v>0</v>
      </c>
      <c r="R292" s="221">
        <f>Q292*H292</f>
        <v>0</v>
      </c>
      <c r="S292" s="221">
        <v>0</v>
      </c>
      <c r="T292" s="222">
        <f>S292*H292</f>
        <v>0</v>
      </c>
      <c r="AR292" s="223" t="s">
        <v>262</v>
      </c>
      <c r="AT292" s="223" t="s">
        <v>189</v>
      </c>
      <c r="AU292" s="223" t="s">
        <v>135</v>
      </c>
      <c r="AY292" s="17" t="s">
        <v>187</v>
      </c>
      <c r="BE292" s="224">
        <f>IF(N292="základní",J292,0)</f>
        <v>0</v>
      </c>
      <c r="BF292" s="224">
        <f>IF(N292="snížená",J292,0)</f>
        <v>0</v>
      </c>
      <c r="BG292" s="224">
        <f>IF(N292="zákl. přenesená",J292,0)</f>
        <v>0</v>
      </c>
      <c r="BH292" s="224">
        <f>IF(N292="sníž. přenesená",J292,0)</f>
        <v>0</v>
      </c>
      <c r="BI292" s="224">
        <f>IF(N292="nulová",J292,0)</f>
        <v>0</v>
      </c>
      <c r="BJ292" s="17" t="s">
        <v>135</v>
      </c>
      <c r="BK292" s="224">
        <f>ROUND(I292*H292,2)</f>
        <v>0</v>
      </c>
      <c r="BL292" s="17" t="s">
        <v>262</v>
      </c>
      <c r="BM292" s="223" t="s">
        <v>634</v>
      </c>
    </row>
    <row r="293" spans="2:51" s="12" customFormat="1" ht="12">
      <c r="B293" s="228"/>
      <c r="C293" s="229"/>
      <c r="D293" s="225" t="s">
        <v>231</v>
      </c>
      <c r="E293" s="230" t="s">
        <v>30</v>
      </c>
      <c r="F293" s="231" t="s">
        <v>635</v>
      </c>
      <c r="G293" s="229"/>
      <c r="H293" s="232">
        <v>844.8</v>
      </c>
      <c r="I293" s="233"/>
      <c r="J293" s="229"/>
      <c r="K293" s="229"/>
      <c r="L293" s="234"/>
      <c r="M293" s="235"/>
      <c r="N293" s="236"/>
      <c r="O293" s="236"/>
      <c r="P293" s="236"/>
      <c r="Q293" s="236"/>
      <c r="R293" s="236"/>
      <c r="S293" s="236"/>
      <c r="T293" s="237"/>
      <c r="AT293" s="238" t="s">
        <v>231</v>
      </c>
      <c r="AU293" s="238" t="s">
        <v>135</v>
      </c>
      <c r="AV293" s="12" t="s">
        <v>135</v>
      </c>
      <c r="AW293" s="12" t="s">
        <v>37</v>
      </c>
      <c r="AX293" s="12" t="s">
        <v>21</v>
      </c>
      <c r="AY293" s="238" t="s">
        <v>187</v>
      </c>
    </row>
    <row r="294" spans="2:65" s="1" customFormat="1" ht="16.5" customHeight="1">
      <c r="B294" s="39"/>
      <c r="C294" s="250" t="s">
        <v>636</v>
      </c>
      <c r="D294" s="250" t="s">
        <v>275</v>
      </c>
      <c r="E294" s="251" t="s">
        <v>637</v>
      </c>
      <c r="F294" s="252" t="s">
        <v>638</v>
      </c>
      <c r="G294" s="253" t="s">
        <v>269</v>
      </c>
      <c r="H294" s="254">
        <v>1.536</v>
      </c>
      <c r="I294" s="255"/>
      <c r="J294" s="256">
        <f>ROUND(I294*H294,2)</f>
        <v>0</v>
      </c>
      <c r="K294" s="252" t="s">
        <v>193</v>
      </c>
      <c r="L294" s="257"/>
      <c r="M294" s="258" t="s">
        <v>30</v>
      </c>
      <c r="N294" s="259" t="s">
        <v>49</v>
      </c>
      <c r="O294" s="84"/>
      <c r="P294" s="221">
        <f>O294*H294</f>
        <v>0</v>
      </c>
      <c r="Q294" s="221">
        <v>1</v>
      </c>
      <c r="R294" s="221">
        <f>Q294*H294</f>
        <v>1.536</v>
      </c>
      <c r="S294" s="221">
        <v>0</v>
      </c>
      <c r="T294" s="222">
        <f>S294*H294</f>
        <v>0</v>
      </c>
      <c r="AR294" s="223" t="s">
        <v>365</v>
      </c>
      <c r="AT294" s="223" t="s">
        <v>275</v>
      </c>
      <c r="AU294" s="223" t="s">
        <v>135</v>
      </c>
      <c r="AY294" s="17" t="s">
        <v>187</v>
      </c>
      <c r="BE294" s="224">
        <f>IF(N294="základní",J294,0)</f>
        <v>0</v>
      </c>
      <c r="BF294" s="224">
        <f>IF(N294="snížená",J294,0)</f>
        <v>0</v>
      </c>
      <c r="BG294" s="224">
        <f>IF(N294="zákl. přenesená",J294,0)</f>
        <v>0</v>
      </c>
      <c r="BH294" s="224">
        <f>IF(N294="sníž. přenesená",J294,0)</f>
        <v>0</v>
      </c>
      <c r="BI294" s="224">
        <f>IF(N294="nulová",J294,0)</f>
        <v>0</v>
      </c>
      <c r="BJ294" s="17" t="s">
        <v>135</v>
      </c>
      <c r="BK294" s="224">
        <f>ROUND(I294*H294,2)</f>
        <v>0</v>
      </c>
      <c r="BL294" s="17" t="s">
        <v>262</v>
      </c>
      <c r="BM294" s="223" t="s">
        <v>639</v>
      </c>
    </row>
    <row r="295" spans="2:51" s="12" customFormat="1" ht="12">
      <c r="B295" s="228"/>
      <c r="C295" s="229"/>
      <c r="D295" s="225" t="s">
        <v>231</v>
      </c>
      <c r="E295" s="230" t="s">
        <v>30</v>
      </c>
      <c r="F295" s="231" t="s">
        <v>640</v>
      </c>
      <c r="G295" s="229"/>
      <c r="H295" s="232">
        <v>1.536</v>
      </c>
      <c r="I295" s="233"/>
      <c r="J295" s="229"/>
      <c r="K295" s="229"/>
      <c r="L295" s="234"/>
      <c r="M295" s="235"/>
      <c r="N295" s="236"/>
      <c r="O295" s="236"/>
      <c r="P295" s="236"/>
      <c r="Q295" s="236"/>
      <c r="R295" s="236"/>
      <c r="S295" s="236"/>
      <c r="T295" s="237"/>
      <c r="AT295" s="238" t="s">
        <v>231</v>
      </c>
      <c r="AU295" s="238" t="s">
        <v>135</v>
      </c>
      <c r="AV295" s="12" t="s">
        <v>135</v>
      </c>
      <c r="AW295" s="12" t="s">
        <v>37</v>
      </c>
      <c r="AX295" s="12" t="s">
        <v>21</v>
      </c>
      <c r="AY295" s="238" t="s">
        <v>187</v>
      </c>
    </row>
    <row r="296" spans="2:65" s="1" customFormat="1" ht="16.5" customHeight="1">
      <c r="B296" s="39"/>
      <c r="C296" s="212" t="s">
        <v>641</v>
      </c>
      <c r="D296" s="212" t="s">
        <v>189</v>
      </c>
      <c r="E296" s="213" t="s">
        <v>642</v>
      </c>
      <c r="F296" s="214" t="s">
        <v>643</v>
      </c>
      <c r="G296" s="215" t="s">
        <v>242</v>
      </c>
      <c r="H296" s="216">
        <v>844.8</v>
      </c>
      <c r="I296" s="217"/>
      <c r="J296" s="218">
        <f>ROUND(I296*H296,2)</f>
        <v>0</v>
      </c>
      <c r="K296" s="214" t="s">
        <v>193</v>
      </c>
      <c r="L296" s="44"/>
      <c r="M296" s="219" t="s">
        <v>30</v>
      </c>
      <c r="N296" s="220" t="s">
        <v>49</v>
      </c>
      <c r="O296" s="84"/>
      <c r="P296" s="221">
        <f>O296*H296</f>
        <v>0</v>
      </c>
      <c r="Q296" s="221">
        <v>0.0004</v>
      </c>
      <c r="R296" s="221">
        <f>Q296*H296</f>
        <v>0.33792</v>
      </c>
      <c r="S296" s="221">
        <v>0</v>
      </c>
      <c r="T296" s="222">
        <f>S296*H296</f>
        <v>0</v>
      </c>
      <c r="AR296" s="223" t="s">
        <v>262</v>
      </c>
      <c r="AT296" s="223" t="s">
        <v>189</v>
      </c>
      <c r="AU296" s="223" t="s">
        <v>135</v>
      </c>
      <c r="AY296" s="17" t="s">
        <v>187</v>
      </c>
      <c r="BE296" s="224">
        <f>IF(N296="základní",J296,0)</f>
        <v>0</v>
      </c>
      <c r="BF296" s="224">
        <f>IF(N296="snížená",J296,0)</f>
        <v>0</v>
      </c>
      <c r="BG296" s="224">
        <f>IF(N296="zákl. přenesená",J296,0)</f>
        <v>0</v>
      </c>
      <c r="BH296" s="224">
        <f>IF(N296="sníž. přenesená",J296,0)</f>
        <v>0</v>
      </c>
      <c r="BI296" s="224">
        <f>IF(N296="nulová",J296,0)</f>
        <v>0</v>
      </c>
      <c r="BJ296" s="17" t="s">
        <v>135</v>
      </c>
      <c r="BK296" s="224">
        <f>ROUND(I296*H296,2)</f>
        <v>0</v>
      </c>
      <c r="BL296" s="17" t="s">
        <v>262</v>
      </c>
      <c r="BM296" s="223" t="s">
        <v>644</v>
      </c>
    </row>
    <row r="297" spans="2:51" s="12" customFormat="1" ht="12">
      <c r="B297" s="228"/>
      <c r="C297" s="229"/>
      <c r="D297" s="225" t="s">
        <v>231</v>
      </c>
      <c r="E297" s="230" t="s">
        <v>30</v>
      </c>
      <c r="F297" s="231" t="s">
        <v>635</v>
      </c>
      <c r="G297" s="229"/>
      <c r="H297" s="232">
        <v>844.8</v>
      </c>
      <c r="I297" s="233"/>
      <c r="J297" s="229"/>
      <c r="K297" s="229"/>
      <c r="L297" s="234"/>
      <c r="M297" s="235"/>
      <c r="N297" s="236"/>
      <c r="O297" s="236"/>
      <c r="P297" s="236"/>
      <c r="Q297" s="236"/>
      <c r="R297" s="236"/>
      <c r="S297" s="236"/>
      <c r="T297" s="237"/>
      <c r="AT297" s="238" t="s">
        <v>231</v>
      </c>
      <c r="AU297" s="238" t="s">
        <v>135</v>
      </c>
      <c r="AV297" s="12" t="s">
        <v>135</v>
      </c>
      <c r="AW297" s="12" t="s">
        <v>37</v>
      </c>
      <c r="AX297" s="12" t="s">
        <v>21</v>
      </c>
      <c r="AY297" s="238" t="s">
        <v>187</v>
      </c>
    </row>
    <row r="298" spans="2:65" s="1" customFormat="1" ht="16.5" customHeight="1">
      <c r="B298" s="39"/>
      <c r="C298" s="250" t="s">
        <v>645</v>
      </c>
      <c r="D298" s="250" t="s">
        <v>275</v>
      </c>
      <c r="E298" s="251" t="s">
        <v>646</v>
      </c>
      <c r="F298" s="252" t="s">
        <v>647</v>
      </c>
      <c r="G298" s="253" t="s">
        <v>242</v>
      </c>
      <c r="H298" s="254">
        <v>775</v>
      </c>
      <c r="I298" s="255"/>
      <c r="J298" s="256">
        <f>ROUND(I298*H298,2)</f>
        <v>0</v>
      </c>
      <c r="K298" s="252" t="s">
        <v>193</v>
      </c>
      <c r="L298" s="257"/>
      <c r="M298" s="258" t="s">
        <v>30</v>
      </c>
      <c r="N298" s="259" t="s">
        <v>49</v>
      </c>
      <c r="O298" s="84"/>
      <c r="P298" s="221">
        <f>O298*H298</f>
        <v>0</v>
      </c>
      <c r="Q298" s="221">
        <v>0.00388</v>
      </c>
      <c r="R298" s="221">
        <f>Q298*H298</f>
        <v>3.007</v>
      </c>
      <c r="S298" s="221">
        <v>0</v>
      </c>
      <c r="T298" s="222">
        <f>S298*H298</f>
        <v>0</v>
      </c>
      <c r="AR298" s="223" t="s">
        <v>365</v>
      </c>
      <c r="AT298" s="223" t="s">
        <v>275</v>
      </c>
      <c r="AU298" s="223" t="s">
        <v>135</v>
      </c>
      <c r="AY298" s="17" t="s">
        <v>187</v>
      </c>
      <c r="BE298" s="224">
        <f>IF(N298="základní",J298,0)</f>
        <v>0</v>
      </c>
      <c r="BF298" s="224">
        <f>IF(N298="snížená",J298,0)</f>
        <v>0</v>
      </c>
      <c r="BG298" s="224">
        <f>IF(N298="zákl. přenesená",J298,0)</f>
        <v>0</v>
      </c>
      <c r="BH298" s="224">
        <f>IF(N298="sníž. přenesená",J298,0)</f>
        <v>0</v>
      </c>
      <c r="BI298" s="224">
        <f>IF(N298="nulová",J298,0)</f>
        <v>0</v>
      </c>
      <c r="BJ298" s="17" t="s">
        <v>135</v>
      </c>
      <c r="BK298" s="224">
        <f>ROUND(I298*H298,2)</f>
        <v>0</v>
      </c>
      <c r="BL298" s="17" t="s">
        <v>262</v>
      </c>
      <c r="BM298" s="223" t="s">
        <v>648</v>
      </c>
    </row>
    <row r="299" spans="2:47" s="1" customFormat="1" ht="12">
      <c r="B299" s="39"/>
      <c r="C299" s="40"/>
      <c r="D299" s="225" t="s">
        <v>196</v>
      </c>
      <c r="E299" s="40"/>
      <c r="F299" s="226" t="s">
        <v>649</v>
      </c>
      <c r="G299" s="40"/>
      <c r="H299" s="40"/>
      <c r="I299" s="136"/>
      <c r="J299" s="40"/>
      <c r="K299" s="40"/>
      <c r="L299" s="44"/>
      <c r="M299" s="227"/>
      <c r="N299" s="84"/>
      <c r="O299" s="84"/>
      <c r="P299" s="84"/>
      <c r="Q299" s="84"/>
      <c r="R299" s="84"/>
      <c r="S299" s="84"/>
      <c r="T299" s="85"/>
      <c r="AT299" s="17" t="s">
        <v>196</v>
      </c>
      <c r="AU299" s="17" t="s">
        <v>135</v>
      </c>
    </row>
    <row r="300" spans="2:51" s="12" customFormat="1" ht="12">
      <c r="B300" s="228"/>
      <c r="C300" s="229"/>
      <c r="D300" s="225" t="s">
        <v>231</v>
      </c>
      <c r="E300" s="230" t="s">
        <v>30</v>
      </c>
      <c r="F300" s="231" t="s">
        <v>650</v>
      </c>
      <c r="G300" s="229"/>
      <c r="H300" s="232">
        <v>775</v>
      </c>
      <c r="I300" s="233"/>
      <c r="J300" s="229"/>
      <c r="K300" s="229"/>
      <c r="L300" s="234"/>
      <c r="M300" s="235"/>
      <c r="N300" s="236"/>
      <c r="O300" s="236"/>
      <c r="P300" s="236"/>
      <c r="Q300" s="236"/>
      <c r="R300" s="236"/>
      <c r="S300" s="236"/>
      <c r="T300" s="237"/>
      <c r="AT300" s="238" t="s">
        <v>231</v>
      </c>
      <c r="AU300" s="238" t="s">
        <v>135</v>
      </c>
      <c r="AV300" s="12" t="s">
        <v>135</v>
      </c>
      <c r="AW300" s="12" t="s">
        <v>37</v>
      </c>
      <c r="AX300" s="12" t="s">
        <v>21</v>
      </c>
      <c r="AY300" s="238" t="s">
        <v>187</v>
      </c>
    </row>
    <row r="301" spans="2:65" s="1" customFormat="1" ht="16.5" customHeight="1">
      <c r="B301" s="39"/>
      <c r="C301" s="250" t="s">
        <v>651</v>
      </c>
      <c r="D301" s="250" t="s">
        <v>275</v>
      </c>
      <c r="E301" s="251" t="s">
        <v>652</v>
      </c>
      <c r="F301" s="252" t="s">
        <v>653</v>
      </c>
      <c r="G301" s="253" t="s">
        <v>242</v>
      </c>
      <c r="H301" s="254">
        <v>475</v>
      </c>
      <c r="I301" s="255"/>
      <c r="J301" s="256">
        <f>ROUND(I301*H301,2)</f>
        <v>0</v>
      </c>
      <c r="K301" s="252" t="s">
        <v>30</v>
      </c>
      <c r="L301" s="257"/>
      <c r="M301" s="258" t="s">
        <v>30</v>
      </c>
      <c r="N301" s="259" t="s">
        <v>49</v>
      </c>
      <c r="O301" s="84"/>
      <c r="P301" s="221">
        <f>O301*H301</f>
        <v>0</v>
      </c>
      <c r="Q301" s="221">
        <v>1</v>
      </c>
      <c r="R301" s="221">
        <f>Q301*H301</f>
        <v>475</v>
      </c>
      <c r="S301" s="221">
        <v>0</v>
      </c>
      <c r="T301" s="222">
        <f>S301*H301</f>
        <v>0</v>
      </c>
      <c r="AR301" s="223" t="s">
        <v>365</v>
      </c>
      <c r="AT301" s="223" t="s">
        <v>275</v>
      </c>
      <c r="AU301" s="223" t="s">
        <v>135</v>
      </c>
      <c r="AY301" s="17" t="s">
        <v>187</v>
      </c>
      <c r="BE301" s="224">
        <f>IF(N301="základní",J301,0)</f>
        <v>0</v>
      </c>
      <c r="BF301" s="224">
        <f>IF(N301="snížená",J301,0)</f>
        <v>0</v>
      </c>
      <c r="BG301" s="224">
        <f>IF(N301="zákl. přenesená",J301,0)</f>
        <v>0</v>
      </c>
      <c r="BH301" s="224">
        <f>IF(N301="sníž. přenesená",J301,0)</f>
        <v>0</v>
      </c>
      <c r="BI301" s="224">
        <f>IF(N301="nulová",J301,0)</f>
        <v>0</v>
      </c>
      <c r="BJ301" s="17" t="s">
        <v>135</v>
      </c>
      <c r="BK301" s="224">
        <f>ROUND(I301*H301,2)</f>
        <v>0</v>
      </c>
      <c r="BL301" s="17" t="s">
        <v>262</v>
      </c>
      <c r="BM301" s="223" t="s">
        <v>654</v>
      </c>
    </row>
    <row r="302" spans="2:51" s="12" customFormat="1" ht="12">
      <c r="B302" s="228"/>
      <c r="C302" s="229"/>
      <c r="D302" s="225" t="s">
        <v>231</v>
      </c>
      <c r="E302" s="230" t="s">
        <v>30</v>
      </c>
      <c r="F302" s="231" t="s">
        <v>655</v>
      </c>
      <c r="G302" s="229"/>
      <c r="H302" s="232">
        <v>475</v>
      </c>
      <c r="I302" s="233"/>
      <c r="J302" s="229"/>
      <c r="K302" s="229"/>
      <c r="L302" s="234"/>
      <c r="M302" s="235"/>
      <c r="N302" s="236"/>
      <c r="O302" s="236"/>
      <c r="P302" s="236"/>
      <c r="Q302" s="236"/>
      <c r="R302" s="236"/>
      <c r="S302" s="236"/>
      <c r="T302" s="237"/>
      <c r="AT302" s="238" t="s">
        <v>231</v>
      </c>
      <c r="AU302" s="238" t="s">
        <v>135</v>
      </c>
      <c r="AV302" s="12" t="s">
        <v>135</v>
      </c>
      <c r="AW302" s="12" t="s">
        <v>37</v>
      </c>
      <c r="AX302" s="12" t="s">
        <v>21</v>
      </c>
      <c r="AY302" s="238" t="s">
        <v>187</v>
      </c>
    </row>
    <row r="303" spans="2:65" s="1" customFormat="1" ht="24" customHeight="1">
      <c r="B303" s="39"/>
      <c r="C303" s="212" t="s">
        <v>656</v>
      </c>
      <c r="D303" s="212" t="s">
        <v>189</v>
      </c>
      <c r="E303" s="213" t="s">
        <v>657</v>
      </c>
      <c r="F303" s="214" t="s">
        <v>658</v>
      </c>
      <c r="G303" s="215" t="s">
        <v>242</v>
      </c>
      <c r="H303" s="216">
        <v>94.6</v>
      </c>
      <c r="I303" s="217"/>
      <c r="J303" s="218">
        <f>ROUND(I303*H303,2)</f>
        <v>0</v>
      </c>
      <c r="K303" s="214" t="s">
        <v>224</v>
      </c>
      <c r="L303" s="44"/>
      <c r="M303" s="219" t="s">
        <v>30</v>
      </c>
      <c r="N303" s="220" t="s">
        <v>49</v>
      </c>
      <c r="O303" s="84"/>
      <c r="P303" s="221">
        <f>O303*H303</f>
        <v>0</v>
      </c>
      <c r="Q303" s="221">
        <v>0.00069</v>
      </c>
      <c r="R303" s="221">
        <f>Q303*H303</f>
        <v>0.065274</v>
      </c>
      <c r="S303" s="221">
        <v>0</v>
      </c>
      <c r="T303" s="222">
        <f>S303*H303</f>
        <v>0</v>
      </c>
      <c r="AR303" s="223" t="s">
        <v>262</v>
      </c>
      <c r="AT303" s="223" t="s">
        <v>189</v>
      </c>
      <c r="AU303" s="223" t="s">
        <v>135</v>
      </c>
      <c r="AY303" s="17" t="s">
        <v>187</v>
      </c>
      <c r="BE303" s="224">
        <f>IF(N303="základní",J303,0)</f>
        <v>0</v>
      </c>
      <c r="BF303" s="224">
        <f>IF(N303="snížená",J303,0)</f>
        <v>0</v>
      </c>
      <c r="BG303" s="224">
        <f>IF(N303="zákl. přenesená",J303,0)</f>
        <v>0</v>
      </c>
      <c r="BH303" s="224">
        <f>IF(N303="sníž. přenesená",J303,0)</f>
        <v>0</v>
      </c>
      <c r="BI303" s="224">
        <f>IF(N303="nulová",J303,0)</f>
        <v>0</v>
      </c>
      <c r="BJ303" s="17" t="s">
        <v>135</v>
      </c>
      <c r="BK303" s="224">
        <f>ROUND(I303*H303,2)</f>
        <v>0</v>
      </c>
      <c r="BL303" s="17" t="s">
        <v>262</v>
      </c>
      <c r="BM303" s="223" t="s">
        <v>659</v>
      </c>
    </row>
    <row r="304" spans="2:51" s="12" customFormat="1" ht="12">
      <c r="B304" s="228"/>
      <c r="C304" s="229"/>
      <c r="D304" s="225" t="s">
        <v>231</v>
      </c>
      <c r="E304" s="230" t="s">
        <v>30</v>
      </c>
      <c r="F304" s="231" t="s">
        <v>660</v>
      </c>
      <c r="G304" s="229"/>
      <c r="H304" s="232">
        <v>94.6</v>
      </c>
      <c r="I304" s="233"/>
      <c r="J304" s="229"/>
      <c r="K304" s="229"/>
      <c r="L304" s="234"/>
      <c r="M304" s="235"/>
      <c r="N304" s="236"/>
      <c r="O304" s="236"/>
      <c r="P304" s="236"/>
      <c r="Q304" s="236"/>
      <c r="R304" s="236"/>
      <c r="S304" s="236"/>
      <c r="T304" s="237"/>
      <c r="AT304" s="238" t="s">
        <v>231</v>
      </c>
      <c r="AU304" s="238" t="s">
        <v>135</v>
      </c>
      <c r="AV304" s="12" t="s">
        <v>135</v>
      </c>
      <c r="AW304" s="12" t="s">
        <v>37</v>
      </c>
      <c r="AX304" s="12" t="s">
        <v>21</v>
      </c>
      <c r="AY304" s="238" t="s">
        <v>187</v>
      </c>
    </row>
    <row r="305" spans="2:65" s="1" customFormat="1" ht="16.5" customHeight="1">
      <c r="B305" s="39"/>
      <c r="C305" s="212" t="s">
        <v>661</v>
      </c>
      <c r="D305" s="212" t="s">
        <v>189</v>
      </c>
      <c r="E305" s="213" t="s">
        <v>662</v>
      </c>
      <c r="F305" s="214" t="s">
        <v>663</v>
      </c>
      <c r="G305" s="215" t="s">
        <v>236</v>
      </c>
      <c r="H305" s="216">
        <v>99</v>
      </c>
      <c r="I305" s="217"/>
      <c r="J305" s="218">
        <f>ROUND(I305*H305,2)</f>
        <v>0</v>
      </c>
      <c r="K305" s="214" t="s">
        <v>193</v>
      </c>
      <c r="L305" s="44"/>
      <c r="M305" s="219" t="s">
        <v>30</v>
      </c>
      <c r="N305" s="220" t="s">
        <v>49</v>
      </c>
      <c r="O305" s="84"/>
      <c r="P305" s="221">
        <f>O305*H305</f>
        <v>0</v>
      </c>
      <c r="Q305" s="221">
        <v>0.00026</v>
      </c>
      <c r="R305" s="221">
        <f>Q305*H305</f>
        <v>0.02574</v>
      </c>
      <c r="S305" s="221">
        <v>0</v>
      </c>
      <c r="T305" s="222">
        <f>S305*H305</f>
        <v>0</v>
      </c>
      <c r="AR305" s="223" t="s">
        <v>262</v>
      </c>
      <c r="AT305" s="223" t="s">
        <v>189</v>
      </c>
      <c r="AU305" s="223" t="s">
        <v>135</v>
      </c>
      <c r="AY305" s="17" t="s">
        <v>187</v>
      </c>
      <c r="BE305" s="224">
        <f>IF(N305="základní",J305,0)</f>
        <v>0</v>
      </c>
      <c r="BF305" s="224">
        <f>IF(N305="snížená",J305,0)</f>
        <v>0</v>
      </c>
      <c r="BG305" s="224">
        <f>IF(N305="zákl. přenesená",J305,0)</f>
        <v>0</v>
      </c>
      <c r="BH305" s="224">
        <f>IF(N305="sníž. přenesená",J305,0)</f>
        <v>0</v>
      </c>
      <c r="BI305" s="224">
        <f>IF(N305="nulová",J305,0)</f>
        <v>0</v>
      </c>
      <c r="BJ305" s="17" t="s">
        <v>135</v>
      </c>
      <c r="BK305" s="224">
        <f>ROUND(I305*H305,2)</f>
        <v>0</v>
      </c>
      <c r="BL305" s="17" t="s">
        <v>262</v>
      </c>
      <c r="BM305" s="223" t="s">
        <v>664</v>
      </c>
    </row>
    <row r="306" spans="2:51" s="12" customFormat="1" ht="12">
      <c r="B306" s="228"/>
      <c r="C306" s="229"/>
      <c r="D306" s="225" t="s">
        <v>231</v>
      </c>
      <c r="E306" s="230" t="s">
        <v>30</v>
      </c>
      <c r="F306" s="231" t="s">
        <v>665</v>
      </c>
      <c r="G306" s="229"/>
      <c r="H306" s="232">
        <v>99</v>
      </c>
      <c r="I306" s="233"/>
      <c r="J306" s="229"/>
      <c r="K306" s="229"/>
      <c r="L306" s="234"/>
      <c r="M306" s="235"/>
      <c r="N306" s="236"/>
      <c r="O306" s="236"/>
      <c r="P306" s="236"/>
      <c r="Q306" s="236"/>
      <c r="R306" s="236"/>
      <c r="S306" s="236"/>
      <c r="T306" s="237"/>
      <c r="AT306" s="238" t="s">
        <v>231</v>
      </c>
      <c r="AU306" s="238" t="s">
        <v>135</v>
      </c>
      <c r="AV306" s="12" t="s">
        <v>135</v>
      </c>
      <c r="AW306" s="12" t="s">
        <v>37</v>
      </c>
      <c r="AX306" s="12" t="s">
        <v>21</v>
      </c>
      <c r="AY306" s="238" t="s">
        <v>187</v>
      </c>
    </row>
    <row r="307" spans="2:65" s="1" customFormat="1" ht="24" customHeight="1">
      <c r="B307" s="39"/>
      <c r="C307" s="212" t="s">
        <v>666</v>
      </c>
      <c r="D307" s="212" t="s">
        <v>189</v>
      </c>
      <c r="E307" s="213" t="s">
        <v>667</v>
      </c>
      <c r="F307" s="214" t="s">
        <v>668</v>
      </c>
      <c r="G307" s="215" t="s">
        <v>242</v>
      </c>
      <c r="H307" s="216">
        <v>715</v>
      </c>
      <c r="I307" s="217"/>
      <c r="J307" s="218">
        <f>ROUND(I307*H307,2)</f>
        <v>0</v>
      </c>
      <c r="K307" s="214" t="s">
        <v>193</v>
      </c>
      <c r="L307" s="44"/>
      <c r="M307" s="219" t="s">
        <v>30</v>
      </c>
      <c r="N307" s="220" t="s">
        <v>49</v>
      </c>
      <c r="O307" s="84"/>
      <c r="P307" s="221">
        <f>O307*H307</f>
        <v>0</v>
      </c>
      <c r="Q307" s="221">
        <v>0</v>
      </c>
      <c r="R307" s="221">
        <f>Q307*H307</f>
        <v>0</v>
      </c>
      <c r="S307" s="221">
        <v>0</v>
      </c>
      <c r="T307" s="222">
        <f>S307*H307</f>
        <v>0</v>
      </c>
      <c r="AR307" s="223" t="s">
        <v>262</v>
      </c>
      <c r="AT307" s="223" t="s">
        <v>189</v>
      </c>
      <c r="AU307" s="223" t="s">
        <v>135</v>
      </c>
      <c r="AY307" s="17" t="s">
        <v>187</v>
      </c>
      <c r="BE307" s="224">
        <f>IF(N307="základní",J307,0)</f>
        <v>0</v>
      </c>
      <c r="BF307" s="224">
        <f>IF(N307="snížená",J307,0)</f>
        <v>0</v>
      </c>
      <c r="BG307" s="224">
        <f>IF(N307="zákl. přenesená",J307,0)</f>
        <v>0</v>
      </c>
      <c r="BH307" s="224">
        <f>IF(N307="sníž. přenesená",J307,0)</f>
        <v>0</v>
      </c>
      <c r="BI307" s="224">
        <f>IF(N307="nulová",J307,0)</f>
        <v>0</v>
      </c>
      <c r="BJ307" s="17" t="s">
        <v>135</v>
      </c>
      <c r="BK307" s="224">
        <f>ROUND(I307*H307,2)</f>
        <v>0</v>
      </c>
      <c r="BL307" s="17" t="s">
        <v>262</v>
      </c>
      <c r="BM307" s="223" t="s">
        <v>669</v>
      </c>
    </row>
    <row r="308" spans="2:47" s="1" customFormat="1" ht="12">
      <c r="B308" s="39"/>
      <c r="C308" s="40"/>
      <c r="D308" s="225" t="s">
        <v>196</v>
      </c>
      <c r="E308" s="40"/>
      <c r="F308" s="226" t="s">
        <v>670</v>
      </c>
      <c r="G308" s="40"/>
      <c r="H308" s="40"/>
      <c r="I308" s="136"/>
      <c r="J308" s="40"/>
      <c r="K308" s="40"/>
      <c r="L308" s="44"/>
      <c r="M308" s="227"/>
      <c r="N308" s="84"/>
      <c r="O308" s="84"/>
      <c r="P308" s="84"/>
      <c r="Q308" s="84"/>
      <c r="R308" s="84"/>
      <c r="S308" s="84"/>
      <c r="T308" s="85"/>
      <c r="AT308" s="17" t="s">
        <v>196</v>
      </c>
      <c r="AU308" s="17" t="s">
        <v>135</v>
      </c>
    </row>
    <row r="309" spans="2:51" s="12" customFormat="1" ht="12">
      <c r="B309" s="228"/>
      <c r="C309" s="229"/>
      <c r="D309" s="225" t="s">
        <v>231</v>
      </c>
      <c r="E309" s="230" t="s">
        <v>30</v>
      </c>
      <c r="F309" s="231" t="s">
        <v>671</v>
      </c>
      <c r="G309" s="229"/>
      <c r="H309" s="232">
        <v>715</v>
      </c>
      <c r="I309" s="233"/>
      <c r="J309" s="229"/>
      <c r="K309" s="229"/>
      <c r="L309" s="234"/>
      <c r="M309" s="235"/>
      <c r="N309" s="236"/>
      <c r="O309" s="236"/>
      <c r="P309" s="236"/>
      <c r="Q309" s="236"/>
      <c r="R309" s="236"/>
      <c r="S309" s="236"/>
      <c r="T309" s="237"/>
      <c r="AT309" s="238" t="s">
        <v>231</v>
      </c>
      <c r="AU309" s="238" t="s">
        <v>135</v>
      </c>
      <c r="AV309" s="12" t="s">
        <v>135</v>
      </c>
      <c r="AW309" s="12" t="s">
        <v>37</v>
      </c>
      <c r="AX309" s="12" t="s">
        <v>21</v>
      </c>
      <c r="AY309" s="238" t="s">
        <v>187</v>
      </c>
    </row>
    <row r="310" spans="2:65" s="1" customFormat="1" ht="16.5" customHeight="1">
      <c r="B310" s="39"/>
      <c r="C310" s="250" t="s">
        <v>672</v>
      </c>
      <c r="D310" s="250" t="s">
        <v>275</v>
      </c>
      <c r="E310" s="251" t="s">
        <v>673</v>
      </c>
      <c r="F310" s="252" t="s">
        <v>674</v>
      </c>
      <c r="G310" s="253" t="s">
        <v>242</v>
      </c>
      <c r="H310" s="254">
        <v>747.5</v>
      </c>
      <c r="I310" s="255"/>
      <c r="J310" s="256">
        <f>ROUND(I310*H310,2)</f>
        <v>0</v>
      </c>
      <c r="K310" s="252" t="s">
        <v>193</v>
      </c>
      <c r="L310" s="257"/>
      <c r="M310" s="258" t="s">
        <v>30</v>
      </c>
      <c r="N310" s="259" t="s">
        <v>49</v>
      </c>
      <c r="O310" s="84"/>
      <c r="P310" s="221">
        <f>O310*H310</f>
        <v>0</v>
      </c>
      <c r="Q310" s="221">
        <v>0.0003</v>
      </c>
      <c r="R310" s="221">
        <f>Q310*H310</f>
        <v>0.22424999999999998</v>
      </c>
      <c r="S310" s="221">
        <v>0</v>
      </c>
      <c r="T310" s="222">
        <f>S310*H310</f>
        <v>0</v>
      </c>
      <c r="AR310" s="223" t="s">
        <v>365</v>
      </c>
      <c r="AT310" s="223" t="s">
        <v>275</v>
      </c>
      <c r="AU310" s="223" t="s">
        <v>135</v>
      </c>
      <c r="AY310" s="17" t="s">
        <v>187</v>
      </c>
      <c r="BE310" s="224">
        <f>IF(N310="základní",J310,0)</f>
        <v>0</v>
      </c>
      <c r="BF310" s="224">
        <f>IF(N310="snížená",J310,0)</f>
        <v>0</v>
      </c>
      <c r="BG310" s="224">
        <f>IF(N310="zákl. přenesená",J310,0)</f>
        <v>0</v>
      </c>
      <c r="BH310" s="224">
        <f>IF(N310="sníž. přenesená",J310,0)</f>
        <v>0</v>
      </c>
      <c r="BI310" s="224">
        <f>IF(N310="nulová",J310,0)</f>
        <v>0</v>
      </c>
      <c r="BJ310" s="17" t="s">
        <v>135</v>
      </c>
      <c r="BK310" s="224">
        <f>ROUND(I310*H310,2)</f>
        <v>0</v>
      </c>
      <c r="BL310" s="17" t="s">
        <v>262</v>
      </c>
      <c r="BM310" s="223" t="s">
        <v>675</v>
      </c>
    </row>
    <row r="311" spans="2:51" s="12" customFormat="1" ht="12">
      <c r="B311" s="228"/>
      <c r="C311" s="229"/>
      <c r="D311" s="225" t="s">
        <v>231</v>
      </c>
      <c r="E311" s="230" t="s">
        <v>30</v>
      </c>
      <c r="F311" s="231" t="s">
        <v>676</v>
      </c>
      <c r="G311" s="229"/>
      <c r="H311" s="232">
        <v>747.5</v>
      </c>
      <c r="I311" s="233"/>
      <c r="J311" s="229"/>
      <c r="K311" s="229"/>
      <c r="L311" s="234"/>
      <c r="M311" s="235"/>
      <c r="N311" s="236"/>
      <c r="O311" s="236"/>
      <c r="P311" s="236"/>
      <c r="Q311" s="236"/>
      <c r="R311" s="236"/>
      <c r="S311" s="236"/>
      <c r="T311" s="237"/>
      <c r="AT311" s="238" t="s">
        <v>231</v>
      </c>
      <c r="AU311" s="238" t="s">
        <v>135</v>
      </c>
      <c r="AV311" s="12" t="s">
        <v>135</v>
      </c>
      <c r="AW311" s="12" t="s">
        <v>37</v>
      </c>
      <c r="AX311" s="12" t="s">
        <v>21</v>
      </c>
      <c r="AY311" s="238" t="s">
        <v>187</v>
      </c>
    </row>
    <row r="312" spans="2:65" s="1" customFormat="1" ht="24" customHeight="1">
      <c r="B312" s="39"/>
      <c r="C312" s="212" t="s">
        <v>677</v>
      </c>
      <c r="D312" s="212" t="s">
        <v>189</v>
      </c>
      <c r="E312" s="213" t="s">
        <v>678</v>
      </c>
      <c r="F312" s="214" t="s">
        <v>679</v>
      </c>
      <c r="G312" s="215" t="s">
        <v>269</v>
      </c>
      <c r="H312" s="216">
        <v>5</v>
      </c>
      <c r="I312" s="217"/>
      <c r="J312" s="218">
        <f>ROUND(I312*H312,2)</f>
        <v>0</v>
      </c>
      <c r="K312" s="214" t="s">
        <v>193</v>
      </c>
      <c r="L312" s="44"/>
      <c r="M312" s="219" t="s">
        <v>30</v>
      </c>
      <c r="N312" s="220" t="s">
        <v>49</v>
      </c>
      <c r="O312" s="84"/>
      <c r="P312" s="221">
        <f>O312*H312</f>
        <v>0</v>
      </c>
      <c r="Q312" s="221">
        <v>0</v>
      </c>
      <c r="R312" s="221">
        <f>Q312*H312</f>
        <v>0</v>
      </c>
      <c r="S312" s="221">
        <v>0</v>
      </c>
      <c r="T312" s="222">
        <f>S312*H312</f>
        <v>0</v>
      </c>
      <c r="AR312" s="223" t="s">
        <v>262</v>
      </c>
      <c r="AT312" s="223" t="s">
        <v>189</v>
      </c>
      <c r="AU312" s="223" t="s">
        <v>135</v>
      </c>
      <c r="AY312" s="17" t="s">
        <v>187</v>
      </c>
      <c r="BE312" s="224">
        <f>IF(N312="základní",J312,0)</f>
        <v>0</v>
      </c>
      <c r="BF312" s="224">
        <f>IF(N312="snížená",J312,0)</f>
        <v>0</v>
      </c>
      <c r="BG312" s="224">
        <f>IF(N312="zákl. přenesená",J312,0)</f>
        <v>0</v>
      </c>
      <c r="BH312" s="224">
        <f>IF(N312="sníž. přenesená",J312,0)</f>
        <v>0</v>
      </c>
      <c r="BI312" s="224">
        <f>IF(N312="nulová",J312,0)</f>
        <v>0</v>
      </c>
      <c r="BJ312" s="17" t="s">
        <v>135</v>
      </c>
      <c r="BK312" s="224">
        <f>ROUND(I312*H312,2)</f>
        <v>0</v>
      </c>
      <c r="BL312" s="17" t="s">
        <v>262</v>
      </c>
      <c r="BM312" s="223" t="s">
        <v>680</v>
      </c>
    </row>
    <row r="313" spans="2:63" s="11" customFormat="1" ht="22.8" customHeight="1">
      <c r="B313" s="196"/>
      <c r="C313" s="197"/>
      <c r="D313" s="198" t="s">
        <v>76</v>
      </c>
      <c r="E313" s="210" t="s">
        <v>681</v>
      </c>
      <c r="F313" s="210" t="s">
        <v>682</v>
      </c>
      <c r="G313" s="197"/>
      <c r="H313" s="197"/>
      <c r="I313" s="200"/>
      <c r="J313" s="211">
        <f>BK313</f>
        <v>0</v>
      </c>
      <c r="K313" s="197"/>
      <c r="L313" s="202"/>
      <c r="M313" s="203"/>
      <c r="N313" s="204"/>
      <c r="O313" s="204"/>
      <c r="P313" s="205">
        <f>SUM(P314:P319)</f>
        <v>0</v>
      </c>
      <c r="Q313" s="204"/>
      <c r="R313" s="205">
        <f>SUM(R314:R319)</f>
        <v>1.6308150000000001</v>
      </c>
      <c r="S313" s="204"/>
      <c r="T313" s="206">
        <f>SUM(T314:T319)</f>
        <v>0</v>
      </c>
      <c r="AR313" s="207" t="s">
        <v>135</v>
      </c>
      <c r="AT313" s="208" t="s">
        <v>76</v>
      </c>
      <c r="AU313" s="208" t="s">
        <v>21</v>
      </c>
      <c r="AY313" s="207" t="s">
        <v>187</v>
      </c>
      <c r="BK313" s="209">
        <f>SUM(BK314:BK319)</f>
        <v>0</v>
      </c>
    </row>
    <row r="314" spans="2:65" s="1" customFormat="1" ht="24" customHeight="1">
      <c r="B314" s="39"/>
      <c r="C314" s="212" t="s">
        <v>683</v>
      </c>
      <c r="D314" s="212" t="s">
        <v>189</v>
      </c>
      <c r="E314" s="213" t="s">
        <v>684</v>
      </c>
      <c r="F314" s="214" t="s">
        <v>685</v>
      </c>
      <c r="G314" s="215" t="s">
        <v>242</v>
      </c>
      <c r="H314" s="216">
        <v>500.25</v>
      </c>
      <c r="I314" s="217"/>
      <c r="J314" s="218">
        <f>ROUND(I314*H314,2)</f>
        <v>0</v>
      </c>
      <c r="K314" s="214" t="s">
        <v>30</v>
      </c>
      <c r="L314" s="44"/>
      <c r="M314" s="219" t="s">
        <v>30</v>
      </c>
      <c r="N314" s="220" t="s">
        <v>49</v>
      </c>
      <c r="O314" s="84"/>
      <c r="P314" s="221">
        <f>O314*H314</f>
        <v>0</v>
      </c>
      <c r="Q314" s="221">
        <v>0.00072</v>
      </c>
      <c r="R314" s="221">
        <f>Q314*H314</f>
        <v>0.36018</v>
      </c>
      <c r="S314" s="221">
        <v>0</v>
      </c>
      <c r="T314" s="222">
        <f>S314*H314</f>
        <v>0</v>
      </c>
      <c r="AR314" s="223" t="s">
        <v>262</v>
      </c>
      <c r="AT314" s="223" t="s">
        <v>189</v>
      </c>
      <c r="AU314" s="223" t="s">
        <v>135</v>
      </c>
      <c r="AY314" s="17" t="s">
        <v>187</v>
      </c>
      <c r="BE314" s="224">
        <f>IF(N314="základní",J314,0)</f>
        <v>0</v>
      </c>
      <c r="BF314" s="224">
        <f>IF(N314="snížená",J314,0)</f>
        <v>0</v>
      </c>
      <c r="BG314" s="224">
        <f>IF(N314="zákl. přenesená",J314,0)</f>
        <v>0</v>
      </c>
      <c r="BH314" s="224">
        <f>IF(N314="sníž. přenesená",J314,0)</f>
        <v>0</v>
      </c>
      <c r="BI314" s="224">
        <f>IF(N314="nulová",J314,0)</f>
        <v>0</v>
      </c>
      <c r="BJ314" s="17" t="s">
        <v>135</v>
      </c>
      <c r="BK314" s="224">
        <f>ROUND(I314*H314,2)</f>
        <v>0</v>
      </c>
      <c r="BL314" s="17" t="s">
        <v>262</v>
      </c>
      <c r="BM314" s="223" t="s">
        <v>686</v>
      </c>
    </row>
    <row r="315" spans="2:51" s="12" customFormat="1" ht="12">
      <c r="B315" s="228"/>
      <c r="C315" s="229"/>
      <c r="D315" s="225" t="s">
        <v>231</v>
      </c>
      <c r="E315" s="230" t="s">
        <v>30</v>
      </c>
      <c r="F315" s="231" t="s">
        <v>687</v>
      </c>
      <c r="G315" s="229"/>
      <c r="H315" s="232">
        <v>500.25</v>
      </c>
      <c r="I315" s="233"/>
      <c r="J315" s="229"/>
      <c r="K315" s="229"/>
      <c r="L315" s="234"/>
      <c r="M315" s="235"/>
      <c r="N315" s="236"/>
      <c r="O315" s="236"/>
      <c r="P315" s="236"/>
      <c r="Q315" s="236"/>
      <c r="R315" s="236"/>
      <c r="S315" s="236"/>
      <c r="T315" s="237"/>
      <c r="AT315" s="238" t="s">
        <v>231</v>
      </c>
      <c r="AU315" s="238" t="s">
        <v>135</v>
      </c>
      <c r="AV315" s="12" t="s">
        <v>135</v>
      </c>
      <c r="AW315" s="12" t="s">
        <v>37</v>
      </c>
      <c r="AX315" s="12" t="s">
        <v>21</v>
      </c>
      <c r="AY315" s="238" t="s">
        <v>187</v>
      </c>
    </row>
    <row r="316" spans="2:65" s="1" customFormat="1" ht="16.5" customHeight="1">
      <c r="B316" s="39"/>
      <c r="C316" s="250" t="s">
        <v>688</v>
      </c>
      <c r="D316" s="250" t="s">
        <v>275</v>
      </c>
      <c r="E316" s="251" t="s">
        <v>689</v>
      </c>
      <c r="F316" s="252" t="s">
        <v>690</v>
      </c>
      <c r="G316" s="253" t="s">
        <v>242</v>
      </c>
      <c r="H316" s="254">
        <v>500.25</v>
      </c>
      <c r="I316" s="255"/>
      <c r="J316" s="256">
        <f>ROUND(I316*H316,2)</f>
        <v>0</v>
      </c>
      <c r="K316" s="252" t="s">
        <v>30</v>
      </c>
      <c r="L316" s="257"/>
      <c r="M316" s="258" t="s">
        <v>30</v>
      </c>
      <c r="N316" s="259" t="s">
        <v>49</v>
      </c>
      <c r="O316" s="84"/>
      <c r="P316" s="221">
        <f>O316*H316</f>
        <v>0</v>
      </c>
      <c r="Q316" s="221">
        <v>0.00254</v>
      </c>
      <c r="R316" s="221">
        <f>Q316*H316</f>
        <v>1.2706350000000002</v>
      </c>
      <c r="S316" s="221">
        <v>0</v>
      </c>
      <c r="T316" s="222">
        <f>S316*H316</f>
        <v>0</v>
      </c>
      <c r="AR316" s="223" t="s">
        <v>365</v>
      </c>
      <c r="AT316" s="223" t="s">
        <v>275</v>
      </c>
      <c r="AU316" s="223" t="s">
        <v>135</v>
      </c>
      <c r="AY316" s="17" t="s">
        <v>187</v>
      </c>
      <c r="BE316" s="224">
        <f>IF(N316="základní",J316,0)</f>
        <v>0</v>
      </c>
      <c r="BF316" s="224">
        <f>IF(N316="snížená",J316,0)</f>
        <v>0</v>
      </c>
      <c r="BG316" s="224">
        <f>IF(N316="zákl. přenesená",J316,0)</f>
        <v>0</v>
      </c>
      <c r="BH316" s="224">
        <f>IF(N316="sníž. přenesená",J316,0)</f>
        <v>0</v>
      </c>
      <c r="BI316" s="224">
        <f>IF(N316="nulová",J316,0)</f>
        <v>0</v>
      </c>
      <c r="BJ316" s="17" t="s">
        <v>135</v>
      </c>
      <c r="BK316" s="224">
        <f>ROUND(I316*H316,2)</f>
        <v>0</v>
      </c>
      <c r="BL316" s="17" t="s">
        <v>262</v>
      </c>
      <c r="BM316" s="223" t="s">
        <v>691</v>
      </c>
    </row>
    <row r="317" spans="2:47" s="1" customFormat="1" ht="12">
      <c r="B317" s="39"/>
      <c r="C317" s="40"/>
      <c r="D317" s="225" t="s">
        <v>196</v>
      </c>
      <c r="E317" s="40"/>
      <c r="F317" s="226" t="s">
        <v>692</v>
      </c>
      <c r="G317" s="40"/>
      <c r="H317" s="40"/>
      <c r="I317" s="136"/>
      <c r="J317" s="40"/>
      <c r="K317" s="40"/>
      <c r="L317" s="44"/>
      <c r="M317" s="227"/>
      <c r="N317" s="84"/>
      <c r="O317" s="84"/>
      <c r="P317" s="84"/>
      <c r="Q317" s="84"/>
      <c r="R317" s="84"/>
      <c r="S317" s="84"/>
      <c r="T317" s="85"/>
      <c r="AT317" s="17" t="s">
        <v>196</v>
      </c>
      <c r="AU317" s="17" t="s">
        <v>135</v>
      </c>
    </row>
    <row r="318" spans="2:51" s="12" customFormat="1" ht="12">
      <c r="B318" s="228"/>
      <c r="C318" s="229"/>
      <c r="D318" s="225" t="s">
        <v>231</v>
      </c>
      <c r="E318" s="230" t="s">
        <v>30</v>
      </c>
      <c r="F318" s="231" t="s">
        <v>687</v>
      </c>
      <c r="G318" s="229"/>
      <c r="H318" s="232">
        <v>500.25</v>
      </c>
      <c r="I318" s="233"/>
      <c r="J318" s="229"/>
      <c r="K318" s="229"/>
      <c r="L318" s="234"/>
      <c r="M318" s="235"/>
      <c r="N318" s="236"/>
      <c r="O318" s="236"/>
      <c r="P318" s="236"/>
      <c r="Q318" s="236"/>
      <c r="R318" s="236"/>
      <c r="S318" s="236"/>
      <c r="T318" s="237"/>
      <c r="AT318" s="238" t="s">
        <v>231</v>
      </c>
      <c r="AU318" s="238" t="s">
        <v>135</v>
      </c>
      <c r="AV318" s="12" t="s">
        <v>135</v>
      </c>
      <c r="AW318" s="12" t="s">
        <v>37</v>
      </c>
      <c r="AX318" s="12" t="s">
        <v>21</v>
      </c>
      <c r="AY318" s="238" t="s">
        <v>187</v>
      </c>
    </row>
    <row r="319" spans="2:65" s="1" customFormat="1" ht="24" customHeight="1">
      <c r="B319" s="39"/>
      <c r="C319" s="212" t="s">
        <v>693</v>
      </c>
      <c r="D319" s="212" t="s">
        <v>189</v>
      </c>
      <c r="E319" s="213" t="s">
        <v>694</v>
      </c>
      <c r="F319" s="214" t="s">
        <v>695</v>
      </c>
      <c r="G319" s="215" t="s">
        <v>269</v>
      </c>
      <c r="H319" s="216">
        <v>1.631</v>
      </c>
      <c r="I319" s="217"/>
      <c r="J319" s="218">
        <f>ROUND(I319*H319,2)</f>
        <v>0</v>
      </c>
      <c r="K319" s="214" t="s">
        <v>193</v>
      </c>
      <c r="L319" s="44"/>
      <c r="M319" s="219" t="s">
        <v>30</v>
      </c>
      <c r="N319" s="220" t="s">
        <v>49</v>
      </c>
      <c r="O319" s="84"/>
      <c r="P319" s="221">
        <f>O319*H319</f>
        <v>0</v>
      </c>
      <c r="Q319" s="221">
        <v>0</v>
      </c>
      <c r="R319" s="221">
        <f>Q319*H319</f>
        <v>0</v>
      </c>
      <c r="S319" s="221">
        <v>0</v>
      </c>
      <c r="T319" s="222">
        <f>S319*H319</f>
        <v>0</v>
      </c>
      <c r="AR319" s="223" t="s">
        <v>262</v>
      </c>
      <c r="AT319" s="223" t="s">
        <v>189</v>
      </c>
      <c r="AU319" s="223" t="s">
        <v>135</v>
      </c>
      <c r="AY319" s="17" t="s">
        <v>187</v>
      </c>
      <c r="BE319" s="224">
        <f>IF(N319="základní",J319,0)</f>
        <v>0</v>
      </c>
      <c r="BF319" s="224">
        <f>IF(N319="snížená",J319,0)</f>
        <v>0</v>
      </c>
      <c r="BG319" s="224">
        <f>IF(N319="zákl. přenesená",J319,0)</f>
        <v>0</v>
      </c>
      <c r="BH319" s="224">
        <f>IF(N319="sníž. přenesená",J319,0)</f>
        <v>0</v>
      </c>
      <c r="BI319" s="224">
        <f>IF(N319="nulová",J319,0)</f>
        <v>0</v>
      </c>
      <c r="BJ319" s="17" t="s">
        <v>135</v>
      </c>
      <c r="BK319" s="224">
        <f>ROUND(I319*H319,2)</f>
        <v>0</v>
      </c>
      <c r="BL319" s="17" t="s">
        <v>262</v>
      </c>
      <c r="BM319" s="223" t="s">
        <v>696</v>
      </c>
    </row>
    <row r="320" spans="2:63" s="11" customFormat="1" ht="22.8" customHeight="1">
      <c r="B320" s="196"/>
      <c r="C320" s="197"/>
      <c r="D320" s="198" t="s">
        <v>76</v>
      </c>
      <c r="E320" s="210" t="s">
        <v>697</v>
      </c>
      <c r="F320" s="210" t="s">
        <v>698</v>
      </c>
      <c r="G320" s="197"/>
      <c r="H320" s="197"/>
      <c r="I320" s="200"/>
      <c r="J320" s="211">
        <f>BK320</f>
        <v>0</v>
      </c>
      <c r="K320" s="197"/>
      <c r="L320" s="202"/>
      <c r="M320" s="203"/>
      <c r="N320" s="204"/>
      <c r="O320" s="204"/>
      <c r="P320" s="205">
        <f>SUM(P321:P338)</f>
        <v>0</v>
      </c>
      <c r="Q320" s="204"/>
      <c r="R320" s="205">
        <f>SUM(R321:R338)</f>
        <v>4.0185266</v>
      </c>
      <c r="S320" s="204"/>
      <c r="T320" s="206">
        <f>SUM(T321:T338)</f>
        <v>0</v>
      </c>
      <c r="AR320" s="207" t="s">
        <v>135</v>
      </c>
      <c r="AT320" s="208" t="s">
        <v>76</v>
      </c>
      <c r="AU320" s="208" t="s">
        <v>21</v>
      </c>
      <c r="AY320" s="207" t="s">
        <v>187</v>
      </c>
      <c r="BK320" s="209">
        <f>SUM(BK321:BK338)</f>
        <v>0</v>
      </c>
    </row>
    <row r="321" spans="2:65" s="1" customFormat="1" ht="24" customHeight="1">
      <c r="B321" s="39"/>
      <c r="C321" s="212" t="s">
        <v>699</v>
      </c>
      <c r="D321" s="212" t="s">
        <v>189</v>
      </c>
      <c r="E321" s="213" t="s">
        <v>700</v>
      </c>
      <c r="F321" s="214" t="s">
        <v>701</v>
      </c>
      <c r="G321" s="215" t="s">
        <v>242</v>
      </c>
      <c r="H321" s="216">
        <v>660</v>
      </c>
      <c r="I321" s="217"/>
      <c r="J321" s="218">
        <f>ROUND(I321*H321,2)</f>
        <v>0</v>
      </c>
      <c r="K321" s="214" t="s">
        <v>193</v>
      </c>
      <c r="L321" s="44"/>
      <c r="M321" s="219" t="s">
        <v>30</v>
      </c>
      <c r="N321" s="220" t="s">
        <v>49</v>
      </c>
      <c r="O321" s="84"/>
      <c r="P321" s="221">
        <f>O321*H321</f>
        <v>0</v>
      </c>
      <c r="Q321" s="221">
        <v>0</v>
      </c>
      <c r="R321" s="221">
        <f>Q321*H321</f>
        <v>0</v>
      </c>
      <c r="S321" s="221">
        <v>0</v>
      </c>
      <c r="T321" s="222">
        <f>S321*H321</f>
        <v>0</v>
      </c>
      <c r="AR321" s="223" t="s">
        <v>262</v>
      </c>
      <c r="AT321" s="223" t="s">
        <v>189</v>
      </c>
      <c r="AU321" s="223" t="s">
        <v>135</v>
      </c>
      <c r="AY321" s="17" t="s">
        <v>187</v>
      </c>
      <c r="BE321" s="224">
        <f>IF(N321="základní",J321,0)</f>
        <v>0</v>
      </c>
      <c r="BF321" s="224">
        <f>IF(N321="snížená",J321,0)</f>
        <v>0</v>
      </c>
      <c r="BG321" s="224">
        <f>IF(N321="zákl. přenesená",J321,0)</f>
        <v>0</v>
      </c>
      <c r="BH321" s="224">
        <f>IF(N321="sníž. přenesená",J321,0)</f>
        <v>0</v>
      </c>
      <c r="BI321" s="224">
        <f>IF(N321="nulová",J321,0)</f>
        <v>0</v>
      </c>
      <c r="BJ321" s="17" t="s">
        <v>135</v>
      </c>
      <c r="BK321" s="224">
        <f>ROUND(I321*H321,2)</f>
        <v>0</v>
      </c>
      <c r="BL321" s="17" t="s">
        <v>262</v>
      </c>
      <c r="BM321" s="223" t="s">
        <v>702</v>
      </c>
    </row>
    <row r="322" spans="2:51" s="12" customFormat="1" ht="12">
      <c r="B322" s="228"/>
      <c r="C322" s="229"/>
      <c r="D322" s="225" t="s">
        <v>231</v>
      </c>
      <c r="E322" s="230" t="s">
        <v>30</v>
      </c>
      <c r="F322" s="231" t="s">
        <v>703</v>
      </c>
      <c r="G322" s="229"/>
      <c r="H322" s="232">
        <v>660</v>
      </c>
      <c r="I322" s="233"/>
      <c r="J322" s="229"/>
      <c r="K322" s="229"/>
      <c r="L322" s="234"/>
      <c r="M322" s="235"/>
      <c r="N322" s="236"/>
      <c r="O322" s="236"/>
      <c r="P322" s="236"/>
      <c r="Q322" s="236"/>
      <c r="R322" s="236"/>
      <c r="S322" s="236"/>
      <c r="T322" s="237"/>
      <c r="AT322" s="238" t="s">
        <v>231</v>
      </c>
      <c r="AU322" s="238" t="s">
        <v>135</v>
      </c>
      <c r="AV322" s="12" t="s">
        <v>135</v>
      </c>
      <c r="AW322" s="12" t="s">
        <v>37</v>
      </c>
      <c r="AX322" s="12" t="s">
        <v>21</v>
      </c>
      <c r="AY322" s="238" t="s">
        <v>187</v>
      </c>
    </row>
    <row r="323" spans="2:65" s="1" customFormat="1" ht="16.5" customHeight="1">
      <c r="B323" s="39"/>
      <c r="C323" s="250" t="s">
        <v>704</v>
      </c>
      <c r="D323" s="250" t="s">
        <v>275</v>
      </c>
      <c r="E323" s="251" t="s">
        <v>705</v>
      </c>
      <c r="F323" s="252" t="s">
        <v>706</v>
      </c>
      <c r="G323" s="253" t="s">
        <v>242</v>
      </c>
      <c r="H323" s="254">
        <v>690</v>
      </c>
      <c r="I323" s="255"/>
      <c r="J323" s="256">
        <f>ROUND(I323*H323,2)</f>
        <v>0</v>
      </c>
      <c r="K323" s="252" t="s">
        <v>193</v>
      </c>
      <c r="L323" s="257"/>
      <c r="M323" s="258" t="s">
        <v>30</v>
      </c>
      <c r="N323" s="259" t="s">
        <v>49</v>
      </c>
      <c r="O323" s="84"/>
      <c r="P323" s="221">
        <f>O323*H323</f>
        <v>0</v>
      </c>
      <c r="Q323" s="221">
        <v>0.0042</v>
      </c>
      <c r="R323" s="221">
        <f>Q323*H323</f>
        <v>2.8979999999999997</v>
      </c>
      <c r="S323" s="221">
        <v>0</v>
      </c>
      <c r="T323" s="222">
        <f>S323*H323</f>
        <v>0</v>
      </c>
      <c r="AR323" s="223" t="s">
        <v>365</v>
      </c>
      <c r="AT323" s="223" t="s">
        <v>275</v>
      </c>
      <c r="AU323" s="223" t="s">
        <v>135</v>
      </c>
      <c r="AY323" s="17" t="s">
        <v>187</v>
      </c>
      <c r="BE323" s="224">
        <f>IF(N323="základní",J323,0)</f>
        <v>0</v>
      </c>
      <c r="BF323" s="224">
        <f>IF(N323="snížená",J323,0)</f>
        <v>0</v>
      </c>
      <c r="BG323" s="224">
        <f>IF(N323="zákl. přenesená",J323,0)</f>
        <v>0</v>
      </c>
      <c r="BH323" s="224">
        <f>IF(N323="sníž. přenesená",J323,0)</f>
        <v>0</v>
      </c>
      <c r="BI323" s="224">
        <f>IF(N323="nulová",J323,0)</f>
        <v>0</v>
      </c>
      <c r="BJ323" s="17" t="s">
        <v>135</v>
      </c>
      <c r="BK323" s="224">
        <f>ROUND(I323*H323,2)</f>
        <v>0</v>
      </c>
      <c r="BL323" s="17" t="s">
        <v>262</v>
      </c>
      <c r="BM323" s="223" t="s">
        <v>707</v>
      </c>
    </row>
    <row r="324" spans="2:51" s="12" customFormat="1" ht="12">
      <c r="B324" s="228"/>
      <c r="C324" s="229"/>
      <c r="D324" s="225" t="s">
        <v>231</v>
      </c>
      <c r="E324" s="230" t="s">
        <v>30</v>
      </c>
      <c r="F324" s="231" t="s">
        <v>708</v>
      </c>
      <c r="G324" s="229"/>
      <c r="H324" s="232">
        <v>690</v>
      </c>
      <c r="I324" s="233"/>
      <c r="J324" s="229"/>
      <c r="K324" s="229"/>
      <c r="L324" s="234"/>
      <c r="M324" s="235"/>
      <c r="N324" s="236"/>
      <c r="O324" s="236"/>
      <c r="P324" s="236"/>
      <c r="Q324" s="236"/>
      <c r="R324" s="236"/>
      <c r="S324" s="236"/>
      <c r="T324" s="237"/>
      <c r="AT324" s="238" t="s">
        <v>231</v>
      </c>
      <c r="AU324" s="238" t="s">
        <v>135</v>
      </c>
      <c r="AV324" s="12" t="s">
        <v>135</v>
      </c>
      <c r="AW324" s="12" t="s">
        <v>37</v>
      </c>
      <c r="AX324" s="12" t="s">
        <v>21</v>
      </c>
      <c r="AY324" s="238" t="s">
        <v>187</v>
      </c>
    </row>
    <row r="325" spans="2:65" s="1" customFormat="1" ht="24" customHeight="1">
      <c r="B325" s="39"/>
      <c r="C325" s="212" t="s">
        <v>709</v>
      </c>
      <c r="D325" s="212" t="s">
        <v>189</v>
      </c>
      <c r="E325" s="213" t="s">
        <v>710</v>
      </c>
      <c r="F325" s="214" t="s">
        <v>711</v>
      </c>
      <c r="G325" s="215" t="s">
        <v>242</v>
      </c>
      <c r="H325" s="216">
        <v>1029.6</v>
      </c>
      <c r="I325" s="217"/>
      <c r="J325" s="218">
        <f>ROUND(I325*H325,2)</f>
        <v>0</v>
      </c>
      <c r="K325" s="214" t="s">
        <v>193</v>
      </c>
      <c r="L325" s="44"/>
      <c r="M325" s="219" t="s">
        <v>30</v>
      </c>
      <c r="N325" s="220" t="s">
        <v>49</v>
      </c>
      <c r="O325" s="84"/>
      <c r="P325" s="221">
        <f>O325*H325</f>
        <v>0</v>
      </c>
      <c r="Q325" s="221">
        <v>0</v>
      </c>
      <c r="R325" s="221">
        <f>Q325*H325</f>
        <v>0</v>
      </c>
      <c r="S325" s="221">
        <v>0</v>
      </c>
      <c r="T325" s="222">
        <f>S325*H325</f>
        <v>0</v>
      </c>
      <c r="AR325" s="223" t="s">
        <v>262</v>
      </c>
      <c r="AT325" s="223" t="s">
        <v>189</v>
      </c>
      <c r="AU325" s="223" t="s">
        <v>135</v>
      </c>
      <c r="AY325" s="17" t="s">
        <v>187</v>
      </c>
      <c r="BE325" s="224">
        <f>IF(N325="základní",J325,0)</f>
        <v>0</v>
      </c>
      <c r="BF325" s="224">
        <f>IF(N325="snížená",J325,0)</f>
        <v>0</v>
      </c>
      <c r="BG325" s="224">
        <f>IF(N325="zákl. přenesená",J325,0)</f>
        <v>0</v>
      </c>
      <c r="BH325" s="224">
        <f>IF(N325="sníž. přenesená",J325,0)</f>
        <v>0</v>
      </c>
      <c r="BI325" s="224">
        <f>IF(N325="nulová",J325,0)</f>
        <v>0</v>
      </c>
      <c r="BJ325" s="17" t="s">
        <v>135</v>
      </c>
      <c r="BK325" s="224">
        <f>ROUND(I325*H325,2)</f>
        <v>0</v>
      </c>
      <c r="BL325" s="17" t="s">
        <v>262</v>
      </c>
      <c r="BM325" s="223" t="s">
        <v>712</v>
      </c>
    </row>
    <row r="326" spans="2:51" s="12" customFormat="1" ht="12">
      <c r="B326" s="228"/>
      <c r="C326" s="229"/>
      <c r="D326" s="225" t="s">
        <v>231</v>
      </c>
      <c r="E326" s="230" t="s">
        <v>30</v>
      </c>
      <c r="F326" s="231" t="s">
        <v>713</v>
      </c>
      <c r="G326" s="229"/>
      <c r="H326" s="232">
        <v>1029.6</v>
      </c>
      <c r="I326" s="233"/>
      <c r="J326" s="229"/>
      <c r="K326" s="229"/>
      <c r="L326" s="234"/>
      <c r="M326" s="235"/>
      <c r="N326" s="236"/>
      <c r="O326" s="236"/>
      <c r="P326" s="236"/>
      <c r="Q326" s="236"/>
      <c r="R326" s="236"/>
      <c r="S326" s="236"/>
      <c r="T326" s="237"/>
      <c r="AT326" s="238" t="s">
        <v>231</v>
      </c>
      <c r="AU326" s="238" t="s">
        <v>135</v>
      </c>
      <c r="AV326" s="12" t="s">
        <v>135</v>
      </c>
      <c r="AW326" s="12" t="s">
        <v>37</v>
      </c>
      <c r="AX326" s="12" t="s">
        <v>21</v>
      </c>
      <c r="AY326" s="238" t="s">
        <v>187</v>
      </c>
    </row>
    <row r="327" spans="2:65" s="1" customFormat="1" ht="16.5" customHeight="1">
      <c r="B327" s="39"/>
      <c r="C327" s="250" t="s">
        <v>714</v>
      </c>
      <c r="D327" s="250" t="s">
        <v>275</v>
      </c>
      <c r="E327" s="251" t="s">
        <v>715</v>
      </c>
      <c r="F327" s="252" t="s">
        <v>716</v>
      </c>
      <c r="G327" s="253" t="s">
        <v>242</v>
      </c>
      <c r="H327" s="254">
        <v>527.648</v>
      </c>
      <c r="I327" s="255"/>
      <c r="J327" s="256">
        <f>ROUND(I327*H327,2)</f>
        <v>0</v>
      </c>
      <c r="K327" s="252" t="s">
        <v>193</v>
      </c>
      <c r="L327" s="257"/>
      <c r="M327" s="258" t="s">
        <v>30</v>
      </c>
      <c r="N327" s="259" t="s">
        <v>49</v>
      </c>
      <c r="O327" s="84"/>
      <c r="P327" s="221">
        <f>O327*H327</f>
        <v>0</v>
      </c>
      <c r="Q327" s="221">
        <v>0.0007</v>
      </c>
      <c r="R327" s="221">
        <f>Q327*H327</f>
        <v>0.3693536</v>
      </c>
      <c r="S327" s="221">
        <v>0</v>
      </c>
      <c r="T327" s="222">
        <f>S327*H327</f>
        <v>0</v>
      </c>
      <c r="AR327" s="223" t="s">
        <v>365</v>
      </c>
      <c r="AT327" s="223" t="s">
        <v>275</v>
      </c>
      <c r="AU327" s="223" t="s">
        <v>135</v>
      </c>
      <c r="AY327" s="17" t="s">
        <v>187</v>
      </c>
      <c r="BE327" s="224">
        <f>IF(N327="základní",J327,0)</f>
        <v>0</v>
      </c>
      <c r="BF327" s="224">
        <f>IF(N327="snížená",J327,0)</f>
        <v>0</v>
      </c>
      <c r="BG327" s="224">
        <f>IF(N327="zákl. přenesená",J327,0)</f>
        <v>0</v>
      </c>
      <c r="BH327" s="224">
        <f>IF(N327="sníž. přenesená",J327,0)</f>
        <v>0</v>
      </c>
      <c r="BI327" s="224">
        <f>IF(N327="nulová",J327,0)</f>
        <v>0</v>
      </c>
      <c r="BJ327" s="17" t="s">
        <v>135</v>
      </c>
      <c r="BK327" s="224">
        <f>ROUND(I327*H327,2)</f>
        <v>0</v>
      </c>
      <c r="BL327" s="17" t="s">
        <v>262</v>
      </c>
      <c r="BM327" s="223" t="s">
        <v>717</v>
      </c>
    </row>
    <row r="328" spans="2:47" s="1" customFormat="1" ht="12">
      <c r="B328" s="39"/>
      <c r="C328" s="40"/>
      <c r="D328" s="225" t="s">
        <v>196</v>
      </c>
      <c r="E328" s="40"/>
      <c r="F328" s="226" t="s">
        <v>718</v>
      </c>
      <c r="G328" s="40"/>
      <c r="H328" s="40"/>
      <c r="I328" s="136"/>
      <c r="J328" s="40"/>
      <c r="K328" s="40"/>
      <c r="L328" s="44"/>
      <c r="M328" s="227"/>
      <c r="N328" s="84"/>
      <c r="O328" s="84"/>
      <c r="P328" s="84"/>
      <c r="Q328" s="84"/>
      <c r="R328" s="84"/>
      <c r="S328" s="84"/>
      <c r="T328" s="85"/>
      <c r="AT328" s="17" t="s">
        <v>196</v>
      </c>
      <c r="AU328" s="17" t="s">
        <v>135</v>
      </c>
    </row>
    <row r="329" spans="2:51" s="12" customFormat="1" ht="12">
      <c r="B329" s="228"/>
      <c r="C329" s="229"/>
      <c r="D329" s="225" t="s">
        <v>231</v>
      </c>
      <c r="E329" s="230" t="s">
        <v>30</v>
      </c>
      <c r="F329" s="231" t="s">
        <v>719</v>
      </c>
      <c r="G329" s="229"/>
      <c r="H329" s="232">
        <v>527.648</v>
      </c>
      <c r="I329" s="233"/>
      <c r="J329" s="229"/>
      <c r="K329" s="229"/>
      <c r="L329" s="234"/>
      <c r="M329" s="235"/>
      <c r="N329" s="236"/>
      <c r="O329" s="236"/>
      <c r="P329" s="236"/>
      <c r="Q329" s="236"/>
      <c r="R329" s="236"/>
      <c r="S329" s="236"/>
      <c r="T329" s="237"/>
      <c r="AT329" s="238" t="s">
        <v>231</v>
      </c>
      <c r="AU329" s="238" t="s">
        <v>135</v>
      </c>
      <c r="AV329" s="12" t="s">
        <v>135</v>
      </c>
      <c r="AW329" s="12" t="s">
        <v>37</v>
      </c>
      <c r="AX329" s="12" t="s">
        <v>21</v>
      </c>
      <c r="AY329" s="238" t="s">
        <v>187</v>
      </c>
    </row>
    <row r="330" spans="2:65" s="1" customFormat="1" ht="16.5" customHeight="1">
      <c r="B330" s="39"/>
      <c r="C330" s="250" t="s">
        <v>720</v>
      </c>
      <c r="D330" s="250" t="s">
        <v>275</v>
      </c>
      <c r="E330" s="251" t="s">
        <v>721</v>
      </c>
      <c r="F330" s="252" t="s">
        <v>722</v>
      </c>
      <c r="G330" s="253" t="s">
        <v>242</v>
      </c>
      <c r="H330" s="254">
        <v>461.314</v>
      </c>
      <c r="I330" s="255"/>
      <c r="J330" s="256">
        <f>ROUND(I330*H330,2)</f>
        <v>0</v>
      </c>
      <c r="K330" s="252" t="s">
        <v>30</v>
      </c>
      <c r="L330" s="257"/>
      <c r="M330" s="258" t="s">
        <v>30</v>
      </c>
      <c r="N330" s="259" t="s">
        <v>49</v>
      </c>
      <c r="O330" s="84"/>
      <c r="P330" s="221">
        <f>O330*H330</f>
        <v>0</v>
      </c>
      <c r="Q330" s="221">
        <v>0.0015</v>
      </c>
      <c r="R330" s="221">
        <f>Q330*H330</f>
        <v>0.691971</v>
      </c>
      <c r="S330" s="221">
        <v>0</v>
      </c>
      <c r="T330" s="222">
        <f>S330*H330</f>
        <v>0</v>
      </c>
      <c r="AR330" s="223" t="s">
        <v>365</v>
      </c>
      <c r="AT330" s="223" t="s">
        <v>275</v>
      </c>
      <c r="AU330" s="223" t="s">
        <v>135</v>
      </c>
      <c r="AY330" s="17" t="s">
        <v>187</v>
      </c>
      <c r="BE330" s="224">
        <f>IF(N330="základní",J330,0)</f>
        <v>0</v>
      </c>
      <c r="BF330" s="224">
        <f>IF(N330="snížená",J330,0)</f>
        <v>0</v>
      </c>
      <c r="BG330" s="224">
        <f>IF(N330="zákl. přenesená",J330,0)</f>
        <v>0</v>
      </c>
      <c r="BH330" s="224">
        <f>IF(N330="sníž. přenesená",J330,0)</f>
        <v>0</v>
      </c>
      <c r="BI330" s="224">
        <f>IF(N330="nulová",J330,0)</f>
        <v>0</v>
      </c>
      <c r="BJ330" s="17" t="s">
        <v>135</v>
      </c>
      <c r="BK330" s="224">
        <f>ROUND(I330*H330,2)</f>
        <v>0</v>
      </c>
      <c r="BL330" s="17" t="s">
        <v>262</v>
      </c>
      <c r="BM330" s="223" t="s">
        <v>723</v>
      </c>
    </row>
    <row r="331" spans="2:47" s="1" customFormat="1" ht="12">
      <c r="B331" s="39"/>
      <c r="C331" s="40"/>
      <c r="D331" s="225" t="s">
        <v>196</v>
      </c>
      <c r="E331" s="40"/>
      <c r="F331" s="226" t="s">
        <v>724</v>
      </c>
      <c r="G331" s="40"/>
      <c r="H331" s="40"/>
      <c r="I331" s="136"/>
      <c r="J331" s="40"/>
      <c r="K331" s="40"/>
      <c r="L331" s="44"/>
      <c r="M331" s="227"/>
      <c r="N331" s="84"/>
      <c r="O331" s="84"/>
      <c r="P331" s="84"/>
      <c r="Q331" s="84"/>
      <c r="R331" s="84"/>
      <c r="S331" s="84"/>
      <c r="T331" s="85"/>
      <c r="AT331" s="17" t="s">
        <v>196</v>
      </c>
      <c r="AU331" s="17" t="s">
        <v>135</v>
      </c>
    </row>
    <row r="332" spans="2:51" s="12" customFormat="1" ht="12">
      <c r="B332" s="228"/>
      <c r="C332" s="229"/>
      <c r="D332" s="225" t="s">
        <v>231</v>
      </c>
      <c r="E332" s="230" t="s">
        <v>30</v>
      </c>
      <c r="F332" s="231" t="s">
        <v>725</v>
      </c>
      <c r="G332" s="229"/>
      <c r="H332" s="232">
        <v>461.314</v>
      </c>
      <c r="I332" s="233"/>
      <c r="J332" s="229"/>
      <c r="K332" s="229"/>
      <c r="L332" s="234"/>
      <c r="M332" s="235"/>
      <c r="N332" s="236"/>
      <c r="O332" s="236"/>
      <c r="P332" s="236"/>
      <c r="Q332" s="236"/>
      <c r="R332" s="236"/>
      <c r="S332" s="236"/>
      <c r="T332" s="237"/>
      <c r="AT332" s="238" t="s">
        <v>231</v>
      </c>
      <c r="AU332" s="238" t="s">
        <v>135</v>
      </c>
      <c r="AV332" s="12" t="s">
        <v>135</v>
      </c>
      <c r="AW332" s="12" t="s">
        <v>37</v>
      </c>
      <c r="AX332" s="12" t="s">
        <v>21</v>
      </c>
      <c r="AY332" s="238" t="s">
        <v>187</v>
      </c>
    </row>
    <row r="333" spans="2:65" s="1" customFormat="1" ht="24" customHeight="1">
      <c r="B333" s="39"/>
      <c r="C333" s="212" t="s">
        <v>726</v>
      </c>
      <c r="D333" s="212" t="s">
        <v>189</v>
      </c>
      <c r="E333" s="213" t="s">
        <v>727</v>
      </c>
      <c r="F333" s="214" t="s">
        <v>728</v>
      </c>
      <c r="G333" s="215" t="s">
        <v>242</v>
      </c>
      <c r="H333" s="216">
        <v>514.8</v>
      </c>
      <c r="I333" s="217"/>
      <c r="J333" s="218">
        <f>ROUND(I333*H333,2)</f>
        <v>0</v>
      </c>
      <c r="K333" s="214" t="s">
        <v>193</v>
      </c>
      <c r="L333" s="44"/>
      <c r="M333" s="219" t="s">
        <v>30</v>
      </c>
      <c r="N333" s="220" t="s">
        <v>49</v>
      </c>
      <c r="O333" s="84"/>
      <c r="P333" s="221">
        <f>O333*H333</f>
        <v>0</v>
      </c>
      <c r="Q333" s="221">
        <v>0</v>
      </c>
      <c r="R333" s="221">
        <f>Q333*H333</f>
        <v>0</v>
      </c>
      <c r="S333" s="221">
        <v>0</v>
      </c>
      <c r="T333" s="222">
        <f>S333*H333</f>
        <v>0</v>
      </c>
      <c r="AR333" s="223" t="s">
        <v>262</v>
      </c>
      <c r="AT333" s="223" t="s">
        <v>189</v>
      </c>
      <c r="AU333" s="223" t="s">
        <v>135</v>
      </c>
      <c r="AY333" s="17" t="s">
        <v>187</v>
      </c>
      <c r="BE333" s="224">
        <f>IF(N333="základní",J333,0)</f>
        <v>0</v>
      </c>
      <c r="BF333" s="224">
        <f>IF(N333="snížená",J333,0)</f>
        <v>0</v>
      </c>
      <c r="BG333" s="224">
        <f>IF(N333="zákl. přenesená",J333,0)</f>
        <v>0</v>
      </c>
      <c r="BH333" s="224">
        <f>IF(N333="sníž. přenesená",J333,0)</f>
        <v>0</v>
      </c>
      <c r="BI333" s="224">
        <f>IF(N333="nulová",J333,0)</f>
        <v>0</v>
      </c>
      <c r="BJ333" s="17" t="s">
        <v>135</v>
      </c>
      <c r="BK333" s="224">
        <f>ROUND(I333*H333,2)</f>
        <v>0</v>
      </c>
      <c r="BL333" s="17" t="s">
        <v>262</v>
      </c>
      <c r="BM333" s="223" t="s">
        <v>729</v>
      </c>
    </row>
    <row r="334" spans="2:51" s="12" customFormat="1" ht="12">
      <c r="B334" s="228"/>
      <c r="C334" s="229"/>
      <c r="D334" s="225" t="s">
        <v>231</v>
      </c>
      <c r="E334" s="230" t="s">
        <v>30</v>
      </c>
      <c r="F334" s="231" t="s">
        <v>730</v>
      </c>
      <c r="G334" s="229"/>
      <c r="H334" s="232">
        <v>514.8</v>
      </c>
      <c r="I334" s="233"/>
      <c r="J334" s="229"/>
      <c r="K334" s="229"/>
      <c r="L334" s="234"/>
      <c r="M334" s="235"/>
      <c r="N334" s="236"/>
      <c r="O334" s="236"/>
      <c r="P334" s="236"/>
      <c r="Q334" s="236"/>
      <c r="R334" s="236"/>
      <c r="S334" s="236"/>
      <c r="T334" s="237"/>
      <c r="AT334" s="238" t="s">
        <v>231</v>
      </c>
      <c r="AU334" s="238" t="s">
        <v>135</v>
      </c>
      <c r="AV334" s="12" t="s">
        <v>135</v>
      </c>
      <c r="AW334" s="12" t="s">
        <v>37</v>
      </c>
      <c r="AX334" s="12" t="s">
        <v>21</v>
      </c>
      <c r="AY334" s="238" t="s">
        <v>187</v>
      </c>
    </row>
    <row r="335" spans="2:65" s="1" customFormat="1" ht="16.5" customHeight="1">
      <c r="B335" s="39"/>
      <c r="C335" s="250" t="s">
        <v>731</v>
      </c>
      <c r="D335" s="250" t="s">
        <v>275</v>
      </c>
      <c r="E335" s="251" t="s">
        <v>732</v>
      </c>
      <c r="F335" s="252" t="s">
        <v>733</v>
      </c>
      <c r="G335" s="253" t="s">
        <v>242</v>
      </c>
      <c r="H335" s="254">
        <v>538.2</v>
      </c>
      <c r="I335" s="255"/>
      <c r="J335" s="256">
        <f>ROUND(I335*H335,2)</f>
        <v>0</v>
      </c>
      <c r="K335" s="252" t="s">
        <v>224</v>
      </c>
      <c r="L335" s="257"/>
      <c r="M335" s="258" t="s">
        <v>30</v>
      </c>
      <c r="N335" s="259" t="s">
        <v>49</v>
      </c>
      <c r="O335" s="84"/>
      <c r="P335" s="221">
        <f>O335*H335</f>
        <v>0</v>
      </c>
      <c r="Q335" s="221">
        <v>0.00011</v>
      </c>
      <c r="R335" s="221">
        <f>Q335*H335</f>
        <v>0.059202000000000005</v>
      </c>
      <c r="S335" s="221">
        <v>0</v>
      </c>
      <c r="T335" s="222">
        <f>S335*H335</f>
        <v>0</v>
      </c>
      <c r="AR335" s="223" t="s">
        <v>365</v>
      </c>
      <c r="AT335" s="223" t="s">
        <v>275</v>
      </c>
      <c r="AU335" s="223" t="s">
        <v>135</v>
      </c>
      <c r="AY335" s="17" t="s">
        <v>187</v>
      </c>
      <c r="BE335" s="224">
        <f>IF(N335="základní",J335,0)</f>
        <v>0</v>
      </c>
      <c r="BF335" s="224">
        <f>IF(N335="snížená",J335,0)</f>
        <v>0</v>
      </c>
      <c r="BG335" s="224">
        <f>IF(N335="zákl. přenesená",J335,0)</f>
        <v>0</v>
      </c>
      <c r="BH335" s="224">
        <f>IF(N335="sníž. přenesená",J335,0)</f>
        <v>0</v>
      </c>
      <c r="BI335" s="224">
        <f>IF(N335="nulová",J335,0)</f>
        <v>0</v>
      </c>
      <c r="BJ335" s="17" t="s">
        <v>135</v>
      </c>
      <c r="BK335" s="224">
        <f>ROUND(I335*H335,2)</f>
        <v>0</v>
      </c>
      <c r="BL335" s="17" t="s">
        <v>262</v>
      </c>
      <c r="BM335" s="223" t="s">
        <v>734</v>
      </c>
    </row>
    <row r="336" spans="2:51" s="12" customFormat="1" ht="12">
      <c r="B336" s="228"/>
      <c r="C336" s="229"/>
      <c r="D336" s="225" t="s">
        <v>231</v>
      </c>
      <c r="E336" s="230" t="s">
        <v>30</v>
      </c>
      <c r="F336" s="231" t="s">
        <v>735</v>
      </c>
      <c r="G336" s="229"/>
      <c r="H336" s="232">
        <v>538.2</v>
      </c>
      <c r="I336" s="233"/>
      <c r="J336" s="229"/>
      <c r="K336" s="229"/>
      <c r="L336" s="234"/>
      <c r="M336" s="235"/>
      <c r="N336" s="236"/>
      <c r="O336" s="236"/>
      <c r="P336" s="236"/>
      <c r="Q336" s="236"/>
      <c r="R336" s="236"/>
      <c r="S336" s="236"/>
      <c r="T336" s="237"/>
      <c r="AT336" s="238" t="s">
        <v>231</v>
      </c>
      <c r="AU336" s="238" t="s">
        <v>135</v>
      </c>
      <c r="AV336" s="12" t="s">
        <v>135</v>
      </c>
      <c r="AW336" s="12" t="s">
        <v>37</v>
      </c>
      <c r="AX336" s="12" t="s">
        <v>21</v>
      </c>
      <c r="AY336" s="238" t="s">
        <v>187</v>
      </c>
    </row>
    <row r="337" spans="2:65" s="1" customFormat="1" ht="24" customHeight="1">
      <c r="B337" s="39"/>
      <c r="C337" s="212" t="s">
        <v>736</v>
      </c>
      <c r="D337" s="212" t="s">
        <v>189</v>
      </c>
      <c r="E337" s="213" t="s">
        <v>737</v>
      </c>
      <c r="F337" s="214" t="s">
        <v>738</v>
      </c>
      <c r="G337" s="215" t="s">
        <v>269</v>
      </c>
      <c r="H337" s="216">
        <v>4.019</v>
      </c>
      <c r="I337" s="217"/>
      <c r="J337" s="218">
        <f>ROUND(I337*H337,2)</f>
        <v>0</v>
      </c>
      <c r="K337" s="214" t="s">
        <v>193</v>
      </c>
      <c r="L337" s="44"/>
      <c r="M337" s="219" t="s">
        <v>30</v>
      </c>
      <c r="N337" s="220" t="s">
        <v>49</v>
      </c>
      <c r="O337" s="84"/>
      <c r="P337" s="221">
        <f>O337*H337</f>
        <v>0</v>
      </c>
      <c r="Q337" s="221">
        <v>0</v>
      </c>
      <c r="R337" s="221">
        <f>Q337*H337</f>
        <v>0</v>
      </c>
      <c r="S337" s="221">
        <v>0</v>
      </c>
      <c r="T337" s="222">
        <f>S337*H337</f>
        <v>0</v>
      </c>
      <c r="AR337" s="223" t="s">
        <v>262</v>
      </c>
      <c r="AT337" s="223" t="s">
        <v>189</v>
      </c>
      <c r="AU337" s="223" t="s">
        <v>135</v>
      </c>
      <c r="AY337" s="17" t="s">
        <v>187</v>
      </c>
      <c r="BE337" s="224">
        <f>IF(N337="základní",J337,0)</f>
        <v>0</v>
      </c>
      <c r="BF337" s="224">
        <f>IF(N337="snížená",J337,0)</f>
        <v>0</v>
      </c>
      <c r="BG337" s="224">
        <f>IF(N337="zákl. přenesená",J337,0)</f>
        <v>0</v>
      </c>
      <c r="BH337" s="224">
        <f>IF(N337="sníž. přenesená",J337,0)</f>
        <v>0</v>
      </c>
      <c r="BI337" s="224">
        <f>IF(N337="nulová",J337,0)</f>
        <v>0</v>
      </c>
      <c r="BJ337" s="17" t="s">
        <v>135</v>
      </c>
      <c r="BK337" s="224">
        <f>ROUND(I337*H337,2)</f>
        <v>0</v>
      </c>
      <c r="BL337" s="17" t="s">
        <v>262</v>
      </c>
      <c r="BM337" s="223" t="s">
        <v>739</v>
      </c>
    </row>
    <row r="338" spans="2:65" s="1" customFormat="1" ht="16.5" customHeight="1">
      <c r="B338" s="39"/>
      <c r="C338" s="212" t="s">
        <v>740</v>
      </c>
      <c r="D338" s="212" t="s">
        <v>189</v>
      </c>
      <c r="E338" s="213" t="s">
        <v>741</v>
      </c>
      <c r="F338" s="214" t="s">
        <v>742</v>
      </c>
      <c r="G338" s="215" t="s">
        <v>436</v>
      </c>
      <c r="H338" s="216">
        <v>1</v>
      </c>
      <c r="I338" s="217"/>
      <c r="J338" s="218">
        <f>ROUND(I338*H338,2)</f>
        <v>0</v>
      </c>
      <c r="K338" s="214" t="s">
        <v>30</v>
      </c>
      <c r="L338" s="44"/>
      <c r="M338" s="219" t="s">
        <v>30</v>
      </c>
      <c r="N338" s="220" t="s">
        <v>49</v>
      </c>
      <c r="O338" s="84"/>
      <c r="P338" s="221">
        <f>O338*H338</f>
        <v>0</v>
      </c>
      <c r="Q338" s="221">
        <v>0</v>
      </c>
      <c r="R338" s="221">
        <f>Q338*H338</f>
        <v>0</v>
      </c>
      <c r="S338" s="221">
        <v>0</v>
      </c>
      <c r="T338" s="222">
        <f>S338*H338</f>
        <v>0</v>
      </c>
      <c r="AR338" s="223" t="s">
        <v>262</v>
      </c>
      <c r="AT338" s="223" t="s">
        <v>189</v>
      </c>
      <c r="AU338" s="223" t="s">
        <v>135</v>
      </c>
      <c r="AY338" s="17" t="s">
        <v>187</v>
      </c>
      <c r="BE338" s="224">
        <f>IF(N338="základní",J338,0)</f>
        <v>0</v>
      </c>
      <c r="BF338" s="224">
        <f>IF(N338="snížená",J338,0)</f>
        <v>0</v>
      </c>
      <c r="BG338" s="224">
        <f>IF(N338="zákl. přenesená",J338,0)</f>
        <v>0</v>
      </c>
      <c r="BH338" s="224">
        <f>IF(N338="sníž. přenesená",J338,0)</f>
        <v>0</v>
      </c>
      <c r="BI338" s="224">
        <f>IF(N338="nulová",J338,0)</f>
        <v>0</v>
      </c>
      <c r="BJ338" s="17" t="s">
        <v>135</v>
      </c>
      <c r="BK338" s="224">
        <f>ROUND(I338*H338,2)</f>
        <v>0</v>
      </c>
      <c r="BL338" s="17" t="s">
        <v>262</v>
      </c>
      <c r="BM338" s="223" t="s">
        <v>743</v>
      </c>
    </row>
    <row r="339" spans="2:63" s="11" customFormat="1" ht="22.8" customHeight="1">
      <c r="B339" s="196"/>
      <c r="C339" s="197"/>
      <c r="D339" s="198" t="s">
        <v>76</v>
      </c>
      <c r="E339" s="210" t="s">
        <v>744</v>
      </c>
      <c r="F339" s="210" t="s">
        <v>745</v>
      </c>
      <c r="G339" s="197"/>
      <c r="H339" s="197"/>
      <c r="I339" s="200"/>
      <c r="J339" s="211">
        <f>BK339</f>
        <v>0</v>
      </c>
      <c r="K339" s="197"/>
      <c r="L339" s="202"/>
      <c r="M339" s="203"/>
      <c r="N339" s="204"/>
      <c r="O339" s="204"/>
      <c r="P339" s="205">
        <f>SUM(P340:P342)</f>
        <v>0</v>
      </c>
      <c r="Q339" s="204"/>
      <c r="R339" s="205">
        <f>SUM(R340:R342)</f>
        <v>0.14050300000000002</v>
      </c>
      <c r="S339" s="204"/>
      <c r="T339" s="206">
        <f>SUM(T340:T342)</f>
        <v>0</v>
      </c>
      <c r="AR339" s="207" t="s">
        <v>135</v>
      </c>
      <c r="AT339" s="208" t="s">
        <v>76</v>
      </c>
      <c r="AU339" s="208" t="s">
        <v>21</v>
      </c>
      <c r="AY339" s="207" t="s">
        <v>187</v>
      </c>
      <c r="BK339" s="209">
        <f>SUM(BK340:BK342)</f>
        <v>0</v>
      </c>
    </row>
    <row r="340" spans="2:65" s="1" customFormat="1" ht="16.5" customHeight="1">
      <c r="B340" s="39"/>
      <c r="C340" s="212" t="s">
        <v>746</v>
      </c>
      <c r="D340" s="212" t="s">
        <v>189</v>
      </c>
      <c r="E340" s="213" t="s">
        <v>747</v>
      </c>
      <c r="F340" s="214" t="s">
        <v>748</v>
      </c>
      <c r="G340" s="215" t="s">
        <v>236</v>
      </c>
      <c r="H340" s="216">
        <v>132.55</v>
      </c>
      <c r="I340" s="217"/>
      <c r="J340" s="218">
        <f>ROUND(I340*H340,2)</f>
        <v>0</v>
      </c>
      <c r="K340" s="214" t="s">
        <v>193</v>
      </c>
      <c r="L340" s="44"/>
      <c r="M340" s="219" t="s">
        <v>30</v>
      </c>
      <c r="N340" s="220" t="s">
        <v>49</v>
      </c>
      <c r="O340" s="84"/>
      <c r="P340" s="221">
        <f>O340*H340</f>
        <v>0</v>
      </c>
      <c r="Q340" s="221">
        <v>0.00106</v>
      </c>
      <c r="R340" s="221">
        <f>Q340*H340</f>
        <v>0.14050300000000002</v>
      </c>
      <c r="S340" s="221">
        <v>0</v>
      </c>
      <c r="T340" s="222">
        <f>S340*H340</f>
        <v>0</v>
      </c>
      <c r="AR340" s="223" t="s">
        <v>262</v>
      </c>
      <c r="AT340" s="223" t="s">
        <v>189</v>
      </c>
      <c r="AU340" s="223" t="s">
        <v>135</v>
      </c>
      <c r="AY340" s="17" t="s">
        <v>187</v>
      </c>
      <c r="BE340" s="224">
        <f>IF(N340="základní",J340,0)</f>
        <v>0</v>
      </c>
      <c r="BF340" s="224">
        <f>IF(N340="snížená",J340,0)</f>
        <v>0</v>
      </c>
      <c r="BG340" s="224">
        <f>IF(N340="zákl. přenesená",J340,0)</f>
        <v>0</v>
      </c>
      <c r="BH340" s="224">
        <f>IF(N340="sníž. přenesená",J340,0)</f>
        <v>0</v>
      </c>
      <c r="BI340" s="224">
        <f>IF(N340="nulová",J340,0)</f>
        <v>0</v>
      </c>
      <c r="BJ340" s="17" t="s">
        <v>135</v>
      </c>
      <c r="BK340" s="224">
        <f>ROUND(I340*H340,2)</f>
        <v>0</v>
      </c>
      <c r="BL340" s="17" t="s">
        <v>262</v>
      </c>
      <c r="BM340" s="223" t="s">
        <v>749</v>
      </c>
    </row>
    <row r="341" spans="2:47" s="1" customFormat="1" ht="12">
      <c r="B341" s="39"/>
      <c r="C341" s="40"/>
      <c r="D341" s="225" t="s">
        <v>196</v>
      </c>
      <c r="E341" s="40"/>
      <c r="F341" s="226" t="s">
        <v>750</v>
      </c>
      <c r="G341" s="40"/>
      <c r="H341" s="40"/>
      <c r="I341" s="136"/>
      <c r="J341" s="40"/>
      <c r="K341" s="40"/>
      <c r="L341" s="44"/>
      <c r="M341" s="227"/>
      <c r="N341" s="84"/>
      <c r="O341" s="84"/>
      <c r="P341" s="84"/>
      <c r="Q341" s="84"/>
      <c r="R341" s="84"/>
      <c r="S341" s="84"/>
      <c r="T341" s="85"/>
      <c r="AT341" s="17" t="s">
        <v>196</v>
      </c>
      <c r="AU341" s="17" t="s">
        <v>135</v>
      </c>
    </row>
    <row r="342" spans="2:51" s="12" customFormat="1" ht="12">
      <c r="B342" s="228"/>
      <c r="C342" s="229"/>
      <c r="D342" s="225" t="s">
        <v>231</v>
      </c>
      <c r="E342" s="230" t="s">
        <v>30</v>
      </c>
      <c r="F342" s="231" t="s">
        <v>751</v>
      </c>
      <c r="G342" s="229"/>
      <c r="H342" s="232">
        <v>132.55</v>
      </c>
      <c r="I342" s="233"/>
      <c r="J342" s="229"/>
      <c r="K342" s="229"/>
      <c r="L342" s="234"/>
      <c r="M342" s="235"/>
      <c r="N342" s="236"/>
      <c r="O342" s="236"/>
      <c r="P342" s="236"/>
      <c r="Q342" s="236"/>
      <c r="R342" s="236"/>
      <c r="S342" s="236"/>
      <c r="T342" s="237"/>
      <c r="AT342" s="238" t="s">
        <v>231</v>
      </c>
      <c r="AU342" s="238" t="s">
        <v>135</v>
      </c>
      <c r="AV342" s="12" t="s">
        <v>135</v>
      </c>
      <c r="AW342" s="12" t="s">
        <v>37</v>
      </c>
      <c r="AX342" s="12" t="s">
        <v>21</v>
      </c>
      <c r="AY342" s="238" t="s">
        <v>187</v>
      </c>
    </row>
    <row r="343" spans="2:63" s="11" customFormat="1" ht="22.8" customHeight="1">
      <c r="B343" s="196"/>
      <c r="C343" s="197"/>
      <c r="D343" s="198" t="s">
        <v>76</v>
      </c>
      <c r="E343" s="210" t="s">
        <v>752</v>
      </c>
      <c r="F343" s="210" t="s">
        <v>753</v>
      </c>
      <c r="G343" s="197"/>
      <c r="H343" s="197"/>
      <c r="I343" s="200"/>
      <c r="J343" s="211">
        <f>BK343</f>
        <v>0</v>
      </c>
      <c r="K343" s="197"/>
      <c r="L343" s="202"/>
      <c r="M343" s="203"/>
      <c r="N343" s="204"/>
      <c r="O343" s="204"/>
      <c r="P343" s="205">
        <f>SUM(P344:P347)</f>
        <v>0</v>
      </c>
      <c r="Q343" s="204"/>
      <c r="R343" s="205">
        <f>SUM(R344:R347)</f>
        <v>0.9504</v>
      </c>
      <c r="S343" s="204"/>
      <c r="T343" s="206">
        <f>SUM(T344:T347)</f>
        <v>0</v>
      </c>
      <c r="AR343" s="207" t="s">
        <v>135</v>
      </c>
      <c r="AT343" s="208" t="s">
        <v>76</v>
      </c>
      <c r="AU343" s="208" t="s">
        <v>21</v>
      </c>
      <c r="AY343" s="207" t="s">
        <v>187</v>
      </c>
      <c r="BK343" s="209">
        <f>SUM(BK344:BK347)</f>
        <v>0</v>
      </c>
    </row>
    <row r="344" spans="2:65" s="1" customFormat="1" ht="24" customHeight="1">
      <c r="B344" s="39"/>
      <c r="C344" s="212" t="s">
        <v>754</v>
      </c>
      <c r="D344" s="212" t="s">
        <v>189</v>
      </c>
      <c r="E344" s="213" t="s">
        <v>755</v>
      </c>
      <c r="F344" s="214" t="s">
        <v>756</v>
      </c>
      <c r="G344" s="215" t="s">
        <v>242</v>
      </c>
      <c r="H344" s="216">
        <v>82.5</v>
      </c>
      <c r="I344" s="217"/>
      <c r="J344" s="218">
        <f>ROUND(I344*H344,2)</f>
        <v>0</v>
      </c>
      <c r="K344" s="214" t="s">
        <v>193</v>
      </c>
      <c r="L344" s="44"/>
      <c r="M344" s="219" t="s">
        <v>30</v>
      </c>
      <c r="N344" s="220" t="s">
        <v>49</v>
      </c>
      <c r="O344" s="84"/>
      <c r="P344" s="221">
        <f>O344*H344</f>
        <v>0</v>
      </c>
      <c r="Q344" s="221">
        <v>0.01152</v>
      </c>
      <c r="R344" s="221">
        <f>Q344*H344</f>
        <v>0.9504</v>
      </c>
      <c r="S344" s="221">
        <v>0</v>
      </c>
      <c r="T344" s="222">
        <f>S344*H344</f>
        <v>0</v>
      </c>
      <c r="AR344" s="223" t="s">
        <v>262</v>
      </c>
      <c r="AT344" s="223" t="s">
        <v>189</v>
      </c>
      <c r="AU344" s="223" t="s">
        <v>135</v>
      </c>
      <c r="AY344" s="17" t="s">
        <v>187</v>
      </c>
      <c r="BE344" s="224">
        <f>IF(N344="základní",J344,0)</f>
        <v>0</v>
      </c>
      <c r="BF344" s="224">
        <f>IF(N344="snížená",J344,0)</f>
        <v>0</v>
      </c>
      <c r="BG344" s="224">
        <f>IF(N344="zákl. přenesená",J344,0)</f>
        <v>0</v>
      </c>
      <c r="BH344" s="224">
        <f>IF(N344="sníž. přenesená",J344,0)</f>
        <v>0</v>
      </c>
      <c r="BI344" s="224">
        <f>IF(N344="nulová",J344,0)</f>
        <v>0</v>
      </c>
      <c r="BJ344" s="17" t="s">
        <v>135</v>
      </c>
      <c r="BK344" s="224">
        <f>ROUND(I344*H344,2)</f>
        <v>0</v>
      </c>
      <c r="BL344" s="17" t="s">
        <v>262</v>
      </c>
      <c r="BM344" s="223" t="s">
        <v>757</v>
      </c>
    </row>
    <row r="345" spans="2:47" s="1" customFormat="1" ht="12">
      <c r="B345" s="39"/>
      <c r="C345" s="40"/>
      <c r="D345" s="225" t="s">
        <v>196</v>
      </c>
      <c r="E345" s="40"/>
      <c r="F345" s="226" t="s">
        <v>758</v>
      </c>
      <c r="G345" s="40"/>
      <c r="H345" s="40"/>
      <c r="I345" s="136"/>
      <c r="J345" s="40"/>
      <c r="K345" s="40"/>
      <c r="L345" s="44"/>
      <c r="M345" s="227"/>
      <c r="N345" s="84"/>
      <c r="O345" s="84"/>
      <c r="P345" s="84"/>
      <c r="Q345" s="84"/>
      <c r="R345" s="84"/>
      <c r="S345" s="84"/>
      <c r="T345" s="85"/>
      <c r="AT345" s="17" t="s">
        <v>196</v>
      </c>
      <c r="AU345" s="17" t="s">
        <v>135</v>
      </c>
    </row>
    <row r="346" spans="2:51" s="12" customFormat="1" ht="12">
      <c r="B346" s="228"/>
      <c r="C346" s="229"/>
      <c r="D346" s="225" t="s">
        <v>231</v>
      </c>
      <c r="E346" s="230" t="s">
        <v>30</v>
      </c>
      <c r="F346" s="231" t="s">
        <v>759</v>
      </c>
      <c r="G346" s="229"/>
      <c r="H346" s="232">
        <v>75</v>
      </c>
      <c r="I346" s="233"/>
      <c r="J346" s="229"/>
      <c r="K346" s="229"/>
      <c r="L346" s="234"/>
      <c r="M346" s="235"/>
      <c r="N346" s="236"/>
      <c r="O346" s="236"/>
      <c r="P346" s="236"/>
      <c r="Q346" s="236"/>
      <c r="R346" s="236"/>
      <c r="S346" s="236"/>
      <c r="T346" s="237"/>
      <c r="AT346" s="238" t="s">
        <v>231</v>
      </c>
      <c r="AU346" s="238" t="s">
        <v>135</v>
      </c>
      <c r="AV346" s="12" t="s">
        <v>135</v>
      </c>
      <c r="AW346" s="12" t="s">
        <v>37</v>
      </c>
      <c r="AX346" s="12" t="s">
        <v>77</v>
      </c>
      <c r="AY346" s="238" t="s">
        <v>187</v>
      </c>
    </row>
    <row r="347" spans="2:51" s="12" customFormat="1" ht="12">
      <c r="B347" s="228"/>
      <c r="C347" s="229"/>
      <c r="D347" s="225" t="s">
        <v>231</v>
      </c>
      <c r="E347" s="230" t="s">
        <v>30</v>
      </c>
      <c r="F347" s="231" t="s">
        <v>760</v>
      </c>
      <c r="G347" s="229"/>
      <c r="H347" s="232">
        <v>82.5</v>
      </c>
      <c r="I347" s="233"/>
      <c r="J347" s="229"/>
      <c r="K347" s="229"/>
      <c r="L347" s="234"/>
      <c r="M347" s="235"/>
      <c r="N347" s="236"/>
      <c r="O347" s="236"/>
      <c r="P347" s="236"/>
      <c r="Q347" s="236"/>
      <c r="R347" s="236"/>
      <c r="S347" s="236"/>
      <c r="T347" s="237"/>
      <c r="AT347" s="238" t="s">
        <v>231</v>
      </c>
      <c r="AU347" s="238" t="s">
        <v>135</v>
      </c>
      <c r="AV347" s="12" t="s">
        <v>135</v>
      </c>
      <c r="AW347" s="12" t="s">
        <v>37</v>
      </c>
      <c r="AX347" s="12" t="s">
        <v>21</v>
      </c>
      <c r="AY347" s="238" t="s">
        <v>187</v>
      </c>
    </row>
    <row r="348" spans="2:63" s="11" customFormat="1" ht="22.8" customHeight="1">
      <c r="B348" s="196"/>
      <c r="C348" s="197"/>
      <c r="D348" s="198" t="s">
        <v>76</v>
      </c>
      <c r="E348" s="210" t="s">
        <v>761</v>
      </c>
      <c r="F348" s="210" t="s">
        <v>762</v>
      </c>
      <c r="G348" s="197"/>
      <c r="H348" s="197"/>
      <c r="I348" s="200"/>
      <c r="J348" s="211">
        <f>BK348</f>
        <v>0</v>
      </c>
      <c r="K348" s="197"/>
      <c r="L348" s="202"/>
      <c r="M348" s="203"/>
      <c r="N348" s="204"/>
      <c r="O348" s="204"/>
      <c r="P348" s="205">
        <f>SUM(P349:P350)</f>
        <v>0</v>
      </c>
      <c r="Q348" s="204"/>
      <c r="R348" s="205">
        <f>SUM(R349:R350)</f>
        <v>4.2193499999999995</v>
      </c>
      <c r="S348" s="204"/>
      <c r="T348" s="206">
        <f>SUM(T349:T350)</f>
        <v>0</v>
      </c>
      <c r="AR348" s="207" t="s">
        <v>135</v>
      </c>
      <c r="AT348" s="208" t="s">
        <v>76</v>
      </c>
      <c r="AU348" s="208" t="s">
        <v>21</v>
      </c>
      <c r="AY348" s="207" t="s">
        <v>187</v>
      </c>
      <c r="BK348" s="209">
        <f>SUM(BK349:BK350)</f>
        <v>0</v>
      </c>
    </row>
    <row r="349" spans="2:65" s="1" customFormat="1" ht="24" customHeight="1">
      <c r="B349" s="39"/>
      <c r="C349" s="212" t="s">
        <v>763</v>
      </c>
      <c r="D349" s="212" t="s">
        <v>189</v>
      </c>
      <c r="E349" s="213" t="s">
        <v>764</v>
      </c>
      <c r="F349" s="214" t="s">
        <v>765</v>
      </c>
      <c r="G349" s="215" t="s">
        <v>242</v>
      </c>
      <c r="H349" s="216">
        <v>345</v>
      </c>
      <c r="I349" s="217"/>
      <c r="J349" s="218">
        <f>ROUND(I349*H349,2)</f>
        <v>0</v>
      </c>
      <c r="K349" s="214" t="s">
        <v>193</v>
      </c>
      <c r="L349" s="44"/>
      <c r="M349" s="219" t="s">
        <v>30</v>
      </c>
      <c r="N349" s="220" t="s">
        <v>49</v>
      </c>
      <c r="O349" s="84"/>
      <c r="P349" s="221">
        <f>O349*H349</f>
        <v>0</v>
      </c>
      <c r="Q349" s="221">
        <v>0.01223</v>
      </c>
      <c r="R349" s="221">
        <f>Q349*H349</f>
        <v>4.2193499999999995</v>
      </c>
      <c r="S349" s="221">
        <v>0</v>
      </c>
      <c r="T349" s="222">
        <f>S349*H349</f>
        <v>0</v>
      </c>
      <c r="AR349" s="223" t="s">
        <v>262</v>
      </c>
      <c r="AT349" s="223" t="s">
        <v>189</v>
      </c>
      <c r="AU349" s="223" t="s">
        <v>135</v>
      </c>
      <c r="AY349" s="17" t="s">
        <v>187</v>
      </c>
      <c r="BE349" s="224">
        <f>IF(N349="základní",J349,0)</f>
        <v>0</v>
      </c>
      <c r="BF349" s="224">
        <f>IF(N349="snížená",J349,0)</f>
        <v>0</v>
      </c>
      <c r="BG349" s="224">
        <f>IF(N349="zákl. přenesená",J349,0)</f>
        <v>0</v>
      </c>
      <c r="BH349" s="224">
        <f>IF(N349="sníž. přenesená",J349,0)</f>
        <v>0</v>
      </c>
      <c r="BI349" s="224">
        <f>IF(N349="nulová",J349,0)</f>
        <v>0</v>
      </c>
      <c r="BJ349" s="17" t="s">
        <v>135</v>
      </c>
      <c r="BK349" s="224">
        <f>ROUND(I349*H349,2)</f>
        <v>0</v>
      </c>
      <c r="BL349" s="17" t="s">
        <v>262</v>
      </c>
      <c r="BM349" s="223" t="s">
        <v>766</v>
      </c>
    </row>
    <row r="350" spans="2:51" s="12" customFormat="1" ht="12">
      <c r="B350" s="228"/>
      <c r="C350" s="229"/>
      <c r="D350" s="225" t="s">
        <v>231</v>
      </c>
      <c r="E350" s="230" t="s">
        <v>30</v>
      </c>
      <c r="F350" s="231" t="s">
        <v>410</v>
      </c>
      <c r="G350" s="229"/>
      <c r="H350" s="232">
        <v>345</v>
      </c>
      <c r="I350" s="233"/>
      <c r="J350" s="229"/>
      <c r="K350" s="229"/>
      <c r="L350" s="234"/>
      <c r="M350" s="235"/>
      <c r="N350" s="236"/>
      <c r="O350" s="236"/>
      <c r="P350" s="236"/>
      <c r="Q350" s="236"/>
      <c r="R350" s="236"/>
      <c r="S350" s="236"/>
      <c r="T350" s="237"/>
      <c r="AT350" s="238" t="s">
        <v>231</v>
      </c>
      <c r="AU350" s="238" t="s">
        <v>135</v>
      </c>
      <c r="AV350" s="12" t="s">
        <v>135</v>
      </c>
      <c r="AW350" s="12" t="s">
        <v>37</v>
      </c>
      <c r="AX350" s="12" t="s">
        <v>21</v>
      </c>
      <c r="AY350" s="238" t="s">
        <v>187</v>
      </c>
    </row>
    <row r="351" spans="2:63" s="11" customFormat="1" ht="22.8" customHeight="1">
      <c r="B351" s="196"/>
      <c r="C351" s="197"/>
      <c r="D351" s="198" t="s">
        <v>76</v>
      </c>
      <c r="E351" s="210" t="s">
        <v>767</v>
      </c>
      <c r="F351" s="210" t="s">
        <v>768</v>
      </c>
      <c r="G351" s="197"/>
      <c r="H351" s="197"/>
      <c r="I351" s="200"/>
      <c r="J351" s="211">
        <f>BK351</f>
        <v>0</v>
      </c>
      <c r="K351" s="197"/>
      <c r="L351" s="202"/>
      <c r="M351" s="203"/>
      <c r="N351" s="204"/>
      <c r="O351" s="204"/>
      <c r="P351" s="205">
        <f>SUM(P352:P358)</f>
        <v>0</v>
      </c>
      <c r="Q351" s="204"/>
      <c r="R351" s="205">
        <f>SUM(R352:R358)</f>
        <v>1.3057899999999998</v>
      </c>
      <c r="S351" s="204"/>
      <c r="T351" s="206">
        <f>SUM(T352:T358)</f>
        <v>0</v>
      </c>
      <c r="AR351" s="207" t="s">
        <v>135</v>
      </c>
      <c r="AT351" s="208" t="s">
        <v>76</v>
      </c>
      <c r="AU351" s="208" t="s">
        <v>21</v>
      </c>
      <c r="AY351" s="207" t="s">
        <v>187</v>
      </c>
      <c r="BK351" s="209">
        <f>SUM(BK352:BK358)</f>
        <v>0</v>
      </c>
    </row>
    <row r="352" spans="2:65" s="1" customFormat="1" ht="24" customHeight="1">
      <c r="B352" s="39"/>
      <c r="C352" s="212" t="s">
        <v>769</v>
      </c>
      <c r="D352" s="212" t="s">
        <v>189</v>
      </c>
      <c r="E352" s="213" t="s">
        <v>770</v>
      </c>
      <c r="F352" s="214" t="s">
        <v>771</v>
      </c>
      <c r="G352" s="215" t="s">
        <v>236</v>
      </c>
      <c r="H352" s="216">
        <v>125</v>
      </c>
      <c r="I352" s="217"/>
      <c r="J352" s="218">
        <f>ROUND(I352*H352,2)</f>
        <v>0</v>
      </c>
      <c r="K352" s="214" t="s">
        <v>193</v>
      </c>
      <c r="L352" s="44"/>
      <c r="M352" s="219" t="s">
        <v>30</v>
      </c>
      <c r="N352" s="220" t="s">
        <v>49</v>
      </c>
      <c r="O352" s="84"/>
      <c r="P352" s="221">
        <f>O352*H352</f>
        <v>0</v>
      </c>
      <c r="Q352" s="221">
        <v>0.00584</v>
      </c>
      <c r="R352" s="221">
        <f>Q352*H352</f>
        <v>0.73</v>
      </c>
      <c r="S352" s="221">
        <v>0</v>
      </c>
      <c r="T352" s="222">
        <f>S352*H352</f>
        <v>0</v>
      </c>
      <c r="AR352" s="223" t="s">
        <v>262</v>
      </c>
      <c r="AT352" s="223" t="s">
        <v>189</v>
      </c>
      <c r="AU352" s="223" t="s">
        <v>135</v>
      </c>
      <c r="AY352" s="17" t="s">
        <v>187</v>
      </c>
      <c r="BE352" s="224">
        <f>IF(N352="základní",J352,0)</f>
        <v>0</v>
      </c>
      <c r="BF352" s="224">
        <f>IF(N352="snížená",J352,0)</f>
        <v>0</v>
      </c>
      <c r="BG352" s="224">
        <f>IF(N352="zákl. přenesená",J352,0)</f>
        <v>0</v>
      </c>
      <c r="BH352" s="224">
        <f>IF(N352="sníž. přenesená",J352,0)</f>
        <v>0</v>
      </c>
      <c r="BI352" s="224">
        <f>IF(N352="nulová",J352,0)</f>
        <v>0</v>
      </c>
      <c r="BJ352" s="17" t="s">
        <v>135</v>
      </c>
      <c r="BK352" s="224">
        <f>ROUND(I352*H352,2)</f>
        <v>0</v>
      </c>
      <c r="BL352" s="17" t="s">
        <v>262</v>
      </c>
      <c r="BM352" s="223" t="s">
        <v>772</v>
      </c>
    </row>
    <row r="353" spans="2:65" s="1" customFormat="1" ht="16.5" customHeight="1">
      <c r="B353" s="39"/>
      <c r="C353" s="212" t="s">
        <v>773</v>
      </c>
      <c r="D353" s="212" t="s">
        <v>189</v>
      </c>
      <c r="E353" s="213" t="s">
        <v>774</v>
      </c>
      <c r="F353" s="214" t="s">
        <v>775</v>
      </c>
      <c r="G353" s="215" t="s">
        <v>236</v>
      </c>
      <c r="H353" s="216">
        <v>42</v>
      </c>
      <c r="I353" s="217"/>
      <c r="J353" s="218">
        <f>ROUND(I353*H353,2)</f>
        <v>0</v>
      </c>
      <c r="K353" s="214" t="s">
        <v>193</v>
      </c>
      <c r="L353" s="44"/>
      <c r="M353" s="219" t="s">
        <v>30</v>
      </c>
      <c r="N353" s="220" t="s">
        <v>49</v>
      </c>
      <c r="O353" s="84"/>
      <c r="P353" s="221">
        <f>O353*H353</f>
        <v>0</v>
      </c>
      <c r="Q353" s="221">
        <v>0.00226</v>
      </c>
      <c r="R353" s="221">
        <f>Q353*H353</f>
        <v>0.09491999999999999</v>
      </c>
      <c r="S353" s="221">
        <v>0</v>
      </c>
      <c r="T353" s="222">
        <f>S353*H353</f>
        <v>0</v>
      </c>
      <c r="AR353" s="223" t="s">
        <v>262</v>
      </c>
      <c r="AT353" s="223" t="s">
        <v>189</v>
      </c>
      <c r="AU353" s="223" t="s">
        <v>135</v>
      </c>
      <c r="AY353" s="17" t="s">
        <v>187</v>
      </c>
      <c r="BE353" s="224">
        <f>IF(N353="základní",J353,0)</f>
        <v>0</v>
      </c>
      <c r="BF353" s="224">
        <f>IF(N353="snížená",J353,0)</f>
        <v>0</v>
      </c>
      <c r="BG353" s="224">
        <f>IF(N353="zákl. přenesená",J353,0)</f>
        <v>0</v>
      </c>
      <c r="BH353" s="224">
        <f>IF(N353="sníž. přenesená",J353,0)</f>
        <v>0</v>
      </c>
      <c r="BI353" s="224">
        <f>IF(N353="nulová",J353,0)</f>
        <v>0</v>
      </c>
      <c r="BJ353" s="17" t="s">
        <v>135</v>
      </c>
      <c r="BK353" s="224">
        <f>ROUND(I353*H353,2)</f>
        <v>0</v>
      </c>
      <c r="BL353" s="17" t="s">
        <v>262</v>
      </c>
      <c r="BM353" s="223" t="s">
        <v>776</v>
      </c>
    </row>
    <row r="354" spans="2:65" s="1" customFormat="1" ht="16.5" customHeight="1">
      <c r="B354" s="39"/>
      <c r="C354" s="212" t="s">
        <v>777</v>
      </c>
      <c r="D354" s="212" t="s">
        <v>189</v>
      </c>
      <c r="E354" s="213" t="s">
        <v>778</v>
      </c>
      <c r="F354" s="214" t="s">
        <v>779</v>
      </c>
      <c r="G354" s="215" t="s">
        <v>236</v>
      </c>
      <c r="H354" s="216">
        <v>86</v>
      </c>
      <c r="I354" s="217"/>
      <c r="J354" s="218">
        <f>ROUND(I354*H354,2)</f>
        <v>0</v>
      </c>
      <c r="K354" s="214" t="s">
        <v>193</v>
      </c>
      <c r="L354" s="44"/>
      <c r="M354" s="219" t="s">
        <v>30</v>
      </c>
      <c r="N354" s="220" t="s">
        <v>49</v>
      </c>
      <c r="O354" s="84"/>
      <c r="P354" s="221">
        <f>O354*H354</f>
        <v>0</v>
      </c>
      <c r="Q354" s="221">
        <v>0.00464</v>
      </c>
      <c r="R354" s="221">
        <f>Q354*H354</f>
        <v>0.39904</v>
      </c>
      <c r="S354" s="221">
        <v>0</v>
      </c>
      <c r="T354" s="222">
        <f>S354*H354</f>
        <v>0</v>
      </c>
      <c r="AR354" s="223" t="s">
        <v>262</v>
      </c>
      <c r="AT354" s="223" t="s">
        <v>189</v>
      </c>
      <c r="AU354" s="223" t="s">
        <v>135</v>
      </c>
      <c r="AY354" s="17" t="s">
        <v>187</v>
      </c>
      <c r="BE354" s="224">
        <f>IF(N354="základní",J354,0)</f>
        <v>0</v>
      </c>
      <c r="BF354" s="224">
        <f>IF(N354="snížená",J354,0)</f>
        <v>0</v>
      </c>
      <c r="BG354" s="224">
        <f>IF(N354="zákl. přenesená",J354,0)</f>
        <v>0</v>
      </c>
      <c r="BH354" s="224">
        <f>IF(N354="sníž. přenesená",J354,0)</f>
        <v>0</v>
      </c>
      <c r="BI354" s="224">
        <f>IF(N354="nulová",J354,0)</f>
        <v>0</v>
      </c>
      <c r="BJ354" s="17" t="s">
        <v>135</v>
      </c>
      <c r="BK354" s="224">
        <f>ROUND(I354*H354,2)</f>
        <v>0</v>
      </c>
      <c r="BL354" s="17" t="s">
        <v>262</v>
      </c>
      <c r="BM354" s="223" t="s">
        <v>780</v>
      </c>
    </row>
    <row r="355" spans="2:65" s="1" customFormat="1" ht="24" customHeight="1">
      <c r="B355" s="39"/>
      <c r="C355" s="212" t="s">
        <v>781</v>
      </c>
      <c r="D355" s="212" t="s">
        <v>189</v>
      </c>
      <c r="E355" s="213" t="s">
        <v>782</v>
      </c>
      <c r="F355" s="214" t="s">
        <v>783</v>
      </c>
      <c r="G355" s="215" t="s">
        <v>236</v>
      </c>
      <c r="H355" s="216">
        <v>25</v>
      </c>
      <c r="I355" s="217"/>
      <c r="J355" s="218">
        <f>ROUND(I355*H355,2)</f>
        <v>0</v>
      </c>
      <c r="K355" s="214" t="s">
        <v>193</v>
      </c>
      <c r="L355" s="44"/>
      <c r="M355" s="219" t="s">
        <v>30</v>
      </c>
      <c r="N355" s="220" t="s">
        <v>49</v>
      </c>
      <c r="O355" s="84"/>
      <c r="P355" s="221">
        <f>O355*H355</f>
        <v>0</v>
      </c>
      <c r="Q355" s="221">
        <v>0.00269</v>
      </c>
      <c r="R355" s="221">
        <f>Q355*H355</f>
        <v>0.06725</v>
      </c>
      <c r="S355" s="221">
        <v>0</v>
      </c>
      <c r="T355" s="222">
        <f>S355*H355</f>
        <v>0</v>
      </c>
      <c r="AR355" s="223" t="s">
        <v>262</v>
      </c>
      <c r="AT355" s="223" t="s">
        <v>189</v>
      </c>
      <c r="AU355" s="223" t="s">
        <v>135</v>
      </c>
      <c r="AY355" s="17" t="s">
        <v>187</v>
      </c>
      <c r="BE355" s="224">
        <f>IF(N355="základní",J355,0)</f>
        <v>0</v>
      </c>
      <c r="BF355" s="224">
        <f>IF(N355="snížená",J355,0)</f>
        <v>0</v>
      </c>
      <c r="BG355" s="224">
        <f>IF(N355="zákl. přenesená",J355,0)</f>
        <v>0</v>
      </c>
      <c r="BH355" s="224">
        <f>IF(N355="sníž. přenesená",J355,0)</f>
        <v>0</v>
      </c>
      <c r="BI355" s="224">
        <f>IF(N355="nulová",J355,0)</f>
        <v>0</v>
      </c>
      <c r="BJ355" s="17" t="s">
        <v>135</v>
      </c>
      <c r="BK355" s="224">
        <f>ROUND(I355*H355,2)</f>
        <v>0</v>
      </c>
      <c r="BL355" s="17" t="s">
        <v>262</v>
      </c>
      <c r="BM355" s="223" t="s">
        <v>784</v>
      </c>
    </row>
    <row r="356" spans="2:65" s="1" customFormat="1" ht="16.5" customHeight="1">
      <c r="B356" s="39"/>
      <c r="C356" s="212" t="s">
        <v>785</v>
      </c>
      <c r="D356" s="212" t="s">
        <v>189</v>
      </c>
      <c r="E356" s="213" t="s">
        <v>786</v>
      </c>
      <c r="F356" s="214" t="s">
        <v>787</v>
      </c>
      <c r="G356" s="215" t="s">
        <v>236</v>
      </c>
      <c r="H356" s="216">
        <v>6</v>
      </c>
      <c r="I356" s="217"/>
      <c r="J356" s="218">
        <f>ROUND(I356*H356,2)</f>
        <v>0</v>
      </c>
      <c r="K356" s="214" t="s">
        <v>193</v>
      </c>
      <c r="L356" s="44"/>
      <c r="M356" s="219" t="s">
        <v>30</v>
      </c>
      <c r="N356" s="220" t="s">
        <v>49</v>
      </c>
      <c r="O356" s="84"/>
      <c r="P356" s="221">
        <f>O356*H356</f>
        <v>0</v>
      </c>
      <c r="Q356" s="221">
        <v>0.00137</v>
      </c>
      <c r="R356" s="221">
        <f>Q356*H356</f>
        <v>0.00822</v>
      </c>
      <c r="S356" s="221">
        <v>0</v>
      </c>
      <c r="T356" s="222">
        <f>S356*H356</f>
        <v>0</v>
      </c>
      <c r="AR356" s="223" t="s">
        <v>262</v>
      </c>
      <c r="AT356" s="223" t="s">
        <v>189</v>
      </c>
      <c r="AU356" s="223" t="s">
        <v>135</v>
      </c>
      <c r="AY356" s="17" t="s">
        <v>187</v>
      </c>
      <c r="BE356" s="224">
        <f>IF(N356="základní",J356,0)</f>
        <v>0</v>
      </c>
      <c r="BF356" s="224">
        <f>IF(N356="snížená",J356,0)</f>
        <v>0</v>
      </c>
      <c r="BG356" s="224">
        <f>IF(N356="zákl. přenesená",J356,0)</f>
        <v>0</v>
      </c>
      <c r="BH356" s="224">
        <f>IF(N356="sníž. přenesená",J356,0)</f>
        <v>0</v>
      </c>
      <c r="BI356" s="224">
        <f>IF(N356="nulová",J356,0)</f>
        <v>0</v>
      </c>
      <c r="BJ356" s="17" t="s">
        <v>135</v>
      </c>
      <c r="BK356" s="224">
        <f>ROUND(I356*H356,2)</f>
        <v>0</v>
      </c>
      <c r="BL356" s="17" t="s">
        <v>262</v>
      </c>
      <c r="BM356" s="223" t="s">
        <v>788</v>
      </c>
    </row>
    <row r="357" spans="2:65" s="1" customFormat="1" ht="24" customHeight="1">
      <c r="B357" s="39"/>
      <c r="C357" s="212" t="s">
        <v>789</v>
      </c>
      <c r="D357" s="212" t="s">
        <v>189</v>
      </c>
      <c r="E357" s="213" t="s">
        <v>790</v>
      </c>
      <c r="F357" s="214" t="s">
        <v>791</v>
      </c>
      <c r="G357" s="215" t="s">
        <v>236</v>
      </c>
      <c r="H357" s="216">
        <v>3</v>
      </c>
      <c r="I357" s="217"/>
      <c r="J357" s="218">
        <f>ROUND(I357*H357,2)</f>
        <v>0</v>
      </c>
      <c r="K357" s="214" t="s">
        <v>193</v>
      </c>
      <c r="L357" s="44"/>
      <c r="M357" s="219" t="s">
        <v>30</v>
      </c>
      <c r="N357" s="220" t="s">
        <v>49</v>
      </c>
      <c r="O357" s="84"/>
      <c r="P357" s="221">
        <f>O357*H357</f>
        <v>0</v>
      </c>
      <c r="Q357" s="221">
        <v>0.00212</v>
      </c>
      <c r="R357" s="221">
        <f>Q357*H357</f>
        <v>0.006359999999999999</v>
      </c>
      <c r="S357" s="221">
        <v>0</v>
      </c>
      <c r="T357" s="222">
        <f>S357*H357</f>
        <v>0</v>
      </c>
      <c r="AR357" s="223" t="s">
        <v>262</v>
      </c>
      <c r="AT357" s="223" t="s">
        <v>189</v>
      </c>
      <c r="AU357" s="223" t="s">
        <v>135</v>
      </c>
      <c r="AY357" s="17" t="s">
        <v>187</v>
      </c>
      <c r="BE357" s="224">
        <f>IF(N357="základní",J357,0)</f>
        <v>0</v>
      </c>
      <c r="BF357" s="224">
        <f>IF(N357="snížená",J357,0)</f>
        <v>0</v>
      </c>
      <c r="BG357" s="224">
        <f>IF(N357="zákl. přenesená",J357,0)</f>
        <v>0</v>
      </c>
      <c r="BH357" s="224">
        <f>IF(N357="sníž. přenesená",J357,0)</f>
        <v>0</v>
      </c>
      <c r="BI357" s="224">
        <f>IF(N357="nulová",J357,0)</f>
        <v>0</v>
      </c>
      <c r="BJ357" s="17" t="s">
        <v>135</v>
      </c>
      <c r="BK357" s="224">
        <f>ROUND(I357*H357,2)</f>
        <v>0</v>
      </c>
      <c r="BL357" s="17" t="s">
        <v>262</v>
      </c>
      <c r="BM357" s="223" t="s">
        <v>792</v>
      </c>
    </row>
    <row r="358" spans="2:65" s="1" customFormat="1" ht="24" customHeight="1">
      <c r="B358" s="39"/>
      <c r="C358" s="212" t="s">
        <v>793</v>
      </c>
      <c r="D358" s="212" t="s">
        <v>189</v>
      </c>
      <c r="E358" s="213" t="s">
        <v>794</v>
      </c>
      <c r="F358" s="214" t="s">
        <v>795</v>
      </c>
      <c r="G358" s="215" t="s">
        <v>269</v>
      </c>
      <c r="H358" s="216">
        <v>1.306</v>
      </c>
      <c r="I358" s="217"/>
      <c r="J358" s="218">
        <f>ROUND(I358*H358,2)</f>
        <v>0</v>
      </c>
      <c r="K358" s="214" t="s">
        <v>193</v>
      </c>
      <c r="L358" s="44"/>
      <c r="M358" s="219" t="s">
        <v>30</v>
      </c>
      <c r="N358" s="220" t="s">
        <v>49</v>
      </c>
      <c r="O358" s="84"/>
      <c r="P358" s="221">
        <f>O358*H358</f>
        <v>0</v>
      </c>
      <c r="Q358" s="221">
        <v>0</v>
      </c>
      <c r="R358" s="221">
        <f>Q358*H358</f>
        <v>0</v>
      </c>
      <c r="S358" s="221">
        <v>0</v>
      </c>
      <c r="T358" s="222">
        <f>S358*H358</f>
        <v>0</v>
      </c>
      <c r="AR358" s="223" t="s">
        <v>262</v>
      </c>
      <c r="AT358" s="223" t="s">
        <v>189</v>
      </c>
      <c r="AU358" s="223" t="s">
        <v>135</v>
      </c>
      <c r="AY358" s="17" t="s">
        <v>187</v>
      </c>
      <c r="BE358" s="224">
        <f>IF(N358="základní",J358,0)</f>
        <v>0</v>
      </c>
      <c r="BF358" s="224">
        <f>IF(N358="snížená",J358,0)</f>
        <v>0</v>
      </c>
      <c r="BG358" s="224">
        <f>IF(N358="zákl. přenesená",J358,0)</f>
        <v>0</v>
      </c>
      <c r="BH358" s="224">
        <f>IF(N358="sníž. přenesená",J358,0)</f>
        <v>0</v>
      </c>
      <c r="BI358" s="224">
        <f>IF(N358="nulová",J358,0)</f>
        <v>0</v>
      </c>
      <c r="BJ358" s="17" t="s">
        <v>135</v>
      </c>
      <c r="BK358" s="224">
        <f>ROUND(I358*H358,2)</f>
        <v>0</v>
      </c>
      <c r="BL358" s="17" t="s">
        <v>262</v>
      </c>
      <c r="BM358" s="223" t="s">
        <v>796</v>
      </c>
    </row>
    <row r="359" spans="2:63" s="11" customFormat="1" ht="22.8" customHeight="1">
      <c r="B359" s="196"/>
      <c r="C359" s="197"/>
      <c r="D359" s="198" t="s">
        <v>76</v>
      </c>
      <c r="E359" s="210" t="s">
        <v>797</v>
      </c>
      <c r="F359" s="210" t="s">
        <v>798</v>
      </c>
      <c r="G359" s="197"/>
      <c r="H359" s="197"/>
      <c r="I359" s="200"/>
      <c r="J359" s="211">
        <f>BK359</f>
        <v>0</v>
      </c>
      <c r="K359" s="197"/>
      <c r="L359" s="202"/>
      <c r="M359" s="203"/>
      <c r="N359" s="204"/>
      <c r="O359" s="204"/>
      <c r="P359" s="205">
        <f>SUM(P360:P388)</f>
        <v>0</v>
      </c>
      <c r="Q359" s="204"/>
      <c r="R359" s="205">
        <f>SUM(R360:R388)</f>
        <v>0.379798</v>
      </c>
      <c r="S359" s="204"/>
      <c r="T359" s="206">
        <f>SUM(T360:T388)</f>
        <v>0</v>
      </c>
      <c r="AR359" s="207" t="s">
        <v>135</v>
      </c>
      <c r="AT359" s="208" t="s">
        <v>76</v>
      </c>
      <c r="AU359" s="208" t="s">
        <v>21</v>
      </c>
      <c r="AY359" s="207" t="s">
        <v>187</v>
      </c>
      <c r="BK359" s="209">
        <f>SUM(BK360:BK388)</f>
        <v>0</v>
      </c>
    </row>
    <row r="360" spans="2:65" s="1" customFormat="1" ht="24" customHeight="1">
      <c r="B360" s="39"/>
      <c r="C360" s="212" t="s">
        <v>799</v>
      </c>
      <c r="D360" s="212" t="s">
        <v>189</v>
      </c>
      <c r="E360" s="213" t="s">
        <v>800</v>
      </c>
      <c r="F360" s="214" t="s">
        <v>801</v>
      </c>
      <c r="G360" s="215" t="s">
        <v>242</v>
      </c>
      <c r="H360" s="216">
        <v>47.3</v>
      </c>
      <c r="I360" s="217"/>
      <c r="J360" s="218">
        <f>ROUND(I360*H360,2)</f>
        <v>0</v>
      </c>
      <c r="K360" s="214" t="s">
        <v>193</v>
      </c>
      <c r="L360" s="44"/>
      <c r="M360" s="219" t="s">
        <v>30</v>
      </c>
      <c r="N360" s="220" t="s">
        <v>49</v>
      </c>
      <c r="O360" s="84"/>
      <c r="P360" s="221">
        <f>O360*H360</f>
        <v>0</v>
      </c>
      <c r="Q360" s="221">
        <v>0.00026</v>
      </c>
      <c r="R360" s="221">
        <f>Q360*H360</f>
        <v>0.012297999999999998</v>
      </c>
      <c r="S360" s="221">
        <v>0</v>
      </c>
      <c r="T360" s="222">
        <f>S360*H360</f>
        <v>0</v>
      </c>
      <c r="AR360" s="223" t="s">
        <v>262</v>
      </c>
      <c r="AT360" s="223" t="s">
        <v>189</v>
      </c>
      <c r="AU360" s="223" t="s">
        <v>135</v>
      </c>
      <c r="AY360" s="17" t="s">
        <v>187</v>
      </c>
      <c r="BE360" s="224">
        <f>IF(N360="základní",J360,0)</f>
        <v>0</v>
      </c>
      <c r="BF360" s="224">
        <f>IF(N360="snížená",J360,0)</f>
        <v>0</v>
      </c>
      <c r="BG360" s="224">
        <f>IF(N360="zákl. přenesená",J360,0)</f>
        <v>0</v>
      </c>
      <c r="BH360" s="224">
        <f>IF(N360="sníž. přenesená",J360,0)</f>
        <v>0</v>
      </c>
      <c r="BI360" s="224">
        <f>IF(N360="nulová",J360,0)</f>
        <v>0</v>
      </c>
      <c r="BJ360" s="17" t="s">
        <v>135</v>
      </c>
      <c r="BK360" s="224">
        <f>ROUND(I360*H360,2)</f>
        <v>0</v>
      </c>
      <c r="BL360" s="17" t="s">
        <v>262</v>
      </c>
      <c r="BM360" s="223" t="s">
        <v>802</v>
      </c>
    </row>
    <row r="361" spans="2:65" s="1" customFormat="1" ht="16.5" customHeight="1">
      <c r="B361" s="39"/>
      <c r="C361" s="250" t="s">
        <v>803</v>
      </c>
      <c r="D361" s="250" t="s">
        <v>275</v>
      </c>
      <c r="E361" s="251" t="s">
        <v>804</v>
      </c>
      <c r="F361" s="252" t="s">
        <v>805</v>
      </c>
      <c r="G361" s="253" t="s">
        <v>339</v>
      </c>
      <c r="H361" s="254">
        <v>4</v>
      </c>
      <c r="I361" s="255"/>
      <c r="J361" s="256">
        <f>ROUND(I361*H361,2)</f>
        <v>0</v>
      </c>
      <c r="K361" s="252" t="s">
        <v>30</v>
      </c>
      <c r="L361" s="257"/>
      <c r="M361" s="258" t="s">
        <v>30</v>
      </c>
      <c r="N361" s="259" t="s">
        <v>49</v>
      </c>
      <c r="O361" s="84"/>
      <c r="P361" s="221">
        <f>O361*H361</f>
        <v>0</v>
      </c>
      <c r="Q361" s="221">
        <v>0</v>
      </c>
      <c r="R361" s="221">
        <f>Q361*H361</f>
        <v>0</v>
      </c>
      <c r="S361" s="221">
        <v>0</v>
      </c>
      <c r="T361" s="222">
        <f>S361*H361</f>
        <v>0</v>
      </c>
      <c r="AR361" s="223" t="s">
        <v>365</v>
      </c>
      <c r="AT361" s="223" t="s">
        <v>275</v>
      </c>
      <c r="AU361" s="223" t="s">
        <v>135</v>
      </c>
      <c r="AY361" s="17" t="s">
        <v>187</v>
      </c>
      <c r="BE361" s="224">
        <f>IF(N361="základní",J361,0)</f>
        <v>0</v>
      </c>
      <c r="BF361" s="224">
        <f>IF(N361="snížená",J361,0)</f>
        <v>0</v>
      </c>
      <c r="BG361" s="224">
        <f>IF(N361="zákl. přenesená",J361,0)</f>
        <v>0</v>
      </c>
      <c r="BH361" s="224">
        <f>IF(N361="sníž. přenesená",J361,0)</f>
        <v>0</v>
      </c>
      <c r="BI361" s="224">
        <f>IF(N361="nulová",J361,0)</f>
        <v>0</v>
      </c>
      <c r="BJ361" s="17" t="s">
        <v>135</v>
      </c>
      <c r="BK361" s="224">
        <f>ROUND(I361*H361,2)</f>
        <v>0</v>
      </c>
      <c r="BL361" s="17" t="s">
        <v>262</v>
      </c>
      <c r="BM361" s="223" t="s">
        <v>806</v>
      </c>
    </row>
    <row r="362" spans="2:65" s="1" customFormat="1" ht="16.5" customHeight="1">
      <c r="B362" s="39"/>
      <c r="C362" s="250" t="s">
        <v>807</v>
      </c>
      <c r="D362" s="250" t="s">
        <v>275</v>
      </c>
      <c r="E362" s="251" t="s">
        <v>808</v>
      </c>
      <c r="F362" s="252" t="s">
        <v>809</v>
      </c>
      <c r="G362" s="253" t="s">
        <v>339</v>
      </c>
      <c r="H362" s="254">
        <v>2</v>
      </c>
      <c r="I362" s="255"/>
      <c r="J362" s="256">
        <f>ROUND(I362*H362,2)</f>
        <v>0</v>
      </c>
      <c r="K362" s="252" t="s">
        <v>30</v>
      </c>
      <c r="L362" s="257"/>
      <c r="M362" s="258" t="s">
        <v>30</v>
      </c>
      <c r="N362" s="259" t="s">
        <v>49</v>
      </c>
      <c r="O362" s="84"/>
      <c r="P362" s="221">
        <f>O362*H362</f>
        <v>0</v>
      </c>
      <c r="Q362" s="221">
        <v>0</v>
      </c>
      <c r="R362" s="221">
        <f>Q362*H362</f>
        <v>0</v>
      </c>
      <c r="S362" s="221">
        <v>0</v>
      </c>
      <c r="T362" s="222">
        <f>S362*H362</f>
        <v>0</v>
      </c>
      <c r="AR362" s="223" t="s">
        <v>365</v>
      </c>
      <c r="AT362" s="223" t="s">
        <v>275</v>
      </c>
      <c r="AU362" s="223" t="s">
        <v>135</v>
      </c>
      <c r="AY362" s="17" t="s">
        <v>187</v>
      </c>
      <c r="BE362" s="224">
        <f>IF(N362="základní",J362,0)</f>
        <v>0</v>
      </c>
      <c r="BF362" s="224">
        <f>IF(N362="snížená",J362,0)</f>
        <v>0</v>
      </c>
      <c r="BG362" s="224">
        <f>IF(N362="zákl. přenesená",J362,0)</f>
        <v>0</v>
      </c>
      <c r="BH362" s="224">
        <f>IF(N362="sníž. přenesená",J362,0)</f>
        <v>0</v>
      </c>
      <c r="BI362" s="224">
        <f>IF(N362="nulová",J362,0)</f>
        <v>0</v>
      </c>
      <c r="BJ362" s="17" t="s">
        <v>135</v>
      </c>
      <c r="BK362" s="224">
        <f>ROUND(I362*H362,2)</f>
        <v>0</v>
      </c>
      <c r="BL362" s="17" t="s">
        <v>262</v>
      </c>
      <c r="BM362" s="223" t="s">
        <v>810</v>
      </c>
    </row>
    <row r="363" spans="2:65" s="1" customFormat="1" ht="16.5" customHeight="1">
      <c r="B363" s="39"/>
      <c r="C363" s="250" t="s">
        <v>811</v>
      </c>
      <c r="D363" s="250" t="s">
        <v>275</v>
      </c>
      <c r="E363" s="251" t="s">
        <v>812</v>
      </c>
      <c r="F363" s="252" t="s">
        <v>813</v>
      </c>
      <c r="G363" s="253" t="s">
        <v>339</v>
      </c>
      <c r="H363" s="254">
        <v>1</v>
      </c>
      <c r="I363" s="255"/>
      <c r="J363" s="256">
        <f>ROUND(I363*H363,2)</f>
        <v>0</v>
      </c>
      <c r="K363" s="252" t="s">
        <v>30</v>
      </c>
      <c r="L363" s="257"/>
      <c r="M363" s="258" t="s">
        <v>30</v>
      </c>
      <c r="N363" s="259" t="s">
        <v>49</v>
      </c>
      <c r="O363" s="84"/>
      <c r="P363" s="221">
        <f>O363*H363</f>
        <v>0</v>
      </c>
      <c r="Q363" s="221">
        <v>0</v>
      </c>
      <c r="R363" s="221">
        <f>Q363*H363</f>
        <v>0</v>
      </c>
      <c r="S363" s="221">
        <v>0</v>
      </c>
      <c r="T363" s="222">
        <f>S363*H363</f>
        <v>0</v>
      </c>
      <c r="AR363" s="223" t="s">
        <v>365</v>
      </c>
      <c r="AT363" s="223" t="s">
        <v>275</v>
      </c>
      <c r="AU363" s="223" t="s">
        <v>135</v>
      </c>
      <c r="AY363" s="17" t="s">
        <v>187</v>
      </c>
      <c r="BE363" s="224">
        <f>IF(N363="základní",J363,0)</f>
        <v>0</v>
      </c>
      <c r="BF363" s="224">
        <f>IF(N363="snížená",J363,0)</f>
        <v>0</v>
      </c>
      <c r="BG363" s="224">
        <f>IF(N363="zákl. přenesená",J363,0)</f>
        <v>0</v>
      </c>
      <c r="BH363" s="224">
        <f>IF(N363="sníž. přenesená",J363,0)</f>
        <v>0</v>
      </c>
      <c r="BI363" s="224">
        <f>IF(N363="nulová",J363,0)</f>
        <v>0</v>
      </c>
      <c r="BJ363" s="17" t="s">
        <v>135</v>
      </c>
      <c r="BK363" s="224">
        <f>ROUND(I363*H363,2)</f>
        <v>0</v>
      </c>
      <c r="BL363" s="17" t="s">
        <v>262</v>
      </c>
      <c r="BM363" s="223" t="s">
        <v>814</v>
      </c>
    </row>
    <row r="364" spans="2:65" s="1" customFormat="1" ht="16.5" customHeight="1">
      <c r="B364" s="39"/>
      <c r="C364" s="250" t="s">
        <v>815</v>
      </c>
      <c r="D364" s="250" t="s">
        <v>275</v>
      </c>
      <c r="E364" s="251" t="s">
        <v>816</v>
      </c>
      <c r="F364" s="252" t="s">
        <v>817</v>
      </c>
      <c r="G364" s="253" t="s">
        <v>339</v>
      </c>
      <c r="H364" s="254">
        <v>2</v>
      </c>
      <c r="I364" s="255"/>
      <c r="J364" s="256">
        <f>ROUND(I364*H364,2)</f>
        <v>0</v>
      </c>
      <c r="K364" s="252" t="s">
        <v>30</v>
      </c>
      <c r="L364" s="257"/>
      <c r="M364" s="258" t="s">
        <v>30</v>
      </c>
      <c r="N364" s="259" t="s">
        <v>49</v>
      </c>
      <c r="O364" s="84"/>
      <c r="P364" s="221">
        <f>O364*H364</f>
        <v>0</v>
      </c>
      <c r="Q364" s="221">
        <v>0</v>
      </c>
      <c r="R364" s="221">
        <f>Q364*H364</f>
        <v>0</v>
      </c>
      <c r="S364" s="221">
        <v>0</v>
      </c>
      <c r="T364" s="222">
        <f>S364*H364</f>
        <v>0</v>
      </c>
      <c r="AR364" s="223" t="s">
        <v>365</v>
      </c>
      <c r="AT364" s="223" t="s">
        <v>275</v>
      </c>
      <c r="AU364" s="223" t="s">
        <v>135</v>
      </c>
      <c r="AY364" s="17" t="s">
        <v>187</v>
      </c>
      <c r="BE364" s="224">
        <f>IF(N364="základní",J364,0)</f>
        <v>0</v>
      </c>
      <c r="BF364" s="224">
        <f>IF(N364="snížená",J364,0)</f>
        <v>0</v>
      </c>
      <c r="BG364" s="224">
        <f>IF(N364="zákl. přenesená",J364,0)</f>
        <v>0</v>
      </c>
      <c r="BH364" s="224">
        <f>IF(N364="sníž. přenesená",J364,0)</f>
        <v>0</v>
      </c>
      <c r="BI364" s="224">
        <f>IF(N364="nulová",J364,0)</f>
        <v>0</v>
      </c>
      <c r="BJ364" s="17" t="s">
        <v>135</v>
      </c>
      <c r="BK364" s="224">
        <f>ROUND(I364*H364,2)</f>
        <v>0</v>
      </c>
      <c r="BL364" s="17" t="s">
        <v>262</v>
      </c>
      <c r="BM364" s="223" t="s">
        <v>818</v>
      </c>
    </row>
    <row r="365" spans="2:65" s="1" customFormat="1" ht="16.5" customHeight="1">
      <c r="B365" s="39"/>
      <c r="C365" s="250" t="s">
        <v>819</v>
      </c>
      <c r="D365" s="250" t="s">
        <v>275</v>
      </c>
      <c r="E365" s="251" t="s">
        <v>820</v>
      </c>
      <c r="F365" s="252" t="s">
        <v>821</v>
      </c>
      <c r="G365" s="253" t="s">
        <v>339</v>
      </c>
      <c r="H365" s="254">
        <v>1</v>
      </c>
      <c r="I365" s="255"/>
      <c r="J365" s="256">
        <f>ROUND(I365*H365,2)</f>
        <v>0</v>
      </c>
      <c r="K365" s="252" t="s">
        <v>30</v>
      </c>
      <c r="L365" s="257"/>
      <c r="M365" s="258" t="s">
        <v>30</v>
      </c>
      <c r="N365" s="259" t="s">
        <v>49</v>
      </c>
      <c r="O365" s="84"/>
      <c r="P365" s="221">
        <f>O365*H365</f>
        <v>0</v>
      </c>
      <c r="Q365" s="221">
        <v>0</v>
      </c>
      <c r="R365" s="221">
        <f>Q365*H365</f>
        <v>0</v>
      </c>
      <c r="S365" s="221">
        <v>0</v>
      </c>
      <c r="T365" s="222">
        <f>S365*H365</f>
        <v>0</v>
      </c>
      <c r="AR365" s="223" t="s">
        <v>365</v>
      </c>
      <c r="AT365" s="223" t="s">
        <v>275</v>
      </c>
      <c r="AU365" s="223" t="s">
        <v>135</v>
      </c>
      <c r="AY365" s="17" t="s">
        <v>187</v>
      </c>
      <c r="BE365" s="224">
        <f>IF(N365="základní",J365,0)</f>
        <v>0</v>
      </c>
      <c r="BF365" s="224">
        <f>IF(N365="snížená",J365,0)</f>
        <v>0</v>
      </c>
      <c r="BG365" s="224">
        <f>IF(N365="zákl. přenesená",J365,0)</f>
        <v>0</v>
      </c>
      <c r="BH365" s="224">
        <f>IF(N365="sníž. přenesená",J365,0)</f>
        <v>0</v>
      </c>
      <c r="BI365" s="224">
        <f>IF(N365="nulová",J365,0)</f>
        <v>0</v>
      </c>
      <c r="BJ365" s="17" t="s">
        <v>135</v>
      </c>
      <c r="BK365" s="224">
        <f>ROUND(I365*H365,2)</f>
        <v>0</v>
      </c>
      <c r="BL365" s="17" t="s">
        <v>262</v>
      </c>
      <c r="BM365" s="223" t="s">
        <v>822</v>
      </c>
    </row>
    <row r="366" spans="2:65" s="1" customFormat="1" ht="16.5" customHeight="1">
      <c r="B366" s="39"/>
      <c r="C366" s="250" t="s">
        <v>823</v>
      </c>
      <c r="D366" s="250" t="s">
        <v>275</v>
      </c>
      <c r="E366" s="251" t="s">
        <v>824</v>
      </c>
      <c r="F366" s="252" t="s">
        <v>825</v>
      </c>
      <c r="G366" s="253" t="s">
        <v>339</v>
      </c>
      <c r="H366" s="254">
        <v>1</v>
      </c>
      <c r="I366" s="255"/>
      <c r="J366" s="256">
        <f>ROUND(I366*H366,2)</f>
        <v>0</v>
      </c>
      <c r="K366" s="252" t="s">
        <v>30</v>
      </c>
      <c r="L366" s="257"/>
      <c r="M366" s="258" t="s">
        <v>30</v>
      </c>
      <c r="N366" s="259" t="s">
        <v>49</v>
      </c>
      <c r="O366" s="84"/>
      <c r="P366" s="221">
        <f>O366*H366</f>
        <v>0</v>
      </c>
      <c r="Q366" s="221">
        <v>0</v>
      </c>
      <c r="R366" s="221">
        <f>Q366*H366</f>
        <v>0</v>
      </c>
      <c r="S366" s="221">
        <v>0</v>
      </c>
      <c r="T366" s="222">
        <f>S366*H366</f>
        <v>0</v>
      </c>
      <c r="AR366" s="223" t="s">
        <v>365</v>
      </c>
      <c r="AT366" s="223" t="s">
        <v>275</v>
      </c>
      <c r="AU366" s="223" t="s">
        <v>135</v>
      </c>
      <c r="AY366" s="17" t="s">
        <v>187</v>
      </c>
      <c r="BE366" s="224">
        <f>IF(N366="základní",J366,0)</f>
        <v>0</v>
      </c>
      <c r="BF366" s="224">
        <f>IF(N366="snížená",J366,0)</f>
        <v>0</v>
      </c>
      <c r="BG366" s="224">
        <f>IF(N366="zákl. přenesená",J366,0)</f>
        <v>0</v>
      </c>
      <c r="BH366" s="224">
        <f>IF(N366="sníž. přenesená",J366,0)</f>
        <v>0</v>
      </c>
      <c r="BI366" s="224">
        <f>IF(N366="nulová",J366,0)</f>
        <v>0</v>
      </c>
      <c r="BJ366" s="17" t="s">
        <v>135</v>
      </c>
      <c r="BK366" s="224">
        <f>ROUND(I366*H366,2)</f>
        <v>0</v>
      </c>
      <c r="BL366" s="17" t="s">
        <v>262</v>
      </c>
      <c r="BM366" s="223" t="s">
        <v>826</v>
      </c>
    </row>
    <row r="367" spans="2:65" s="1" customFormat="1" ht="16.5" customHeight="1">
      <c r="B367" s="39"/>
      <c r="C367" s="250" t="s">
        <v>827</v>
      </c>
      <c r="D367" s="250" t="s">
        <v>275</v>
      </c>
      <c r="E367" s="251" t="s">
        <v>828</v>
      </c>
      <c r="F367" s="252" t="s">
        <v>829</v>
      </c>
      <c r="G367" s="253" t="s">
        <v>339</v>
      </c>
      <c r="H367" s="254">
        <v>1</v>
      </c>
      <c r="I367" s="255"/>
      <c r="J367" s="256">
        <f>ROUND(I367*H367,2)</f>
        <v>0</v>
      </c>
      <c r="K367" s="252" t="s">
        <v>30</v>
      </c>
      <c r="L367" s="257"/>
      <c r="M367" s="258" t="s">
        <v>30</v>
      </c>
      <c r="N367" s="259" t="s">
        <v>49</v>
      </c>
      <c r="O367" s="84"/>
      <c r="P367" s="221">
        <f>O367*H367</f>
        <v>0</v>
      </c>
      <c r="Q367" s="221">
        <v>0</v>
      </c>
      <c r="R367" s="221">
        <f>Q367*H367</f>
        <v>0</v>
      </c>
      <c r="S367" s="221">
        <v>0</v>
      </c>
      <c r="T367" s="222">
        <f>S367*H367</f>
        <v>0</v>
      </c>
      <c r="AR367" s="223" t="s">
        <v>365</v>
      </c>
      <c r="AT367" s="223" t="s">
        <v>275</v>
      </c>
      <c r="AU367" s="223" t="s">
        <v>135</v>
      </c>
      <c r="AY367" s="17" t="s">
        <v>187</v>
      </c>
      <c r="BE367" s="224">
        <f>IF(N367="základní",J367,0)</f>
        <v>0</v>
      </c>
      <c r="BF367" s="224">
        <f>IF(N367="snížená",J367,0)</f>
        <v>0</v>
      </c>
      <c r="BG367" s="224">
        <f>IF(N367="zákl. přenesená",J367,0)</f>
        <v>0</v>
      </c>
      <c r="BH367" s="224">
        <f>IF(N367="sníž. přenesená",J367,0)</f>
        <v>0</v>
      </c>
      <c r="BI367" s="224">
        <f>IF(N367="nulová",J367,0)</f>
        <v>0</v>
      </c>
      <c r="BJ367" s="17" t="s">
        <v>135</v>
      </c>
      <c r="BK367" s="224">
        <f>ROUND(I367*H367,2)</f>
        <v>0</v>
      </c>
      <c r="BL367" s="17" t="s">
        <v>262</v>
      </c>
      <c r="BM367" s="223" t="s">
        <v>830</v>
      </c>
    </row>
    <row r="368" spans="2:65" s="1" customFormat="1" ht="16.5" customHeight="1">
      <c r="B368" s="39"/>
      <c r="C368" s="250" t="s">
        <v>831</v>
      </c>
      <c r="D368" s="250" t="s">
        <v>275</v>
      </c>
      <c r="E368" s="251" t="s">
        <v>832</v>
      </c>
      <c r="F368" s="252" t="s">
        <v>833</v>
      </c>
      <c r="G368" s="253" t="s">
        <v>339</v>
      </c>
      <c r="H368" s="254">
        <v>1</v>
      </c>
      <c r="I368" s="255"/>
      <c r="J368" s="256">
        <f>ROUND(I368*H368,2)</f>
        <v>0</v>
      </c>
      <c r="K368" s="252" t="s">
        <v>30</v>
      </c>
      <c r="L368" s="257"/>
      <c r="M368" s="258" t="s">
        <v>30</v>
      </c>
      <c r="N368" s="259" t="s">
        <v>49</v>
      </c>
      <c r="O368" s="84"/>
      <c r="P368" s="221">
        <f>O368*H368</f>
        <v>0</v>
      </c>
      <c r="Q368" s="221">
        <v>0</v>
      </c>
      <c r="R368" s="221">
        <f>Q368*H368</f>
        <v>0</v>
      </c>
      <c r="S368" s="221">
        <v>0</v>
      </c>
      <c r="T368" s="222">
        <f>S368*H368</f>
        <v>0</v>
      </c>
      <c r="AR368" s="223" t="s">
        <v>365</v>
      </c>
      <c r="AT368" s="223" t="s">
        <v>275</v>
      </c>
      <c r="AU368" s="223" t="s">
        <v>135</v>
      </c>
      <c r="AY368" s="17" t="s">
        <v>187</v>
      </c>
      <c r="BE368" s="224">
        <f>IF(N368="základní",J368,0)</f>
        <v>0</v>
      </c>
      <c r="BF368" s="224">
        <f>IF(N368="snížená",J368,0)</f>
        <v>0</v>
      </c>
      <c r="BG368" s="224">
        <f>IF(N368="zákl. přenesená",J368,0)</f>
        <v>0</v>
      </c>
      <c r="BH368" s="224">
        <f>IF(N368="sníž. přenesená",J368,0)</f>
        <v>0</v>
      </c>
      <c r="BI368" s="224">
        <f>IF(N368="nulová",J368,0)</f>
        <v>0</v>
      </c>
      <c r="BJ368" s="17" t="s">
        <v>135</v>
      </c>
      <c r="BK368" s="224">
        <f>ROUND(I368*H368,2)</f>
        <v>0</v>
      </c>
      <c r="BL368" s="17" t="s">
        <v>262</v>
      </c>
      <c r="BM368" s="223" t="s">
        <v>834</v>
      </c>
    </row>
    <row r="369" spans="2:65" s="1" customFormat="1" ht="16.5" customHeight="1">
      <c r="B369" s="39"/>
      <c r="C369" s="250" t="s">
        <v>835</v>
      </c>
      <c r="D369" s="250" t="s">
        <v>275</v>
      </c>
      <c r="E369" s="251" t="s">
        <v>836</v>
      </c>
      <c r="F369" s="252" t="s">
        <v>837</v>
      </c>
      <c r="G369" s="253" t="s">
        <v>339</v>
      </c>
      <c r="H369" s="254">
        <v>1</v>
      </c>
      <c r="I369" s="255"/>
      <c r="J369" s="256">
        <f>ROUND(I369*H369,2)</f>
        <v>0</v>
      </c>
      <c r="K369" s="252" t="s">
        <v>30</v>
      </c>
      <c r="L369" s="257"/>
      <c r="M369" s="258" t="s">
        <v>30</v>
      </c>
      <c r="N369" s="259" t="s">
        <v>49</v>
      </c>
      <c r="O369" s="84"/>
      <c r="P369" s="221">
        <f>O369*H369</f>
        <v>0</v>
      </c>
      <c r="Q369" s="221">
        <v>0</v>
      </c>
      <c r="R369" s="221">
        <f>Q369*H369</f>
        <v>0</v>
      </c>
      <c r="S369" s="221">
        <v>0</v>
      </c>
      <c r="T369" s="222">
        <f>S369*H369</f>
        <v>0</v>
      </c>
      <c r="AR369" s="223" t="s">
        <v>365</v>
      </c>
      <c r="AT369" s="223" t="s">
        <v>275</v>
      </c>
      <c r="AU369" s="223" t="s">
        <v>135</v>
      </c>
      <c r="AY369" s="17" t="s">
        <v>187</v>
      </c>
      <c r="BE369" s="224">
        <f>IF(N369="základní",J369,0)</f>
        <v>0</v>
      </c>
      <c r="BF369" s="224">
        <f>IF(N369="snížená",J369,0)</f>
        <v>0</v>
      </c>
      <c r="BG369" s="224">
        <f>IF(N369="zákl. přenesená",J369,0)</f>
        <v>0</v>
      </c>
      <c r="BH369" s="224">
        <f>IF(N369="sníž. přenesená",J369,0)</f>
        <v>0</v>
      </c>
      <c r="BI369" s="224">
        <f>IF(N369="nulová",J369,0)</f>
        <v>0</v>
      </c>
      <c r="BJ369" s="17" t="s">
        <v>135</v>
      </c>
      <c r="BK369" s="224">
        <f>ROUND(I369*H369,2)</f>
        <v>0</v>
      </c>
      <c r="BL369" s="17" t="s">
        <v>262</v>
      </c>
      <c r="BM369" s="223" t="s">
        <v>838</v>
      </c>
    </row>
    <row r="370" spans="2:65" s="1" customFormat="1" ht="16.5" customHeight="1">
      <c r="B370" s="39"/>
      <c r="C370" s="250" t="s">
        <v>839</v>
      </c>
      <c r="D370" s="250" t="s">
        <v>275</v>
      </c>
      <c r="E370" s="251" t="s">
        <v>840</v>
      </c>
      <c r="F370" s="252" t="s">
        <v>841</v>
      </c>
      <c r="G370" s="253" t="s">
        <v>339</v>
      </c>
      <c r="H370" s="254">
        <v>1</v>
      </c>
      <c r="I370" s="255"/>
      <c r="J370" s="256">
        <f>ROUND(I370*H370,2)</f>
        <v>0</v>
      </c>
      <c r="K370" s="252" t="s">
        <v>30</v>
      </c>
      <c r="L370" s="257"/>
      <c r="M370" s="258" t="s">
        <v>30</v>
      </c>
      <c r="N370" s="259" t="s">
        <v>49</v>
      </c>
      <c r="O370" s="84"/>
      <c r="P370" s="221">
        <f>O370*H370</f>
        <v>0</v>
      </c>
      <c r="Q370" s="221">
        <v>0</v>
      </c>
      <c r="R370" s="221">
        <f>Q370*H370</f>
        <v>0</v>
      </c>
      <c r="S370" s="221">
        <v>0</v>
      </c>
      <c r="T370" s="222">
        <f>S370*H370</f>
        <v>0</v>
      </c>
      <c r="AR370" s="223" t="s">
        <v>365</v>
      </c>
      <c r="AT370" s="223" t="s">
        <v>275</v>
      </c>
      <c r="AU370" s="223" t="s">
        <v>135</v>
      </c>
      <c r="AY370" s="17" t="s">
        <v>187</v>
      </c>
      <c r="BE370" s="224">
        <f>IF(N370="základní",J370,0)</f>
        <v>0</v>
      </c>
      <c r="BF370" s="224">
        <f>IF(N370="snížená",J370,0)</f>
        <v>0</v>
      </c>
      <c r="BG370" s="224">
        <f>IF(N370="zákl. přenesená",J370,0)</f>
        <v>0</v>
      </c>
      <c r="BH370" s="224">
        <f>IF(N370="sníž. přenesená",J370,0)</f>
        <v>0</v>
      </c>
      <c r="BI370" s="224">
        <f>IF(N370="nulová",J370,0)</f>
        <v>0</v>
      </c>
      <c r="BJ370" s="17" t="s">
        <v>135</v>
      </c>
      <c r="BK370" s="224">
        <f>ROUND(I370*H370,2)</f>
        <v>0</v>
      </c>
      <c r="BL370" s="17" t="s">
        <v>262</v>
      </c>
      <c r="BM370" s="223" t="s">
        <v>842</v>
      </c>
    </row>
    <row r="371" spans="2:65" s="1" customFormat="1" ht="16.5" customHeight="1">
      <c r="B371" s="39"/>
      <c r="C371" s="250" t="s">
        <v>477</v>
      </c>
      <c r="D371" s="250" t="s">
        <v>275</v>
      </c>
      <c r="E371" s="251" t="s">
        <v>843</v>
      </c>
      <c r="F371" s="252" t="s">
        <v>844</v>
      </c>
      <c r="G371" s="253" t="s">
        <v>339</v>
      </c>
      <c r="H371" s="254">
        <v>1</v>
      </c>
      <c r="I371" s="255"/>
      <c r="J371" s="256">
        <f>ROUND(I371*H371,2)</f>
        <v>0</v>
      </c>
      <c r="K371" s="252" t="s">
        <v>30</v>
      </c>
      <c r="L371" s="257"/>
      <c r="M371" s="258" t="s">
        <v>30</v>
      </c>
      <c r="N371" s="259" t="s">
        <v>49</v>
      </c>
      <c r="O371" s="84"/>
      <c r="P371" s="221">
        <f>O371*H371</f>
        <v>0</v>
      </c>
      <c r="Q371" s="221">
        <v>0</v>
      </c>
      <c r="R371" s="221">
        <f>Q371*H371</f>
        <v>0</v>
      </c>
      <c r="S371" s="221">
        <v>0</v>
      </c>
      <c r="T371" s="222">
        <f>S371*H371</f>
        <v>0</v>
      </c>
      <c r="AR371" s="223" t="s">
        <v>365</v>
      </c>
      <c r="AT371" s="223" t="s">
        <v>275</v>
      </c>
      <c r="AU371" s="223" t="s">
        <v>135</v>
      </c>
      <c r="AY371" s="17" t="s">
        <v>187</v>
      </c>
      <c r="BE371" s="224">
        <f>IF(N371="základní",J371,0)</f>
        <v>0</v>
      </c>
      <c r="BF371" s="224">
        <f>IF(N371="snížená",J371,0)</f>
        <v>0</v>
      </c>
      <c r="BG371" s="224">
        <f>IF(N371="zákl. přenesená",J371,0)</f>
        <v>0</v>
      </c>
      <c r="BH371" s="224">
        <f>IF(N371="sníž. přenesená",J371,0)</f>
        <v>0</v>
      </c>
      <c r="BI371" s="224">
        <f>IF(N371="nulová",J371,0)</f>
        <v>0</v>
      </c>
      <c r="BJ371" s="17" t="s">
        <v>135</v>
      </c>
      <c r="BK371" s="224">
        <f>ROUND(I371*H371,2)</f>
        <v>0</v>
      </c>
      <c r="BL371" s="17" t="s">
        <v>262</v>
      </c>
      <c r="BM371" s="223" t="s">
        <v>845</v>
      </c>
    </row>
    <row r="372" spans="2:65" s="1" customFormat="1" ht="16.5" customHeight="1">
      <c r="B372" s="39"/>
      <c r="C372" s="250" t="s">
        <v>846</v>
      </c>
      <c r="D372" s="250" t="s">
        <v>275</v>
      </c>
      <c r="E372" s="251" t="s">
        <v>847</v>
      </c>
      <c r="F372" s="252" t="s">
        <v>848</v>
      </c>
      <c r="G372" s="253" t="s">
        <v>339</v>
      </c>
      <c r="H372" s="254">
        <v>1</v>
      </c>
      <c r="I372" s="255"/>
      <c r="J372" s="256">
        <f>ROUND(I372*H372,2)</f>
        <v>0</v>
      </c>
      <c r="K372" s="252" t="s">
        <v>30</v>
      </c>
      <c r="L372" s="257"/>
      <c r="M372" s="258" t="s">
        <v>30</v>
      </c>
      <c r="N372" s="259" t="s">
        <v>49</v>
      </c>
      <c r="O372" s="84"/>
      <c r="P372" s="221">
        <f>O372*H372</f>
        <v>0</v>
      </c>
      <c r="Q372" s="221">
        <v>0</v>
      </c>
      <c r="R372" s="221">
        <f>Q372*H372</f>
        <v>0</v>
      </c>
      <c r="S372" s="221">
        <v>0</v>
      </c>
      <c r="T372" s="222">
        <f>S372*H372</f>
        <v>0</v>
      </c>
      <c r="AR372" s="223" t="s">
        <v>365</v>
      </c>
      <c r="AT372" s="223" t="s">
        <v>275</v>
      </c>
      <c r="AU372" s="223" t="s">
        <v>135</v>
      </c>
      <c r="AY372" s="17" t="s">
        <v>187</v>
      </c>
      <c r="BE372" s="224">
        <f>IF(N372="základní",J372,0)</f>
        <v>0</v>
      </c>
      <c r="BF372" s="224">
        <f>IF(N372="snížená",J372,0)</f>
        <v>0</v>
      </c>
      <c r="BG372" s="224">
        <f>IF(N372="zákl. přenesená",J372,0)</f>
        <v>0</v>
      </c>
      <c r="BH372" s="224">
        <f>IF(N372="sníž. přenesená",J372,0)</f>
        <v>0</v>
      </c>
      <c r="BI372" s="224">
        <f>IF(N372="nulová",J372,0)</f>
        <v>0</v>
      </c>
      <c r="BJ372" s="17" t="s">
        <v>135</v>
      </c>
      <c r="BK372" s="224">
        <f>ROUND(I372*H372,2)</f>
        <v>0</v>
      </c>
      <c r="BL372" s="17" t="s">
        <v>262</v>
      </c>
      <c r="BM372" s="223" t="s">
        <v>849</v>
      </c>
    </row>
    <row r="373" spans="2:65" s="1" customFormat="1" ht="24" customHeight="1">
      <c r="B373" s="39"/>
      <c r="C373" s="212" t="s">
        <v>850</v>
      </c>
      <c r="D373" s="212" t="s">
        <v>189</v>
      </c>
      <c r="E373" s="213" t="s">
        <v>851</v>
      </c>
      <c r="F373" s="214" t="s">
        <v>852</v>
      </c>
      <c r="G373" s="215" t="s">
        <v>339</v>
      </c>
      <c r="H373" s="216">
        <v>11</v>
      </c>
      <c r="I373" s="217"/>
      <c r="J373" s="218">
        <f>ROUND(I373*H373,2)</f>
        <v>0</v>
      </c>
      <c r="K373" s="214" t="s">
        <v>193</v>
      </c>
      <c r="L373" s="44"/>
      <c r="M373" s="219" t="s">
        <v>30</v>
      </c>
      <c r="N373" s="220" t="s">
        <v>49</v>
      </c>
      <c r="O373" s="84"/>
      <c r="P373" s="221">
        <f>O373*H373</f>
        <v>0</v>
      </c>
      <c r="Q373" s="221">
        <v>0</v>
      </c>
      <c r="R373" s="221">
        <f>Q373*H373</f>
        <v>0</v>
      </c>
      <c r="S373" s="221">
        <v>0</v>
      </c>
      <c r="T373" s="222">
        <f>S373*H373</f>
        <v>0</v>
      </c>
      <c r="AR373" s="223" t="s">
        <v>262</v>
      </c>
      <c r="AT373" s="223" t="s">
        <v>189</v>
      </c>
      <c r="AU373" s="223" t="s">
        <v>135</v>
      </c>
      <c r="AY373" s="17" t="s">
        <v>187</v>
      </c>
      <c r="BE373" s="224">
        <f>IF(N373="základní",J373,0)</f>
        <v>0</v>
      </c>
      <c r="BF373" s="224">
        <f>IF(N373="snížená",J373,0)</f>
        <v>0</v>
      </c>
      <c r="BG373" s="224">
        <f>IF(N373="zákl. přenesená",J373,0)</f>
        <v>0</v>
      </c>
      <c r="BH373" s="224">
        <f>IF(N373="sníž. přenesená",J373,0)</f>
        <v>0</v>
      </c>
      <c r="BI373" s="224">
        <f>IF(N373="nulová",J373,0)</f>
        <v>0</v>
      </c>
      <c r="BJ373" s="17" t="s">
        <v>135</v>
      </c>
      <c r="BK373" s="224">
        <f>ROUND(I373*H373,2)</f>
        <v>0</v>
      </c>
      <c r="BL373" s="17" t="s">
        <v>262</v>
      </c>
      <c r="BM373" s="223" t="s">
        <v>853</v>
      </c>
    </row>
    <row r="374" spans="2:65" s="1" customFormat="1" ht="16.5" customHeight="1">
      <c r="B374" s="39"/>
      <c r="C374" s="250" t="s">
        <v>854</v>
      </c>
      <c r="D374" s="250" t="s">
        <v>275</v>
      </c>
      <c r="E374" s="251" t="s">
        <v>855</v>
      </c>
      <c r="F374" s="252" t="s">
        <v>856</v>
      </c>
      <c r="G374" s="253" t="s">
        <v>339</v>
      </c>
      <c r="H374" s="254">
        <v>2</v>
      </c>
      <c r="I374" s="255"/>
      <c r="J374" s="256">
        <f>ROUND(I374*H374,2)</f>
        <v>0</v>
      </c>
      <c r="K374" s="252" t="s">
        <v>193</v>
      </c>
      <c r="L374" s="257"/>
      <c r="M374" s="258" t="s">
        <v>30</v>
      </c>
      <c r="N374" s="259" t="s">
        <v>49</v>
      </c>
      <c r="O374" s="84"/>
      <c r="P374" s="221">
        <f>O374*H374</f>
        <v>0</v>
      </c>
      <c r="Q374" s="221">
        <v>0.0175</v>
      </c>
      <c r="R374" s="221">
        <f>Q374*H374</f>
        <v>0.035</v>
      </c>
      <c r="S374" s="221">
        <v>0</v>
      </c>
      <c r="T374" s="222">
        <f>S374*H374</f>
        <v>0</v>
      </c>
      <c r="AR374" s="223" t="s">
        <v>365</v>
      </c>
      <c r="AT374" s="223" t="s">
        <v>275</v>
      </c>
      <c r="AU374" s="223" t="s">
        <v>135</v>
      </c>
      <c r="AY374" s="17" t="s">
        <v>187</v>
      </c>
      <c r="BE374" s="224">
        <f>IF(N374="základní",J374,0)</f>
        <v>0</v>
      </c>
      <c r="BF374" s="224">
        <f>IF(N374="snížená",J374,0)</f>
        <v>0</v>
      </c>
      <c r="BG374" s="224">
        <f>IF(N374="zákl. přenesená",J374,0)</f>
        <v>0</v>
      </c>
      <c r="BH374" s="224">
        <f>IF(N374="sníž. přenesená",J374,0)</f>
        <v>0</v>
      </c>
      <c r="BI374" s="224">
        <f>IF(N374="nulová",J374,0)</f>
        <v>0</v>
      </c>
      <c r="BJ374" s="17" t="s">
        <v>135</v>
      </c>
      <c r="BK374" s="224">
        <f>ROUND(I374*H374,2)</f>
        <v>0</v>
      </c>
      <c r="BL374" s="17" t="s">
        <v>262</v>
      </c>
      <c r="BM374" s="223" t="s">
        <v>857</v>
      </c>
    </row>
    <row r="375" spans="2:65" s="1" customFormat="1" ht="16.5" customHeight="1">
      <c r="B375" s="39"/>
      <c r="C375" s="250" t="s">
        <v>858</v>
      </c>
      <c r="D375" s="250" t="s">
        <v>275</v>
      </c>
      <c r="E375" s="251" t="s">
        <v>859</v>
      </c>
      <c r="F375" s="252" t="s">
        <v>860</v>
      </c>
      <c r="G375" s="253" t="s">
        <v>339</v>
      </c>
      <c r="H375" s="254">
        <v>1</v>
      </c>
      <c r="I375" s="255"/>
      <c r="J375" s="256">
        <f>ROUND(I375*H375,2)</f>
        <v>0</v>
      </c>
      <c r="K375" s="252" t="s">
        <v>30</v>
      </c>
      <c r="L375" s="257"/>
      <c r="M375" s="258" t="s">
        <v>30</v>
      </c>
      <c r="N375" s="259" t="s">
        <v>49</v>
      </c>
      <c r="O375" s="84"/>
      <c r="P375" s="221">
        <f>O375*H375</f>
        <v>0</v>
      </c>
      <c r="Q375" s="221">
        <v>0.0175</v>
      </c>
      <c r="R375" s="221">
        <f>Q375*H375</f>
        <v>0.0175</v>
      </c>
      <c r="S375" s="221">
        <v>0</v>
      </c>
      <c r="T375" s="222">
        <f>S375*H375</f>
        <v>0</v>
      </c>
      <c r="AR375" s="223" t="s">
        <v>365</v>
      </c>
      <c r="AT375" s="223" t="s">
        <v>275</v>
      </c>
      <c r="AU375" s="223" t="s">
        <v>135</v>
      </c>
      <c r="AY375" s="17" t="s">
        <v>187</v>
      </c>
      <c r="BE375" s="224">
        <f>IF(N375="základní",J375,0)</f>
        <v>0</v>
      </c>
      <c r="BF375" s="224">
        <f>IF(N375="snížená",J375,0)</f>
        <v>0</v>
      </c>
      <c r="BG375" s="224">
        <f>IF(N375="zákl. přenesená",J375,0)</f>
        <v>0</v>
      </c>
      <c r="BH375" s="224">
        <f>IF(N375="sníž. přenesená",J375,0)</f>
        <v>0</v>
      </c>
      <c r="BI375" s="224">
        <f>IF(N375="nulová",J375,0)</f>
        <v>0</v>
      </c>
      <c r="BJ375" s="17" t="s">
        <v>135</v>
      </c>
      <c r="BK375" s="224">
        <f>ROUND(I375*H375,2)</f>
        <v>0</v>
      </c>
      <c r="BL375" s="17" t="s">
        <v>262</v>
      </c>
      <c r="BM375" s="223" t="s">
        <v>861</v>
      </c>
    </row>
    <row r="376" spans="2:65" s="1" customFormat="1" ht="16.5" customHeight="1">
      <c r="B376" s="39"/>
      <c r="C376" s="250" t="s">
        <v>862</v>
      </c>
      <c r="D376" s="250" t="s">
        <v>275</v>
      </c>
      <c r="E376" s="251" t="s">
        <v>863</v>
      </c>
      <c r="F376" s="252" t="s">
        <v>864</v>
      </c>
      <c r="G376" s="253" t="s">
        <v>339</v>
      </c>
      <c r="H376" s="254">
        <v>8</v>
      </c>
      <c r="I376" s="255"/>
      <c r="J376" s="256">
        <f>ROUND(I376*H376,2)</f>
        <v>0</v>
      </c>
      <c r="K376" s="252" t="s">
        <v>30</v>
      </c>
      <c r="L376" s="257"/>
      <c r="M376" s="258" t="s">
        <v>30</v>
      </c>
      <c r="N376" s="259" t="s">
        <v>49</v>
      </c>
      <c r="O376" s="84"/>
      <c r="P376" s="221">
        <f>O376*H376</f>
        <v>0</v>
      </c>
      <c r="Q376" s="221">
        <v>0.0175</v>
      </c>
      <c r="R376" s="221">
        <f>Q376*H376</f>
        <v>0.14</v>
      </c>
      <c r="S376" s="221">
        <v>0</v>
      </c>
      <c r="T376" s="222">
        <f>S376*H376</f>
        <v>0</v>
      </c>
      <c r="AR376" s="223" t="s">
        <v>365</v>
      </c>
      <c r="AT376" s="223" t="s">
        <v>275</v>
      </c>
      <c r="AU376" s="223" t="s">
        <v>135</v>
      </c>
      <c r="AY376" s="17" t="s">
        <v>187</v>
      </c>
      <c r="BE376" s="224">
        <f>IF(N376="základní",J376,0)</f>
        <v>0</v>
      </c>
      <c r="BF376" s="224">
        <f>IF(N376="snížená",J376,0)</f>
        <v>0</v>
      </c>
      <c r="BG376" s="224">
        <f>IF(N376="zákl. přenesená",J376,0)</f>
        <v>0</v>
      </c>
      <c r="BH376" s="224">
        <f>IF(N376="sníž. přenesená",J376,0)</f>
        <v>0</v>
      </c>
      <c r="BI376" s="224">
        <f>IF(N376="nulová",J376,0)</f>
        <v>0</v>
      </c>
      <c r="BJ376" s="17" t="s">
        <v>135</v>
      </c>
      <c r="BK376" s="224">
        <f>ROUND(I376*H376,2)</f>
        <v>0</v>
      </c>
      <c r="BL376" s="17" t="s">
        <v>262</v>
      </c>
      <c r="BM376" s="223" t="s">
        <v>865</v>
      </c>
    </row>
    <row r="377" spans="2:65" s="1" customFormat="1" ht="24" customHeight="1">
      <c r="B377" s="39"/>
      <c r="C377" s="212" t="s">
        <v>866</v>
      </c>
      <c r="D377" s="212" t="s">
        <v>189</v>
      </c>
      <c r="E377" s="213" t="s">
        <v>867</v>
      </c>
      <c r="F377" s="214" t="s">
        <v>868</v>
      </c>
      <c r="G377" s="215" t="s">
        <v>339</v>
      </c>
      <c r="H377" s="216">
        <v>7</v>
      </c>
      <c r="I377" s="217"/>
      <c r="J377" s="218">
        <f>ROUND(I377*H377,2)</f>
        <v>0</v>
      </c>
      <c r="K377" s="214" t="s">
        <v>193</v>
      </c>
      <c r="L377" s="44"/>
      <c r="M377" s="219" t="s">
        <v>30</v>
      </c>
      <c r="N377" s="220" t="s">
        <v>49</v>
      </c>
      <c r="O377" s="84"/>
      <c r="P377" s="221">
        <f>O377*H377</f>
        <v>0</v>
      </c>
      <c r="Q377" s="221">
        <v>0</v>
      </c>
      <c r="R377" s="221">
        <f>Q377*H377</f>
        <v>0</v>
      </c>
      <c r="S377" s="221">
        <v>0</v>
      </c>
      <c r="T377" s="222">
        <f>S377*H377</f>
        <v>0</v>
      </c>
      <c r="AR377" s="223" t="s">
        <v>262</v>
      </c>
      <c r="AT377" s="223" t="s">
        <v>189</v>
      </c>
      <c r="AU377" s="223" t="s">
        <v>135</v>
      </c>
      <c r="AY377" s="17" t="s">
        <v>187</v>
      </c>
      <c r="BE377" s="224">
        <f>IF(N377="základní",J377,0)</f>
        <v>0</v>
      </c>
      <c r="BF377" s="224">
        <f>IF(N377="snížená",J377,0)</f>
        <v>0</v>
      </c>
      <c r="BG377" s="224">
        <f>IF(N377="zákl. přenesená",J377,0)</f>
        <v>0</v>
      </c>
      <c r="BH377" s="224">
        <f>IF(N377="sníž. přenesená",J377,0)</f>
        <v>0</v>
      </c>
      <c r="BI377" s="224">
        <f>IF(N377="nulová",J377,0)</f>
        <v>0</v>
      </c>
      <c r="BJ377" s="17" t="s">
        <v>135</v>
      </c>
      <c r="BK377" s="224">
        <f>ROUND(I377*H377,2)</f>
        <v>0</v>
      </c>
      <c r="BL377" s="17" t="s">
        <v>262</v>
      </c>
      <c r="BM377" s="223" t="s">
        <v>869</v>
      </c>
    </row>
    <row r="378" spans="2:65" s="1" customFormat="1" ht="16.5" customHeight="1">
      <c r="B378" s="39"/>
      <c r="C378" s="250" t="s">
        <v>870</v>
      </c>
      <c r="D378" s="250" t="s">
        <v>275</v>
      </c>
      <c r="E378" s="251" t="s">
        <v>871</v>
      </c>
      <c r="F378" s="252" t="s">
        <v>872</v>
      </c>
      <c r="G378" s="253" t="s">
        <v>339</v>
      </c>
      <c r="H378" s="254">
        <v>2</v>
      </c>
      <c r="I378" s="255"/>
      <c r="J378" s="256">
        <f>ROUND(I378*H378,2)</f>
        <v>0</v>
      </c>
      <c r="K378" s="252" t="s">
        <v>30</v>
      </c>
      <c r="L378" s="257"/>
      <c r="M378" s="258" t="s">
        <v>30</v>
      </c>
      <c r="N378" s="259" t="s">
        <v>49</v>
      </c>
      <c r="O378" s="84"/>
      <c r="P378" s="221">
        <f>O378*H378</f>
        <v>0</v>
      </c>
      <c r="Q378" s="221">
        <v>0</v>
      </c>
      <c r="R378" s="221">
        <f>Q378*H378</f>
        <v>0</v>
      </c>
      <c r="S378" s="221">
        <v>0</v>
      </c>
      <c r="T378" s="222">
        <f>S378*H378</f>
        <v>0</v>
      </c>
      <c r="AR378" s="223" t="s">
        <v>365</v>
      </c>
      <c r="AT378" s="223" t="s">
        <v>275</v>
      </c>
      <c r="AU378" s="223" t="s">
        <v>135</v>
      </c>
      <c r="AY378" s="17" t="s">
        <v>187</v>
      </c>
      <c r="BE378" s="224">
        <f>IF(N378="základní",J378,0)</f>
        <v>0</v>
      </c>
      <c r="BF378" s="224">
        <f>IF(N378="snížená",J378,0)</f>
        <v>0</v>
      </c>
      <c r="BG378" s="224">
        <f>IF(N378="zákl. přenesená",J378,0)</f>
        <v>0</v>
      </c>
      <c r="BH378" s="224">
        <f>IF(N378="sníž. přenesená",J378,0)</f>
        <v>0</v>
      </c>
      <c r="BI378" s="224">
        <f>IF(N378="nulová",J378,0)</f>
        <v>0</v>
      </c>
      <c r="BJ378" s="17" t="s">
        <v>135</v>
      </c>
      <c r="BK378" s="224">
        <f>ROUND(I378*H378,2)</f>
        <v>0</v>
      </c>
      <c r="BL378" s="17" t="s">
        <v>262</v>
      </c>
      <c r="BM378" s="223" t="s">
        <v>873</v>
      </c>
    </row>
    <row r="379" spans="2:65" s="1" customFormat="1" ht="16.5" customHeight="1">
      <c r="B379" s="39"/>
      <c r="C379" s="250" t="s">
        <v>874</v>
      </c>
      <c r="D379" s="250" t="s">
        <v>275</v>
      </c>
      <c r="E379" s="251" t="s">
        <v>875</v>
      </c>
      <c r="F379" s="252" t="s">
        <v>876</v>
      </c>
      <c r="G379" s="253" t="s">
        <v>339</v>
      </c>
      <c r="H379" s="254">
        <v>3</v>
      </c>
      <c r="I379" s="255"/>
      <c r="J379" s="256">
        <f>ROUND(I379*H379,2)</f>
        <v>0</v>
      </c>
      <c r="K379" s="252" t="s">
        <v>30</v>
      </c>
      <c r="L379" s="257"/>
      <c r="M379" s="258" t="s">
        <v>30</v>
      </c>
      <c r="N379" s="259" t="s">
        <v>49</v>
      </c>
      <c r="O379" s="84"/>
      <c r="P379" s="221">
        <f>O379*H379</f>
        <v>0</v>
      </c>
      <c r="Q379" s="221">
        <v>0</v>
      </c>
      <c r="R379" s="221">
        <f>Q379*H379</f>
        <v>0</v>
      </c>
      <c r="S379" s="221">
        <v>0</v>
      </c>
      <c r="T379" s="222">
        <f>S379*H379</f>
        <v>0</v>
      </c>
      <c r="AR379" s="223" t="s">
        <v>365</v>
      </c>
      <c r="AT379" s="223" t="s">
        <v>275</v>
      </c>
      <c r="AU379" s="223" t="s">
        <v>135</v>
      </c>
      <c r="AY379" s="17" t="s">
        <v>187</v>
      </c>
      <c r="BE379" s="224">
        <f>IF(N379="základní",J379,0)</f>
        <v>0</v>
      </c>
      <c r="BF379" s="224">
        <f>IF(N379="snížená",J379,0)</f>
        <v>0</v>
      </c>
      <c r="BG379" s="224">
        <f>IF(N379="zákl. přenesená",J379,0)</f>
        <v>0</v>
      </c>
      <c r="BH379" s="224">
        <f>IF(N379="sníž. přenesená",J379,0)</f>
        <v>0</v>
      </c>
      <c r="BI379" s="224">
        <f>IF(N379="nulová",J379,0)</f>
        <v>0</v>
      </c>
      <c r="BJ379" s="17" t="s">
        <v>135</v>
      </c>
      <c r="BK379" s="224">
        <f>ROUND(I379*H379,2)</f>
        <v>0</v>
      </c>
      <c r="BL379" s="17" t="s">
        <v>262</v>
      </c>
      <c r="BM379" s="223" t="s">
        <v>877</v>
      </c>
    </row>
    <row r="380" spans="2:65" s="1" customFormat="1" ht="16.5" customHeight="1">
      <c r="B380" s="39"/>
      <c r="C380" s="250" t="s">
        <v>878</v>
      </c>
      <c r="D380" s="250" t="s">
        <v>275</v>
      </c>
      <c r="E380" s="251" t="s">
        <v>879</v>
      </c>
      <c r="F380" s="252" t="s">
        <v>880</v>
      </c>
      <c r="G380" s="253" t="s">
        <v>339</v>
      </c>
      <c r="H380" s="254">
        <v>1</v>
      </c>
      <c r="I380" s="255"/>
      <c r="J380" s="256">
        <f>ROUND(I380*H380,2)</f>
        <v>0</v>
      </c>
      <c r="K380" s="252" t="s">
        <v>30</v>
      </c>
      <c r="L380" s="257"/>
      <c r="M380" s="258" t="s">
        <v>30</v>
      </c>
      <c r="N380" s="259" t="s">
        <v>49</v>
      </c>
      <c r="O380" s="84"/>
      <c r="P380" s="221">
        <f>O380*H380</f>
        <v>0</v>
      </c>
      <c r="Q380" s="221">
        <v>0</v>
      </c>
      <c r="R380" s="221">
        <f>Q380*H380</f>
        <v>0</v>
      </c>
      <c r="S380" s="221">
        <v>0</v>
      </c>
      <c r="T380" s="222">
        <f>S380*H380</f>
        <v>0</v>
      </c>
      <c r="AR380" s="223" t="s">
        <v>365</v>
      </c>
      <c r="AT380" s="223" t="s">
        <v>275</v>
      </c>
      <c r="AU380" s="223" t="s">
        <v>135</v>
      </c>
      <c r="AY380" s="17" t="s">
        <v>187</v>
      </c>
      <c r="BE380" s="224">
        <f>IF(N380="základní",J380,0)</f>
        <v>0</v>
      </c>
      <c r="BF380" s="224">
        <f>IF(N380="snížená",J380,0)</f>
        <v>0</v>
      </c>
      <c r="BG380" s="224">
        <f>IF(N380="zákl. přenesená",J380,0)</f>
        <v>0</v>
      </c>
      <c r="BH380" s="224">
        <f>IF(N380="sníž. přenesená",J380,0)</f>
        <v>0</v>
      </c>
      <c r="BI380" s="224">
        <f>IF(N380="nulová",J380,0)</f>
        <v>0</v>
      </c>
      <c r="BJ380" s="17" t="s">
        <v>135</v>
      </c>
      <c r="BK380" s="224">
        <f>ROUND(I380*H380,2)</f>
        <v>0</v>
      </c>
      <c r="BL380" s="17" t="s">
        <v>262</v>
      </c>
      <c r="BM380" s="223" t="s">
        <v>881</v>
      </c>
    </row>
    <row r="381" spans="2:65" s="1" customFormat="1" ht="16.5" customHeight="1">
      <c r="B381" s="39"/>
      <c r="C381" s="250" t="s">
        <v>882</v>
      </c>
      <c r="D381" s="250" t="s">
        <v>275</v>
      </c>
      <c r="E381" s="251" t="s">
        <v>883</v>
      </c>
      <c r="F381" s="252" t="s">
        <v>884</v>
      </c>
      <c r="G381" s="253" t="s">
        <v>339</v>
      </c>
      <c r="H381" s="254">
        <v>1</v>
      </c>
      <c r="I381" s="255"/>
      <c r="J381" s="256">
        <f>ROUND(I381*H381,2)</f>
        <v>0</v>
      </c>
      <c r="K381" s="252" t="s">
        <v>30</v>
      </c>
      <c r="L381" s="257"/>
      <c r="M381" s="258" t="s">
        <v>30</v>
      </c>
      <c r="N381" s="259" t="s">
        <v>49</v>
      </c>
      <c r="O381" s="84"/>
      <c r="P381" s="221">
        <f>O381*H381</f>
        <v>0</v>
      </c>
      <c r="Q381" s="221">
        <v>0</v>
      </c>
      <c r="R381" s="221">
        <f>Q381*H381</f>
        <v>0</v>
      </c>
      <c r="S381" s="221">
        <v>0</v>
      </c>
      <c r="T381" s="222">
        <f>S381*H381</f>
        <v>0</v>
      </c>
      <c r="AR381" s="223" t="s">
        <v>365</v>
      </c>
      <c r="AT381" s="223" t="s">
        <v>275</v>
      </c>
      <c r="AU381" s="223" t="s">
        <v>135</v>
      </c>
      <c r="AY381" s="17" t="s">
        <v>187</v>
      </c>
      <c r="BE381" s="224">
        <f>IF(N381="základní",J381,0)</f>
        <v>0</v>
      </c>
      <c r="BF381" s="224">
        <f>IF(N381="snížená",J381,0)</f>
        <v>0</v>
      </c>
      <c r="BG381" s="224">
        <f>IF(N381="zákl. přenesená",J381,0)</f>
        <v>0</v>
      </c>
      <c r="BH381" s="224">
        <f>IF(N381="sníž. přenesená",J381,0)</f>
        <v>0</v>
      </c>
      <c r="BI381" s="224">
        <f>IF(N381="nulová",J381,0)</f>
        <v>0</v>
      </c>
      <c r="BJ381" s="17" t="s">
        <v>135</v>
      </c>
      <c r="BK381" s="224">
        <f>ROUND(I381*H381,2)</f>
        <v>0</v>
      </c>
      <c r="BL381" s="17" t="s">
        <v>262</v>
      </c>
      <c r="BM381" s="223" t="s">
        <v>885</v>
      </c>
    </row>
    <row r="382" spans="2:65" s="1" customFormat="1" ht="24" customHeight="1">
      <c r="B382" s="39"/>
      <c r="C382" s="212" t="s">
        <v>886</v>
      </c>
      <c r="D382" s="212" t="s">
        <v>189</v>
      </c>
      <c r="E382" s="213" t="s">
        <v>887</v>
      </c>
      <c r="F382" s="214" t="s">
        <v>888</v>
      </c>
      <c r="G382" s="215" t="s">
        <v>339</v>
      </c>
      <c r="H382" s="216">
        <v>3</v>
      </c>
      <c r="I382" s="217"/>
      <c r="J382" s="218">
        <f>ROUND(I382*H382,2)</f>
        <v>0</v>
      </c>
      <c r="K382" s="214" t="s">
        <v>889</v>
      </c>
      <c r="L382" s="44"/>
      <c r="M382" s="219" t="s">
        <v>30</v>
      </c>
      <c r="N382" s="220" t="s">
        <v>49</v>
      </c>
      <c r="O382" s="84"/>
      <c r="P382" s="221">
        <f>O382*H382</f>
        <v>0</v>
      </c>
      <c r="Q382" s="221">
        <v>0</v>
      </c>
      <c r="R382" s="221">
        <f>Q382*H382</f>
        <v>0</v>
      </c>
      <c r="S382" s="221">
        <v>0</v>
      </c>
      <c r="T382" s="222">
        <f>S382*H382</f>
        <v>0</v>
      </c>
      <c r="AR382" s="223" t="s">
        <v>262</v>
      </c>
      <c r="AT382" s="223" t="s">
        <v>189</v>
      </c>
      <c r="AU382" s="223" t="s">
        <v>135</v>
      </c>
      <c r="AY382" s="17" t="s">
        <v>187</v>
      </c>
      <c r="BE382" s="224">
        <f>IF(N382="základní",J382,0)</f>
        <v>0</v>
      </c>
      <c r="BF382" s="224">
        <f>IF(N382="snížená",J382,0)</f>
        <v>0</v>
      </c>
      <c r="BG382" s="224">
        <f>IF(N382="zákl. přenesená",J382,0)</f>
        <v>0</v>
      </c>
      <c r="BH382" s="224">
        <f>IF(N382="sníž. přenesená",J382,0)</f>
        <v>0</v>
      </c>
      <c r="BI382" s="224">
        <f>IF(N382="nulová",J382,0)</f>
        <v>0</v>
      </c>
      <c r="BJ382" s="17" t="s">
        <v>135</v>
      </c>
      <c r="BK382" s="224">
        <f>ROUND(I382*H382,2)</f>
        <v>0</v>
      </c>
      <c r="BL382" s="17" t="s">
        <v>262</v>
      </c>
      <c r="BM382" s="223" t="s">
        <v>890</v>
      </c>
    </row>
    <row r="383" spans="2:65" s="1" customFormat="1" ht="16.5" customHeight="1">
      <c r="B383" s="39"/>
      <c r="C383" s="250" t="s">
        <v>891</v>
      </c>
      <c r="D383" s="250" t="s">
        <v>275</v>
      </c>
      <c r="E383" s="251" t="s">
        <v>892</v>
      </c>
      <c r="F383" s="252" t="s">
        <v>893</v>
      </c>
      <c r="G383" s="253" t="s">
        <v>339</v>
      </c>
      <c r="H383" s="254">
        <v>1</v>
      </c>
      <c r="I383" s="255"/>
      <c r="J383" s="256">
        <f>ROUND(I383*H383,2)</f>
        <v>0</v>
      </c>
      <c r="K383" s="252" t="s">
        <v>30</v>
      </c>
      <c r="L383" s="257"/>
      <c r="M383" s="258" t="s">
        <v>30</v>
      </c>
      <c r="N383" s="259" t="s">
        <v>49</v>
      </c>
      <c r="O383" s="84"/>
      <c r="P383" s="221">
        <f>O383*H383</f>
        <v>0</v>
      </c>
      <c r="Q383" s="221">
        <v>0</v>
      </c>
      <c r="R383" s="221">
        <f>Q383*H383</f>
        <v>0</v>
      </c>
      <c r="S383" s="221">
        <v>0</v>
      </c>
      <c r="T383" s="222">
        <f>S383*H383</f>
        <v>0</v>
      </c>
      <c r="AR383" s="223" t="s">
        <v>365</v>
      </c>
      <c r="AT383" s="223" t="s">
        <v>275</v>
      </c>
      <c r="AU383" s="223" t="s">
        <v>135</v>
      </c>
      <c r="AY383" s="17" t="s">
        <v>187</v>
      </c>
      <c r="BE383" s="224">
        <f>IF(N383="základní",J383,0)</f>
        <v>0</v>
      </c>
      <c r="BF383" s="224">
        <f>IF(N383="snížená",J383,0)</f>
        <v>0</v>
      </c>
      <c r="BG383" s="224">
        <f>IF(N383="zákl. přenesená",J383,0)</f>
        <v>0</v>
      </c>
      <c r="BH383" s="224">
        <f>IF(N383="sníž. přenesená",J383,0)</f>
        <v>0</v>
      </c>
      <c r="BI383" s="224">
        <f>IF(N383="nulová",J383,0)</f>
        <v>0</v>
      </c>
      <c r="BJ383" s="17" t="s">
        <v>135</v>
      </c>
      <c r="BK383" s="224">
        <f>ROUND(I383*H383,2)</f>
        <v>0</v>
      </c>
      <c r="BL383" s="17" t="s">
        <v>262</v>
      </c>
      <c r="BM383" s="223" t="s">
        <v>894</v>
      </c>
    </row>
    <row r="384" spans="2:65" s="1" customFormat="1" ht="16.5" customHeight="1">
      <c r="B384" s="39"/>
      <c r="C384" s="250" t="s">
        <v>895</v>
      </c>
      <c r="D384" s="250" t="s">
        <v>275</v>
      </c>
      <c r="E384" s="251" t="s">
        <v>896</v>
      </c>
      <c r="F384" s="252" t="s">
        <v>897</v>
      </c>
      <c r="G384" s="253" t="s">
        <v>339</v>
      </c>
      <c r="H384" s="254">
        <v>1</v>
      </c>
      <c r="I384" s="255"/>
      <c r="J384" s="256">
        <f>ROUND(I384*H384,2)</f>
        <v>0</v>
      </c>
      <c r="K384" s="252" t="s">
        <v>30</v>
      </c>
      <c r="L384" s="257"/>
      <c r="M384" s="258" t="s">
        <v>30</v>
      </c>
      <c r="N384" s="259" t="s">
        <v>49</v>
      </c>
      <c r="O384" s="84"/>
      <c r="P384" s="221">
        <f>O384*H384</f>
        <v>0</v>
      </c>
      <c r="Q384" s="221">
        <v>0</v>
      </c>
      <c r="R384" s="221">
        <f>Q384*H384</f>
        <v>0</v>
      </c>
      <c r="S384" s="221">
        <v>0</v>
      </c>
      <c r="T384" s="222">
        <f>S384*H384</f>
        <v>0</v>
      </c>
      <c r="AR384" s="223" t="s">
        <v>365</v>
      </c>
      <c r="AT384" s="223" t="s">
        <v>275</v>
      </c>
      <c r="AU384" s="223" t="s">
        <v>135</v>
      </c>
      <c r="AY384" s="17" t="s">
        <v>187</v>
      </c>
      <c r="BE384" s="224">
        <f>IF(N384="základní",J384,0)</f>
        <v>0</v>
      </c>
      <c r="BF384" s="224">
        <f>IF(N384="snížená",J384,0)</f>
        <v>0</v>
      </c>
      <c r="BG384" s="224">
        <f>IF(N384="zákl. přenesená",J384,0)</f>
        <v>0</v>
      </c>
      <c r="BH384" s="224">
        <f>IF(N384="sníž. přenesená",J384,0)</f>
        <v>0</v>
      </c>
      <c r="BI384" s="224">
        <f>IF(N384="nulová",J384,0)</f>
        <v>0</v>
      </c>
      <c r="BJ384" s="17" t="s">
        <v>135</v>
      </c>
      <c r="BK384" s="224">
        <f>ROUND(I384*H384,2)</f>
        <v>0</v>
      </c>
      <c r="BL384" s="17" t="s">
        <v>262</v>
      </c>
      <c r="BM384" s="223" t="s">
        <v>898</v>
      </c>
    </row>
    <row r="385" spans="2:65" s="1" customFormat="1" ht="16.5" customHeight="1">
      <c r="B385" s="39"/>
      <c r="C385" s="250" t="s">
        <v>899</v>
      </c>
      <c r="D385" s="250" t="s">
        <v>275</v>
      </c>
      <c r="E385" s="251" t="s">
        <v>900</v>
      </c>
      <c r="F385" s="252" t="s">
        <v>901</v>
      </c>
      <c r="G385" s="253" t="s">
        <v>339</v>
      </c>
      <c r="H385" s="254">
        <v>1</v>
      </c>
      <c r="I385" s="255"/>
      <c r="J385" s="256">
        <f>ROUND(I385*H385,2)</f>
        <v>0</v>
      </c>
      <c r="K385" s="252" t="s">
        <v>30</v>
      </c>
      <c r="L385" s="257"/>
      <c r="M385" s="258" t="s">
        <v>30</v>
      </c>
      <c r="N385" s="259" t="s">
        <v>49</v>
      </c>
      <c r="O385" s="84"/>
      <c r="P385" s="221">
        <f>O385*H385</f>
        <v>0</v>
      </c>
      <c r="Q385" s="221">
        <v>0</v>
      </c>
      <c r="R385" s="221">
        <f>Q385*H385</f>
        <v>0</v>
      </c>
      <c r="S385" s="221">
        <v>0</v>
      </c>
      <c r="T385" s="222">
        <f>S385*H385</f>
        <v>0</v>
      </c>
      <c r="AR385" s="223" t="s">
        <v>365</v>
      </c>
      <c r="AT385" s="223" t="s">
        <v>275</v>
      </c>
      <c r="AU385" s="223" t="s">
        <v>135</v>
      </c>
      <c r="AY385" s="17" t="s">
        <v>187</v>
      </c>
      <c r="BE385" s="224">
        <f>IF(N385="základní",J385,0)</f>
        <v>0</v>
      </c>
      <c r="BF385" s="224">
        <f>IF(N385="snížená",J385,0)</f>
        <v>0</v>
      </c>
      <c r="BG385" s="224">
        <f>IF(N385="zákl. přenesená",J385,0)</f>
        <v>0</v>
      </c>
      <c r="BH385" s="224">
        <f>IF(N385="sníž. přenesená",J385,0)</f>
        <v>0</v>
      </c>
      <c r="BI385" s="224">
        <f>IF(N385="nulová",J385,0)</f>
        <v>0</v>
      </c>
      <c r="BJ385" s="17" t="s">
        <v>135</v>
      </c>
      <c r="BK385" s="224">
        <f>ROUND(I385*H385,2)</f>
        <v>0</v>
      </c>
      <c r="BL385" s="17" t="s">
        <v>262</v>
      </c>
      <c r="BM385" s="223" t="s">
        <v>902</v>
      </c>
    </row>
    <row r="386" spans="2:65" s="1" customFormat="1" ht="24" customHeight="1">
      <c r="B386" s="39"/>
      <c r="C386" s="212" t="s">
        <v>903</v>
      </c>
      <c r="D386" s="212" t="s">
        <v>189</v>
      </c>
      <c r="E386" s="213" t="s">
        <v>904</v>
      </c>
      <c r="F386" s="214" t="s">
        <v>905</v>
      </c>
      <c r="G386" s="215" t="s">
        <v>236</v>
      </c>
      <c r="H386" s="216">
        <v>25</v>
      </c>
      <c r="I386" s="217"/>
      <c r="J386" s="218">
        <f>ROUND(I386*H386,2)</f>
        <v>0</v>
      </c>
      <c r="K386" s="214" t="s">
        <v>30</v>
      </c>
      <c r="L386" s="44"/>
      <c r="M386" s="219" t="s">
        <v>30</v>
      </c>
      <c r="N386" s="220" t="s">
        <v>49</v>
      </c>
      <c r="O386" s="84"/>
      <c r="P386" s="221">
        <f>O386*H386</f>
        <v>0</v>
      </c>
      <c r="Q386" s="221">
        <v>0</v>
      </c>
      <c r="R386" s="221">
        <f>Q386*H386</f>
        <v>0</v>
      </c>
      <c r="S386" s="221">
        <v>0</v>
      </c>
      <c r="T386" s="222">
        <f>S386*H386</f>
        <v>0</v>
      </c>
      <c r="AR386" s="223" t="s">
        <v>262</v>
      </c>
      <c r="AT386" s="223" t="s">
        <v>189</v>
      </c>
      <c r="AU386" s="223" t="s">
        <v>135</v>
      </c>
      <c r="AY386" s="17" t="s">
        <v>187</v>
      </c>
      <c r="BE386" s="224">
        <f>IF(N386="základní",J386,0)</f>
        <v>0</v>
      </c>
      <c r="BF386" s="224">
        <f>IF(N386="snížená",J386,0)</f>
        <v>0</v>
      </c>
      <c r="BG386" s="224">
        <f>IF(N386="zákl. přenesená",J386,0)</f>
        <v>0</v>
      </c>
      <c r="BH386" s="224">
        <f>IF(N386="sníž. přenesená",J386,0)</f>
        <v>0</v>
      </c>
      <c r="BI386" s="224">
        <f>IF(N386="nulová",J386,0)</f>
        <v>0</v>
      </c>
      <c r="BJ386" s="17" t="s">
        <v>135</v>
      </c>
      <c r="BK386" s="224">
        <f>ROUND(I386*H386,2)</f>
        <v>0</v>
      </c>
      <c r="BL386" s="17" t="s">
        <v>262</v>
      </c>
      <c r="BM386" s="223" t="s">
        <v>906</v>
      </c>
    </row>
    <row r="387" spans="2:65" s="1" customFormat="1" ht="16.5" customHeight="1">
      <c r="B387" s="39"/>
      <c r="C387" s="250" t="s">
        <v>907</v>
      </c>
      <c r="D387" s="250" t="s">
        <v>275</v>
      </c>
      <c r="E387" s="251" t="s">
        <v>908</v>
      </c>
      <c r="F387" s="252" t="s">
        <v>909</v>
      </c>
      <c r="G387" s="253" t="s">
        <v>236</v>
      </c>
      <c r="H387" s="254">
        <v>25</v>
      </c>
      <c r="I387" s="255"/>
      <c r="J387" s="256">
        <f>ROUND(I387*H387,2)</f>
        <v>0</v>
      </c>
      <c r="K387" s="252" t="s">
        <v>193</v>
      </c>
      <c r="L387" s="257"/>
      <c r="M387" s="258" t="s">
        <v>30</v>
      </c>
      <c r="N387" s="259" t="s">
        <v>49</v>
      </c>
      <c r="O387" s="84"/>
      <c r="P387" s="221">
        <f>O387*H387</f>
        <v>0</v>
      </c>
      <c r="Q387" s="221">
        <v>0.007</v>
      </c>
      <c r="R387" s="221">
        <f>Q387*H387</f>
        <v>0.17500000000000002</v>
      </c>
      <c r="S387" s="221">
        <v>0</v>
      </c>
      <c r="T387" s="222">
        <f>S387*H387</f>
        <v>0</v>
      </c>
      <c r="AR387" s="223" t="s">
        <v>365</v>
      </c>
      <c r="AT387" s="223" t="s">
        <v>275</v>
      </c>
      <c r="AU387" s="223" t="s">
        <v>135</v>
      </c>
      <c r="AY387" s="17" t="s">
        <v>187</v>
      </c>
      <c r="BE387" s="224">
        <f>IF(N387="základní",J387,0)</f>
        <v>0</v>
      </c>
      <c r="BF387" s="224">
        <f>IF(N387="snížená",J387,0)</f>
        <v>0</v>
      </c>
      <c r="BG387" s="224">
        <f>IF(N387="zákl. přenesená",J387,0)</f>
        <v>0</v>
      </c>
      <c r="BH387" s="224">
        <f>IF(N387="sníž. přenesená",J387,0)</f>
        <v>0</v>
      </c>
      <c r="BI387" s="224">
        <f>IF(N387="nulová",J387,0)</f>
        <v>0</v>
      </c>
      <c r="BJ387" s="17" t="s">
        <v>135</v>
      </c>
      <c r="BK387" s="224">
        <f>ROUND(I387*H387,2)</f>
        <v>0</v>
      </c>
      <c r="BL387" s="17" t="s">
        <v>262</v>
      </c>
      <c r="BM387" s="223" t="s">
        <v>910</v>
      </c>
    </row>
    <row r="388" spans="2:65" s="1" customFormat="1" ht="24" customHeight="1">
      <c r="B388" s="39"/>
      <c r="C388" s="212" t="s">
        <v>911</v>
      </c>
      <c r="D388" s="212" t="s">
        <v>189</v>
      </c>
      <c r="E388" s="213" t="s">
        <v>912</v>
      </c>
      <c r="F388" s="214" t="s">
        <v>913</v>
      </c>
      <c r="G388" s="215" t="s">
        <v>269</v>
      </c>
      <c r="H388" s="216">
        <v>0.383</v>
      </c>
      <c r="I388" s="217"/>
      <c r="J388" s="218">
        <f>ROUND(I388*H388,2)</f>
        <v>0</v>
      </c>
      <c r="K388" s="214" t="s">
        <v>193</v>
      </c>
      <c r="L388" s="44"/>
      <c r="M388" s="219" t="s">
        <v>30</v>
      </c>
      <c r="N388" s="220" t="s">
        <v>49</v>
      </c>
      <c r="O388" s="84"/>
      <c r="P388" s="221">
        <f>O388*H388</f>
        <v>0</v>
      </c>
      <c r="Q388" s="221">
        <v>0</v>
      </c>
      <c r="R388" s="221">
        <f>Q388*H388</f>
        <v>0</v>
      </c>
      <c r="S388" s="221">
        <v>0</v>
      </c>
      <c r="T388" s="222">
        <f>S388*H388</f>
        <v>0</v>
      </c>
      <c r="AR388" s="223" t="s">
        <v>262</v>
      </c>
      <c r="AT388" s="223" t="s">
        <v>189</v>
      </c>
      <c r="AU388" s="223" t="s">
        <v>135</v>
      </c>
      <c r="AY388" s="17" t="s">
        <v>187</v>
      </c>
      <c r="BE388" s="224">
        <f>IF(N388="základní",J388,0)</f>
        <v>0</v>
      </c>
      <c r="BF388" s="224">
        <f>IF(N388="snížená",J388,0)</f>
        <v>0</v>
      </c>
      <c r="BG388" s="224">
        <f>IF(N388="zákl. přenesená",J388,0)</f>
        <v>0</v>
      </c>
      <c r="BH388" s="224">
        <f>IF(N388="sníž. přenesená",J388,0)</f>
        <v>0</v>
      </c>
      <c r="BI388" s="224">
        <f>IF(N388="nulová",J388,0)</f>
        <v>0</v>
      </c>
      <c r="BJ388" s="17" t="s">
        <v>135</v>
      </c>
      <c r="BK388" s="224">
        <f>ROUND(I388*H388,2)</f>
        <v>0</v>
      </c>
      <c r="BL388" s="17" t="s">
        <v>262</v>
      </c>
      <c r="BM388" s="223" t="s">
        <v>914</v>
      </c>
    </row>
    <row r="389" spans="2:63" s="11" customFormat="1" ht="22.8" customHeight="1">
      <c r="B389" s="196"/>
      <c r="C389" s="197"/>
      <c r="D389" s="198" t="s">
        <v>76</v>
      </c>
      <c r="E389" s="210" t="s">
        <v>915</v>
      </c>
      <c r="F389" s="210" t="s">
        <v>916</v>
      </c>
      <c r="G389" s="197"/>
      <c r="H389" s="197"/>
      <c r="I389" s="200"/>
      <c r="J389" s="211">
        <f>BK389</f>
        <v>0</v>
      </c>
      <c r="K389" s="197"/>
      <c r="L389" s="202"/>
      <c r="M389" s="203"/>
      <c r="N389" s="204"/>
      <c r="O389" s="204"/>
      <c r="P389" s="205">
        <f>SUM(P390:P394)</f>
        <v>0</v>
      </c>
      <c r="Q389" s="204"/>
      <c r="R389" s="205">
        <f>SUM(R390:R394)</f>
        <v>0.035500000000000004</v>
      </c>
      <c r="S389" s="204"/>
      <c r="T389" s="206">
        <f>SUM(T390:T394)</f>
        <v>0</v>
      </c>
      <c r="AR389" s="207" t="s">
        <v>135</v>
      </c>
      <c r="AT389" s="208" t="s">
        <v>76</v>
      </c>
      <c r="AU389" s="208" t="s">
        <v>21</v>
      </c>
      <c r="AY389" s="207" t="s">
        <v>187</v>
      </c>
      <c r="BK389" s="209">
        <f>SUM(BK390:BK394)</f>
        <v>0</v>
      </c>
    </row>
    <row r="390" spans="2:65" s="1" customFormat="1" ht="16.5" customHeight="1">
      <c r="B390" s="39"/>
      <c r="C390" s="212" t="s">
        <v>917</v>
      </c>
      <c r="D390" s="212" t="s">
        <v>189</v>
      </c>
      <c r="E390" s="213" t="s">
        <v>918</v>
      </c>
      <c r="F390" s="214" t="s">
        <v>919</v>
      </c>
      <c r="G390" s="215" t="s">
        <v>339</v>
      </c>
      <c r="H390" s="216">
        <v>5</v>
      </c>
      <c r="I390" s="217"/>
      <c r="J390" s="218">
        <f>ROUND(I390*H390,2)</f>
        <v>0</v>
      </c>
      <c r="K390" s="214" t="s">
        <v>193</v>
      </c>
      <c r="L390" s="44"/>
      <c r="M390" s="219" t="s">
        <v>30</v>
      </c>
      <c r="N390" s="220" t="s">
        <v>49</v>
      </c>
      <c r="O390" s="84"/>
      <c r="P390" s="221">
        <f>O390*H390</f>
        <v>0</v>
      </c>
      <c r="Q390" s="221">
        <v>0</v>
      </c>
      <c r="R390" s="221">
        <f>Q390*H390</f>
        <v>0</v>
      </c>
      <c r="S390" s="221">
        <v>0</v>
      </c>
      <c r="T390" s="222">
        <f>S390*H390</f>
        <v>0</v>
      </c>
      <c r="AR390" s="223" t="s">
        <v>262</v>
      </c>
      <c r="AT390" s="223" t="s">
        <v>189</v>
      </c>
      <c r="AU390" s="223" t="s">
        <v>135</v>
      </c>
      <c r="AY390" s="17" t="s">
        <v>187</v>
      </c>
      <c r="BE390" s="224">
        <f>IF(N390="základní",J390,0)</f>
        <v>0</v>
      </c>
      <c r="BF390" s="224">
        <f>IF(N390="snížená",J390,0)</f>
        <v>0</v>
      </c>
      <c r="BG390" s="224">
        <f>IF(N390="zákl. přenesená",J390,0)</f>
        <v>0</v>
      </c>
      <c r="BH390" s="224">
        <f>IF(N390="sníž. přenesená",J390,0)</f>
        <v>0</v>
      </c>
      <c r="BI390" s="224">
        <f>IF(N390="nulová",J390,0)</f>
        <v>0</v>
      </c>
      <c r="BJ390" s="17" t="s">
        <v>135</v>
      </c>
      <c r="BK390" s="224">
        <f>ROUND(I390*H390,2)</f>
        <v>0</v>
      </c>
      <c r="BL390" s="17" t="s">
        <v>262</v>
      </c>
      <c r="BM390" s="223" t="s">
        <v>920</v>
      </c>
    </row>
    <row r="391" spans="2:47" s="1" customFormat="1" ht="12">
      <c r="B391" s="39"/>
      <c r="C391" s="40"/>
      <c r="D391" s="225" t="s">
        <v>196</v>
      </c>
      <c r="E391" s="40"/>
      <c r="F391" s="226" t="s">
        <v>921</v>
      </c>
      <c r="G391" s="40"/>
      <c r="H391" s="40"/>
      <c r="I391" s="136"/>
      <c r="J391" s="40"/>
      <c r="K391" s="40"/>
      <c r="L391" s="44"/>
      <c r="M391" s="227"/>
      <c r="N391" s="84"/>
      <c r="O391" s="84"/>
      <c r="P391" s="84"/>
      <c r="Q391" s="84"/>
      <c r="R391" s="84"/>
      <c r="S391" s="84"/>
      <c r="T391" s="85"/>
      <c r="AT391" s="17" t="s">
        <v>196</v>
      </c>
      <c r="AU391" s="17" t="s">
        <v>135</v>
      </c>
    </row>
    <row r="392" spans="2:65" s="1" customFormat="1" ht="16.5" customHeight="1">
      <c r="B392" s="39"/>
      <c r="C392" s="250" t="s">
        <v>922</v>
      </c>
      <c r="D392" s="250" t="s">
        <v>275</v>
      </c>
      <c r="E392" s="251" t="s">
        <v>923</v>
      </c>
      <c r="F392" s="252" t="s">
        <v>924</v>
      </c>
      <c r="G392" s="253" t="s">
        <v>925</v>
      </c>
      <c r="H392" s="254">
        <v>5</v>
      </c>
      <c r="I392" s="255"/>
      <c r="J392" s="256">
        <f>ROUND(I392*H392,2)</f>
        <v>0</v>
      </c>
      <c r="K392" s="252" t="s">
        <v>30</v>
      </c>
      <c r="L392" s="257"/>
      <c r="M392" s="258" t="s">
        <v>30</v>
      </c>
      <c r="N392" s="259" t="s">
        <v>49</v>
      </c>
      <c r="O392" s="84"/>
      <c r="P392" s="221">
        <f>O392*H392</f>
        <v>0</v>
      </c>
      <c r="Q392" s="221">
        <v>0.0071</v>
      </c>
      <c r="R392" s="221">
        <f>Q392*H392</f>
        <v>0.035500000000000004</v>
      </c>
      <c r="S392" s="221">
        <v>0</v>
      </c>
      <c r="T392" s="222">
        <f>S392*H392</f>
        <v>0</v>
      </c>
      <c r="AR392" s="223" t="s">
        <v>365</v>
      </c>
      <c r="AT392" s="223" t="s">
        <v>275</v>
      </c>
      <c r="AU392" s="223" t="s">
        <v>135</v>
      </c>
      <c r="AY392" s="17" t="s">
        <v>187</v>
      </c>
      <c r="BE392" s="224">
        <f>IF(N392="základní",J392,0)</f>
        <v>0</v>
      </c>
      <c r="BF392" s="224">
        <f>IF(N392="snížená",J392,0)</f>
        <v>0</v>
      </c>
      <c r="BG392" s="224">
        <f>IF(N392="zákl. přenesená",J392,0)</f>
        <v>0</v>
      </c>
      <c r="BH392" s="224">
        <f>IF(N392="sníž. přenesená",J392,0)</f>
        <v>0</v>
      </c>
      <c r="BI392" s="224">
        <f>IF(N392="nulová",J392,0)</f>
        <v>0</v>
      </c>
      <c r="BJ392" s="17" t="s">
        <v>135</v>
      </c>
      <c r="BK392" s="224">
        <f>ROUND(I392*H392,2)</f>
        <v>0</v>
      </c>
      <c r="BL392" s="17" t="s">
        <v>262</v>
      </c>
      <c r="BM392" s="223" t="s">
        <v>926</v>
      </c>
    </row>
    <row r="393" spans="2:65" s="1" customFormat="1" ht="16.5" customHeight="1">
      <c r="B393" s="39"/>
      <c r="C393" s="212" t="s">
        <v>927</v>
      </c>
      <c r="D393" s="212" t="s">
        <v>189</v>
      </c>
      <c r="E393" s="213" t="s">
        <v>928</v>
      </c>
      <c r="F393" s="214" t="s">
        <v>929</v>
      </c>
      <c r="G393" s="215" t="s">
        <v>436</v>
      </c>
      <c r="H393" s="216">
        <v>1</v>
      </c>
      <c r="I393" s="217"/>
      <c r="J393" s="218">
        <f>ROUND(I393*H393,2)</f>
        <v>0</v>
      </c>
      <c r="K393" s="214" t="s">
        <v>30</v>
      </c>
      <c r="L393" s="44"/>
      <c r="M393" s="219" t="s">
        <v>30</v>
      </c>
      <c r="N393" s="220" t="s">
        <v>49</v>
      </c>
      <c r="O393" s="84"/>
      <c r="P393" s="221">
        <f>O393*H393</f>
        <v>0</v>
      </c>
      <c r="Q393" s="221">
        <v>0</v>
      </c>
      <c r="R393" s="221">
        <f>Q393*H393</f>
        <v>0</v>
      </c>
      <c r="S393" s="221">
        <v>0</v>
      </c>
      <c r="T393" s="222">
        <f>S393*H393</f>
        <v>0</v>
      </c>
      <c r="AR393" s="223" t="s">
        <v>262</v>
      </c>
      <c r="AT393" s="223" t="s">
        <v>189</v>
      </c>
      <c r="AU393" s="223" t="s">
        <v>135</v>
      </c>
      <c r="AY393" s="17" t="s">
        <v>187</v>
      </c>
      <c r="BE393" s="224">
        <f>IF(N393="základní",J393,0)</f>
        <v>0</v>
      </c>
      <c r="BF393" s="224">
        <f>IF(N393="snížená",J393,0)</f>
        <v>0</v>
      </c>
      <c r="BG393" s="224">
        <f>IF(N393="zákl. přenesená",J393,0)</f>
        <v>0</v>
      </c>
      <c r="BH393" s="224">
        <f>IF(N393="sníž. přenesená",J393,0)</f>
        <v>0</v>
      </c>
      <c r="BI393" s="224">
        <f>IF(N393="nulová",J393,0)</f>
        <v>0</v>
      </c>
      <c r="BJ393" s="17" t="s">
        <v>135</v>
      </c>
      <c r="BK393" s="224">
        <f>ROUND(I393*H393,2)</f>
        <v>0</v>
      </c>
      <c r="BL393" s="17" t="s">
        <v>262</v>
      </c>
      <c r="BM393" s="223" t="s">
        <v>930</v>
      </c>
    </row>
    <row r="394" spans="2:47" s="1" customFormat="1" ht="12">
      <c r="B394" s="39"/>
      <c r="C394" s="40"/>
      <c r="D394" s="225" t="s">
        <v>196</v>
      </c>
      <c r="E394" s="40"/>
      <c r="F394" s="226" t="s">
        <v>931</v>
      </c>
      <c r="G394" s="40"/>
      <c r="H394" s="40"/>
      <c r="I394" s="136"/>
      <c r="J394" s="40"/>
      <c r="K394" s="40"/>
      <c r="L394" s="44"/>
      <c r="M394" s="227"/>
      <c r="N394" s="84"/>
      <c r="O394" s="84"/>
      <c r="P394" s="84"/>
      <c r="Q394" s="84"/>
      <c r="R394" s="84"/>
      <c r="S394" s="84"/>
      <c r="T394" s="85"/>
      <c r="AT394" s="17" t="s">
        <v>196</v>
      </c>
      <c r="AU394" s="17" t="s">
        <v>135</v>
      </c>
    </row>
    <row r="395" spans="2:63" s="11" customFormat="1" ht="22.8" customHeight="1">
      <c r="B395" s="196"/>
      <c r="C395" s="197"/>
      <c r="D395" s="198" t="s">
        <v>76</v>
      </c>
      <c r="E395" s="210" t="s">
        <v>932</v>
      </c>
      <c r="F395" s="210" t="s">
        <v>933</v>
      </c>
      <c r="G395" s="197"/>
      <c r="H395" s="197"/>
      <c r="I395" s="200"/>
      <c r="J395" s="211">
        <f>BK395</f>
        <v>0</v>
      </c>
      <c r="K395" s="197"/>
      <c r="L395" s="202"/>
      <c r="M395" s="203"/>
      <c r="N395" s="204"/>
      <c r="O395" s="204"/>
      <c r="P395" s="205">
        <f>SUM(P396:P409)</f>
        <v>0</v>
      </c>
      <c r="Q395" s="204"/>
      <c r="R395" s="205">
        <f>SUM(R396:R409)</f>
        <v>8.245094</v>
      </c>
      <c r="S395" s="204"/>
      <c r="T395" s="206">
        <f>SUM(T396:T409)</f>
        <v>0</v>
      </c>
      <c r="AR395" s="207" t="s">
        <v>135</v>
      </c>
      <c r="AT395" s="208" t="s">
        <v>76</v>
      </c>
      <c r="AU395" s="208" t="s">
        <v>21</v>
      </c>
      <c r="AY395" s="207" t="s">
        <v>187</v>
      </c>
      <c r="BK395" s="209">
        <f>SUM(BK396:BK409)</f>
        <v>0</v>
      </c>
    </row>
    <row r="396" spans="2:65" s="1" customFormat="1" ht="16.5" customHeight="1">
      <c r="B396" s="39"/>
      <c r="C396" s="212" t="s">
        <v>934</v>
      </c>
      <c r="D396" s="212" t="s">
        <v>189</v>
      </c>
      <c r="E396" s="213" t="s">
        <v>935</v>
      </c>
      <c r="F396" s="214" t="s">
        <v>936</v>
      </c>
      <c r="G396" s="215" t="s">
        <v>236</v>
      </c>
      <c r="H396" s="216">
        <v>162.8</v>
      </c>
      <c r="I396" s="217"/>
      <c r="J396" s="218">
        <f>ROUND(I396*H396,2)</f>
        <v>0</v>
      </c>
      <c r="K396" s="214" t="s">
        <v>193</v>
      </c>
      <c r="L396" s="44"/>
      <c r="M396" s="219" t="s">
        <v>30</v>
      </c>
      <c r="N396" s="220" t="s">
        <v>49</v>
      </c>
      <c r="O396" s="84"/>
      <c r="P396" s="221">
        <f>O396*H396</f>
        <v>0</v>
      </c>
      <c r="Q396" s="221">
        <v>0.00028</v>
      </c>
      <c r="R396" s="221">
        <f>Q396*H396</f>
        <v>0.045584</v>
      </c>
      <c r="S396" s="221">
        <v>0</v>
      </c>
      <c r="T396" s="222">
        <f>S396*H396</f>
        <v>0</v>
      </c>
      <c r="AR396" s="223" t="s">
        <v>262</v>
      </c>
      <c r="AT396" s="223" t="s">
        <v>189</v>
      </c>
      <c r="AU396" s="223" t="s">
        <v>135</v>
      </c>
      <c r="AY396" s="17" t="s">
        <v>187</v>
      </c>
      <c r="BE396" s="224">
        <f>IF(N396="základní",J396,0)</f>
        <v>0</v>
      </c>
      <c r="BF396" s="224">
        <f>IF(N396="snížená",J396,0)</f>
        <v>0</v>
      </c>
      <c r="BG396" s="224">
        <f>IF(N396="zákl. přenesená",J396,0)</f>
        <v>0</v>
      </c>
      <c r="BH396" s="224">
        <f>IF(N396="sníž. přenesená",J396,0)</f>
        <v>0</v>
      </c>
      <c r="BI396" s="224">
        <f>IF(N396="nulová",J396,0)</f>
        <v>0</v>
      </c>
      <c r="BJ396" s="17" t="s">
        <v>135</v>
      </c>
      <c r="BK396" s="224">
        <f>ROUND(I396*H396,2)</f>
        <v>0</v>
      </c>
      <c r="BL396" s="17" t="s">
        <v>262</v>
      </c>
      <c r="BM396" s="223" t="s">
        <v>937</v>
      </c>
    </row>
    <row r="397" spans="2:51" s="12" customFormat="1" ht="12">
      <c r="B397" s="228"/>
      <c r="C397" s="229"/>
      <c r="D397" s="225" t="s">
        <v>231</v>
      </c>
      <c r="E397" s="230" t="s">
        <v>30</v>
      </c>
      <c r="F397" s="231" t="s">
        <v>938</v>
      </c>
      <c r="G397" s="229"/>
      <c r="H397" s="232">
        <v>162.8</v>
      </c>
      <c r="I397" s="233"/>
      <c r="J397" s="229"/>
      <c r="K397" s="229"/>
      <c r="L397" s="234"/>
      <c r="M397" s="235"/>
      <c r="N397" s="236"/>
      <c r="O397" s="236"/>
      <c r="P397" s="236"/>
      <c r="Q397" s="236"/>
      <c r="R397" s="236"/>
      <c r="S397" s="236"/>
      <c r="T397" s="237"/>
      <c r="AT397" s="238" t="s">
        <v>231</v>
      </c>
      <c r="AU397" s="238" t="s">
        <v>135</v>
      </c>
      <c r="AV397" s="12" t="s">
        <v>135</v>
      </c>
      <c r="AW397" s="12" t="s">
        <v>37</v>
      </c>
      <c r="AX397" s="12" t="s">
        <v>21</v>
      </c>
      <c r="AY397" s="238" t="s">
        <v>187</v>
      </c>
    </row>
    <row r="398" spans="2:65" s="1" customFormat="1" ht="16.5" customHeight="1">
      <c r="B398" s="39"/>
      <c r="C398" s="250" t="s">
        <v>939</v>
      </c>
      <c r="D398" s="250" t="s">
        <v>275</v>
      </c>
      <c r="E398" s="251" t="s">
        <v>940</v>
      </c>
      <c r="F398" s="252" t="s">
        <v>941</v>
      </c>
      <c r="G398" s="253" t="s">
        <v>339</v>
      </c>
      <c r="H398" s="254">
        <v>555.000000000001</v>
      </c>
      <c r="I398" s="255"/>
      <c r="J398" s="256">
        <f>ROUND(I398*H398,2)</f>
        <v>0</v>
      </c>
      <c r="K398" s="252" t="s">
        <v>193</v>
      </c>
      <c r="L398" s="257"/>
      <c r="M398" s="258" t="s">
        <v>30</v>
      </c>
      <c r="N398" s="259" t="s">
        <v>49</v>
      </c>
      <c r="O398" s="84"/>
      <c r="P398" s="221">
        <f>O398*H398</f>
        <v>0</v>
      </c>
      <c r="Q398" s="221">
        <v>0.00045</v>
      </c>
      <c r="R398" s="221">
        <f>Q398*H398</f>
        <v>0.24975000000000044</v>
      </c>
      <c r="S398" s="221">
        <v>0</v>
      </c>
      <c r="T398" s="222">
        <f>S398*H398</f>
        <v>0</v>
      </c>
      <c r="AR398" s="223" t="s">
        <v>365</v>
      </c>
      <c r="AT398" s="223" t="s">
        <v>275</v>
      </c>
      <c r="AU398" s="223" t="s">
        <v>135</v>
      </c>
      <c r="AY398" s="17" t="s">
        <v>187</v>
      </c>
      <c r="BE398" s="224">
        <f>IF(N398="základní",J398,0)</f>
        <v>0</v>
      </c>
      <c r="BF398" s="224">
        <f>IF(N398="snížená",J398,0)</f>
        <v>0</v>
      </c>
      <c r="BG398" s="224">
        <f>IF(N398="zákl. přenesená",J398,0)</f>
        <v>0</v>
      </c>
      <c r="BH398" s="224">
        <f>IF(N398="sníž. přenesená",J398,0)</f>
        <v>0</v>
      </c>
      <c r="BI398" s="224">
        <f>IF(N398="nulová",J398,0)</f>
        <v>0</v>
      </c>
      <c r="BJ398" s="17" t="s">
        <v>135</v>
      </c>
      <c r="BK398" s="224">
        <f>ROUND(I398*H398,2)</f>
        <v>0</v>
      </c>
      <c r="BL398" s="17" t="s">
        <v>262</v>
      </c>
      <c r="BM398" s="223" t="s">
        <v>942</v>
      </c>
    </row>
    <row r="399" spans="2:51" s="12" customFormat="1" ht="12">
      <c r="B399" s="228"/>
      <c r="C399" s="229"/>
      <c r="D399" s="225" t="s">
        <v>231</v>
      </c>
      <c r="E399" s="230" t="s">
        <v>30</v>
      </c>
      <c r="F399" s="231" t="s">
        <v>943</v>
      </c>
      <c r="G399" s="229"/>
      <c r="H399" s="232">
        <v>555</v>
      </c>
      <c r="I399" s="233"/>
      <c r="J399" s="229"/>
      <c r="K399" s="229"/>
      <c r="L399" s="234"/>
      <c r="M399" s="235"/>
      <c r="N399" s="236"/>
      <c r="O399" s="236"/>
      <c r="P399" s="236"/>
      <c r="Q399" s="236"/>
      <c r="R399" s="236"/>
      <c r="S399" s="236"/>
      <c r="T399" s="237"/>
      <c r="AT399" s="238" t="s">
        <v>231</v>
      </c>
      <c r="AU399" s="238" t="s">
        <v>135</v>
      </c>
      <c r="AV399" s="12" t="s">
        <v>135</v>
      </c>
      <c r="AW399" s="12" t="s">
        <v>37</v>
      </c>
      <c r="AX399" s="12" t="s">
        <v>21</v>
      </c>
      <c r="AY399" s="238" t="s">
        <v>187</v>
      </c>
    </row>
    <row r="400" spans="2:65" s="1" customFormat="1" ht="24" customHeight="1">
      <c r="B400" s="39"/>
      <c r="C400" s="212" t="s">
        <v>944</v>
      </c>
      <c r="D400" s="212" t="s">
        <v>189</v>
      </c>
      <c r="E400" s="213" t="s">
        <v>945</v>
      </c>
      <c r="F400" s="214" t="s">
        <v>946</v>
      </c>
      <c r="G400" s="215" t="s">
        <v>242</v>
      </c>
      <c r="H400" s="216">
        <v>130</v>
      </c>
      <c r="I400" s="217"/>
      <c r="J400" s="218">
        <f>ROUND(I400*H400,2)</f>
        <v>0</v>
      </c>
      <c r="K400" s="214" t="s">
        <v>193</v>
      </c>
      <c r="L400" s="44"/>
      <c r="M400" s="219" t="s">
        <v>30</v>
      </c>
      <c r="N400" s="220" t="s">
        <v>49</v>
      </c>
      <c r="O400" s="84"/>
      <c r="P400" s="221">
        <f>O400*H400</f>
        <v>0</v>
      </c>
      <c r="Q400" s="221">
        <v>0.00954</v>
      </c>
      <c r="R400" s="221">
        <f>Q400*H400</f>
        <v>1.2402</v>
      </c>
      <c r="S400" s="221">
        <v>0</v>
      </c>
      <c r="T400" s="222">
        <f>S400*H400</f>
        <v>0</v>
      </c>
      <c r="AR400" s="223" t="s">
        <v>262</v>
      </c>
      <c r="AT400" s="223" t="s">
        <v>189</v>
      </c>
      <c r="AU400" s="223" t="s">
        <v>135</v>
      </c>
      <c r="AY400" s="17" t="s">
        <v>187</v>
      </c>
      <c r="BE400" s="224">
        <f>IF(N400="základní",J400,0)</f>
        <v>0</v>
      </c>
      <c r="BF400" s="224">
        <f>IF(N400="snížená",J400,0)</f>
        <v>0</v>
      </c>
      <c r="BG400" s="224">
        <f>IF(N400="zákl. přenesená",J400,0)</f>
        <v>0</v>
      </c>
      <c r="BH400" s="224">
        <f>IF(N400="sníž. přenesená",J400,0)</f>
        <v>0</v>
      </c>
      <c r="BI400" s="224">
        <f>IF(N400="nulová",J400,0)</f>
        <v>0</v>
      </c>
      <c r="BJ400" s="17" t="s">
        <v>135</v>
      </c>
      <c r="BK400" s="224">
        <f>ROUND(I400*H400,2)</f>
        <v>0</v>
      </c>
      <c r="BL400" s="17" t="s">
        <v>262</v>
      </c>
      <c r="BM400" s="223" t="s">
        <v>947</v>
      </c>
    </row>
    <row r="401" spans="2:47" s="1" customFormat="1" ht="12">
      <c r="B401" s="39"/>
      <c r="C401" s="40"/>
      <c r="D401" s="225" t="s">
        <v>196</v>
      </c>
      <c r="E401" s="40"/>
      <c r="F401" s="226" t="s">
        <v>948</v>
      </c>
      <c r="G401" s="40"/>
      <c r="H401" s="40"/>
      <c r="I401" s="136"/>
      <c r="J401" s="40"/>
      <c r="K401" s="40"/>
      <c r="L401" s="44"/>
      <c r="M401" s="227"/>
      <c r="N401" s="84"/>
      <c r="O401" s="84"/>
      <c r="P401" s="84"/>
      <c r="Q401" s="84"/>
      <c r="R401" s="84"/>
      <c r="S401" s="84"/>
      <c r="T401" s="85"/>
      <c r="AT401" s="17" t="s">
        <v>196</v>
      </c>
      <c r="AU401" s="17" t="s">
        <v>135</v>
      </c>
    </row>
    <row r="402" spans="2:51" s="12" customFormat="1" ht="12">
      <c r="B402" s="228"/>
      <c r="C402" s="229"/>
      <c r="D402" s="225" t="s">
        <v>231</v>
      </c>
      <c r="E402" s="230" t="s">
        <v>30</v>
      </c>
      <c r="F402" s="231" t="s">
        <v>949</v>
      </c>
      <c r="G402" s="229"/>
      <c r="H402" s="232">
        <v>130</v>
      </c>
      <c r="I402" s="233"/>
      <c r="J402" s="229"/>
      <c r="K402" s="229"/>
      <c r="L402" s="234"/>
      <c r="M402" s="235"/>
      <c r="N402" s="236"/>
      <c r="O402" s="236"/>
      <c r="P402" s="236"/>
      <c r="Q402" s="236"/>
      <c r="R402" s="236"/>
      <c r="S402" s="236"/>
      <c r="T402" s="237"/>
      <c r="AT402" s="238" t="s">
        <v>231</v>
      </c>
      <c r="AU402" s="238" t="s">
        <v>135</v>
      </c>
      <c r="AV402" s="12" t="s">
        <v>135</v>
      </c>
      <c r="AW402" s="12" t="s">
        <v>37</v>
      </c>
      <c r="AX402" s="12" t="s">
        <v>21</v>
      </c>
      <c r="AY402" s="238" t="s">
        <v>187</v>
      </c>
    </row>
    <row r="403" spans="2:65" s="1" customFormat="1" ht="16.5" customHeight="1">
      <c r="B403" s="39"/>
      <c r="C403" s="250" t="s">
        <v>950</v>
      </c>
      <c r="D403" s="250" t="s">
        <v>275</v>
      </c>
      <c r="E403" s="251" t="s">
        <v>951</v>
      </c>
      <c r="F403" s="252" t="s">
        <v>952</v>
      </c>
      <c r="G403" s="253" t="s">
        <v>242</v>
      </c>
      <c r="H403" s="254">
        <v>93.5</v>
      </c>
      <c r="I403" s="255"/>
      <c r="J403" s="256">
        <f>ROUND(I403*H403,2)</f>
        <v>0</v>
      </c>
      <c r="K403" s="252" t="s">
        <v>193</v>
      </c>
      <c r="L403" s="257"/>
      <c r="M403" s="258" t="s">
        <v>30</v>
      </c>
      <c r="N403" s="259" t="s">
        <v>49</v>
      </c>
      <c r="O403" s="84"/>
      <c r="P403" s="221">
        <f>O403*H403</f>
        <v>0</v>
      </c>
      <c r="Q403" s="221">
        <v>0.0192</v>
      </c>
      <c r="R403" s="221">
        <f>Q403*H403</f>
        <v>1.7952</v>
      </c>
      <c r="S403" s="221">
        <v>0</v>
      </c>
      <c r="T403" s="222">
        <f>S403*H403</f>
        <v>0</v>
      </c>
      <c r="AR403" s="223" t="s">
        <v>365</v>
      </c>
      <c r="AT403" s="223" t="s">
        <v>275</v>
      </c>
      <c r="AU403" s="223" t="s">
        <v>135</v>
      </c>
      <c r="AY403" s="17" t="s">
        <v>187</v>
      </c>
      <c r="BE403" s="224">
        <f>IF(N403="základní",J403,0)</f>
        <v>0</v>
      </c>
      <c r="BF403" s="224">
        <f>IF(N403="snížená",J403,0)</f>
        <v>0</v>
      </c>
      <c r="BG403" s="224">
        <f>IF(N403="zákl. přenesená",J403,0)</f>
        <v>0</v>
      </c>
      <c r="BH403" s="224">
        <f>IF(N403="sníž. přenesená",J403,0)</f>
        <v>0</v>
      </c>
      <c r="BI403" s="224">
        <f>IF(N403="nulová",J403,0)</f>
        <v>0</v>
      </c>
      <c r="BJ403" s="17" t="s">
        <v>135</v>
      </c>
      <c r="BK403" s="224">
        <f>ROUND(I403*H403,2)</f>
        <v>0</v>
      </c>
      <c r="BL403" s="17" t="s">
        <v>262</v>
      </c>
      <c r="BM403" s="223" t="s">
        <v>953</v>
      </c>
    </row>
    <row r="404" spans="2:51" s="12" customFormat="1" ht="12">
      <c r="B404" s="228"/>
      <c r="C404" s="229"/>
      <c r="D404" s="225" t="s">
        <v>231</v>
      </c>
      <c r="E404" s="230" t="s">
        <v>30</v>
      </c>
      <c r="F404" s="231" t="s">
        <v>954</v>
      </c>
      <c r="G404" s="229"/>
      <c r="H404" s="232">
        <v>93.5</v>
      </c>
      <c r="I404" s="233"/>
      <c r="J404" s="229"/>
      <c r="K404" s="229"/>
      <c r="L404" s="234"/>
      <c r="M404" s="235"/>
      <c r="N404" s="236"/>
      <c r="O404" s="236"/>
      <c r="P404" s="236"/>
      <c r="Q404" s="236"/>
      <c r="R404" s="236"/>
      <c r="S404" s="236"/>
      <c r="T404" s="237"/>
      <c r="AT404" s="238" t="s">
        <v>231</v>
      </c>
      <c r="AU404" s="238" t="s">
        <v>135</v>
      </c>
      <c r="AV404" s="12" t="s">
        <v>135</v>
      </c>
      <c r="AW404" s="12" t="s">
        <v>37</v>
      </c>
      <c r="AX404" s="12" t="s">
        <v>21</v>
      </c>
      <c r="AY404" s="238" t="s">
        <v>187</v>
      </c>
    </row>
    <row r="405" spans="2:65" s="1" customFormat="1" ht="16.5" customHeight="1">
      <c r="B405" s="39"/>
      <c r="C405" s="250" t="s">
        <v>955</v>
      </c>
      <c r="D405" s="250" t="s">
        <v>275</v>
      </c>
      <c r="E405" s="251" t="s">
        <v>956</v>
      </c>
      <c r="F405" s="252" t="s">
        <v>957</v>
      </c>
      <c r="G405" s="253" t="s">
        <v>242</v>
      </c>
      <c r="H405" s="254">
        <v>49.5</v>
      </c>
      <c r="I405" s="255"/>
      <c r="J405" s="256">
        <f>ROUND(I405*H405,2)</f>
        <v>0</v>
      </c>
      <c r="K405" s="252" t="s">
        <v>30</v>
      </c>
      <c r="L405" s="257"/>
      <c r="M405" s="258" t="s">
        <v>30</v>
      </c>
      <c r="N405" s="259" t="s">
        <v>49</v>
      </c>
      <c r="O405" s="84"/>
      <c r="P405" s="221">
        <f>O405*H405</f>
        <v>0</v>
      </c>
      <c r="Q405" s="221">
        <v>0.0192</v>
      </c>
      <c r="R405" s="221">
        <f>Q405*H405</f>
        <v>0.9503999999999999</v>
      </c>
      <c r="S405" s="221">
        <v>0</v>
      </c>
      <c r="T405" s="222">
        <f>S405*H405</f>
        <v>0</v>
      </c>
      <c r="AR405" s="223" t="s">
        <v>365</v>
      </c>
      <c r="AT405" s="223" t="s">
        <v>275</v>
      </c>
      <c r="AU405" s="223" t="s">
        <v>135</v>
      </c>
      <c r="AY405" s="17" t="s">
        <v>187</v>
      </c>
      <c r="BE405" s="224">
        <f>IF(N405="základní",J405,0)</f>
        <v>0</v>
      </c>
      <c r="BF405" s="224">
        <f>IF(N405="snížená",J405,0)</f>
        <v>0</v>
      </c>
      <c r="BG405" s="224">
        <f>IF(N405="zákl. přenesená",J405,0)</f>
        <v>0</v>
      </c>
      <c r="BH405" s="224">
        <f>IF(N405="sníž. přenesená",J405,0)</f>
        <v>0</v>
      </c>
      <c r="BI405" s="224">
        <f>IF(N405="nulová",J405,0)</f>
        <v>0</v>
      </c>
      <c r="BJ405" s="17" t="s">
        <v>135</v>
      </c>
      <c r="BK405" s="224">
        <f>ROUND(I405*H405,2)</f>
        <v>0</v>
      </c>
      <c r="BL405" s="17" t="s">
        <v>262</v>
      </c>
      <c r="BM405" s="223" t="s">
        <v>958</v>
      </c>
    </row>
    <row r="406" spans="2:51" s="12" customFormat="1" ht="12">
      <c r="B406" s="228"/>
      <c r="C406" s="229"/>
      <c r="D406" s="225" t="s">
        <v>231</v>
      </c>
      <c r="E406" s="230" t="s">
        <v>30</v>
      </c>
      <c r="F406" s="231" t="s">
        <v>959</v>
      </c>
      <c r="G406" s="229"/>
      <c r="H406" s="232">
        <v>49.5</v>
      </c>
      <c r="I406" s="233"/>
      <c r="J406" s="229"/>
      <c r="K406" s="229"/>
      <c r="L406" s="234"/>
      <c r="M406" s="235"/>
      <c r="N406" s="236"/>
      <c r="O406" s="236"/>
      <c r="P406" s="236"/>
      <c r="Q406" s="236"/>
      <c r="R406" s="236"/>
      <c r="S406" s="236"/>
      <c r="T406" s="237"/>
      <c r="AT406" s="238" t="s">
        <v>231</v>
      </c>
      <c r="AU406" s="238" t="s">
        <v>135</v>
      </c>
      <c r="AV406" s="12" t="s">
        <v>135</v>
      </c>
      <c r="AW406" s="12" t="s">
        <v>37</v>
      </c>
      <c r="AX406" s="12" t="s">
        <v>21</v>
      </c>
      <c r="AY406" s="238" t="s">
        <v>187</v>
      </c>
    </row>
    <row r="407" spans="2:65" s="1" customFormat="1" ht="16.5" customHeight="1">
      <c r="B407" s="39"/>
      <c r="C407" s="212" t="s">
        <v>960</v>
      </c>
      <c r="D407" s="212" t="s">
        <v>189</v>
      </c>
      <c r="E407" s="213" t="s">
        <v>961</v>
      </c>
      <c r="F407" s="214" t="s">
        <v>962</v>
      </c>
      <c r="G407" s="215" t="s">
        <v>242</v>
      </c>
      <c r="H407" s="216">
        <v>514.8</v>
      </c>
      <c r="I407" s="217"/>
      <c r="J407" s="218">
        <f>ROUND(I407*H407,2)</f>
        <v>0</v>
      </c>
      <c r="K407" s="214" t="s">
        <v>193</v>
      </c>
      <c r="L407" s="44"/>
      <c r="M407" s="219" t="s">
        <v>30</v>
      </c>
      <c r="N407" s="220" t="s">
        <v>49</v>
      </c>
      <c r="O407" s="84"/>
      <c r="P407" s="221">
        <f>O407*H407</f>
        <v>0</v>
      </c>
      <c r="Q407" s="221">
        <v>0.0077</v>
      </c>
      <c r="R407" s="221">
        <f>Q407*H407</f>
        <v>3.9639599999999997</v>
      </c>
      <c r="S407" s="221">
        <v>0</v>
      </c>
      <c r="T407" s="222">
        <f>S407*H407</f>
        <v>0</v>
      </c>
      <c r="AR407" s="223" t="s">
        <v>262</v>
      </c>
      <c r="AT407" s="223" t="s">
        <v>189</v>
      </c>
      <c r="AU407" s="223" t="s">
        <v>135</v>
      </c>
      <c r="AY407" s="17" t="s">
        <v>187</v>
      </c>
      <c r="BE407" s="224">
        <f>IF(N407="základní",J407,0)</f>
        <v>0</v>
      </c>
      <c r="BF407" s="224">
        <f>IF(N407="snížená",J407,0)</f>
        <v>0</v>
      </c>
      <c r="BG407" s="224">
        <f>IF(N407="zákl. přenesená",J407,0)</f>
        <v>0</v>
      </c>
      <c r="BH407" s="224">
        <f>IF(N407="sníž. přenesená",J407,0)</f>
        <v>0</v>
      </c>
      <c r="BI407" s="224">
        <f>IF(N407="nulová",J407,0)</f>
        <v>0</v>
      </c>
      <c r="BJ407" s="17" t="s">
        <v>135</v>
      </c>
      <c r="BK407" s="224">
        <f>ROUND(I407*H407,2)</f>
        <v>0</v>
      </c>
      <c r="BL407" s="17" t="s">
        <v>262</v>
      </c>
      <c r="BM407" s="223" t="s">
        <v>963</v>
      </c>
    </row>
    <row r="408" spans="2:51" s="12" customFormat="1" ht="12">
      <c r="B408" s="228"/>
      <c r="C408" s="229"/>
      <c r="D408" s="225" t="s">
        <v>231</v>
      </c>
      <c r="E408" s="230" t="s">
        <v>30</v>
      </c>
      <c r="F408" s="231" t="s">
        <v>730</v>
      </c>
      <c r="G408" s="229"/>
      <c r="H408" s="232">
        <v>514.8</v>
      </c>
      <c r="I408" s="233"/>
      <c r="J408" s="229"/>
      <c r="K408" s="229"/>
      <c r="L408" s="234"/>
      <c r="M408" s="235"/>
      <c r="N408" s="236"/>
      <c r="O408" s="236"/>
      <c r="P408" s="236"/>
      <c r="Q408" s="236"/>
      <c r="R408" s="236"/>
      <c r="S408" s="236"/>
      <c r="T408" s="237"/>
      <c r="AT408" s="238" t="s">
        <v>231</v>
      </c>
      <c r="AU408" s="238" t="s">
        <v>135</v>
      </c>
      <c r="AV408" s="12" t="s">
        <v>135</v>
      </c>
      <c r="AW408" s="12" t="s">
        <v>37</v>
      </c>
      <c r="AX408" s="12" t="s">
        <v>21</v>
      </c>
      <c r="AY408" s="238" t="s">
        <v>187</v>
      </c>
    </row>
    <row r="409" spans="2:65" s="1" customFormat="1" ht="24" customHeight="1">
      <c r="B409" s="39"/>
      <c r="C409" s="212" t="s">
        <v>964</v>
      </c>
      <c r="D409" s="212" t="s">
        <v>189</v>
      </c>
      <c r="E409" s="213" t="s">
        <v>965</v>
      </c>
      <c r="F409" s="214" t="s">
        <v>966</v>
      </c>
      <c r="G409" s="215" t="s">
        <v>269</v>
      </c>
      <c r="H409" s="216">
        <v>8.245</v>
      </c>
      <c r="I409" s="217"/>
      <c r="J409" s="218">
        <f>ROUND(I409*H409,2)</f>
        <v>0</v>
      </c>
      <c r="K409" s="214" t="s">
        <v>193</v>
      </c>
      <c r="L409" s="44"/>
      <c r="M409" s="219" t="s">
        <v>30</v>
      </c>
      <c r="N409" s="220" t="s">
        <v>49</v>
      </c>
      <c r="O409" s="84"/>
      <c r="P409" s="221">
        <f>O409*H409</f>
        <v>0</v>
      </c>
      <c r="Q409" s="221">
        <v>0</v>
      </c>
      <c r="R409" s="221">
        <f>Q409*H409</f>
        <v>0</v>
      </c>
      <c r="S409" s="221">
        <v>0</v>
      </c>
      <c r="T409" s="222">
        <f>S409*H409</f>
        <v>0</v>
      </c>
      <c r="AR409" s="223" t="s">
        <v>262</v>
      </c>
      <c r="AT409" s="223" t="s">
        <v>189</v>
      </c>
      <c r="AU409" s="223" t="s">
        <v>135</v>
      </c>
      <c r="AY409" s="17" t="s">
        <v>187</v>
      </c>
      <c r="BE409" s="224">
        <f>IF(N409="základní",J409,0)</f>
        <v>0</v>
      </c>
      <c r="BF409" s="224">
        <f>IF(N409="snížená",J409,0)</f>
        <v>0</v>
      </c>
      <c r="BG409" s="224">
        <f>IF(N409="zákl. přenesená",J409,0)</f>
        <v>0</v>
      </c>
      <c r="BH409" s="224">
        <f>IF(N409="sníž. přenesená",J409,0)</f>
        <v>0</v>
      </c>
      <c r="BI409" s="224">
        <f>IF(N409="nulová",J409,0)</f>
        <v>0</v>
      </c>
      <c r="BJ409" s="17" t="s">
        <v>135</v>
      </c>
      <c r="BK409" s="224">
        <f>ROUND(I409*H409,2)</f>
        <v>0</v>
      </c>
      <c r="BL409" s="17" t="s">
        <v>262</v>
      </c>
      <c r="BM409" s="223" t="s">
        <v>967</v>
      </c>
    </row>
    <row r="410" spans="2:63" s="11" customFormat="1" ht="22.8" customHeight="1">
      <c r="B410" s="196"/>
      <c r="C410" s="197"/>
      <c r="D410" s="198" t="s">
        <v>76</v>
      </c>
      <c r="E410" s="210" t="s">
        <v>968</v>
      </c>
      <c r="F410" s="210" t="s">
        <v>969</v>
      </c>
      <c r="G410" s="197"/>
      <c r="H410" s="197"/>
      <c r="I410" s="200"/>
      <c r="J410" s="211">
        <f>BK410</f>
        <v>0</v>
      </c>
      <c r="K410" s="197"/>
      <c r="L410" s="202"/>
      <c r="M410" s="203"/>
      <c r="N410" s="204"/>
      <c r="O410" s="204"/>
      <c r="P410" s="205">
        <f>SUM(P411:P417)</f>
        <v>0</v>
      </c>
      <c r="Q410" s="204"/>
      <c r="R410" s="205">
        <f>SUM(R411:R417)</f>
        <v>0.544808</v>
      </c>
      <c r="S410" s="204"/>
      <c r="T410" s="206">
        <f>SUM(T411:T417)</f>
        <v>0</v>
      </c>
      <c r="AR410" s="207" t="s">
        <v>135</v>
      </c>
      <c r="AT410" s="208" t="s">
        <v>76</v>
      </c>
      <c r="AU410" s="208" t="s">
        <v>21</v>
      </c>
      <c r="AY410" s="207" t="s">
        <v>187</v>
      </c>
      <c r="BK410" s="209">
        <f>SUM(BK411:BK417)</f>
        <v>0</v>
      </c>
    </row>
    <row r="411" spans="2:65" s="1" customFormat="1" ht="16.5" customHeight="1">
      <c r="B411" s="39"/>
      <c r="C411" s="212" t="s">
        <v>970</v>
      </c>
      <c r="D411" s="212" t="s">
        <v>189</v>
      </c>
      <c r="E411" s="213" t="s">
        <v>971</v>
      </c>
      <c r="F411" s="214" t="s">
        <v>972</v>
      </c>
      <c r="G411" s="215" t="s">
        <v>242</v>
      </c>
      <c r="H411" s="216">
        <v>166.1</v>
      </c>
      <c r="I411" s="217"/>
      <c r="J411" s="218">
        <f>ROUND(I411*H411,2)</f>
        <v>0</v>
      </c>
      <c r="K411" s="214" t="s">
        <v>193</v>
      </c>
      <c r="L411" s="44"/>
      <c r="M411" s="219" t="s">
        <v>30</v>
      </c>
      <c r="N411" s="220" t="s">
        <v>49</v>
      </c>
      <c r="O411" s="84"/>
      <c r="P411" s="221">
        <f>O411*H411</f>
        <v>0</v>
      </c>
      <c r="Q411" s="221">
        <v>0.0004</v>
      </c>
      <c r="R411" s="221">
        <f>Q411*H411</f>
        <v>0.06644</v>
      </c>
      <c r="S411" s="221">
        <v>0</v>
      </c>
      <c r="T411" s="222">
        <f>S411*H411</f>
        <v>0</v>
      </c>
      <c r="AR411" s="223" t="s">
        <v>262</v>
      </c>
      <c r="AT411" s="223" t="s">
        <v>189</v>
      </c>
      <c r="AU411" s="223" t="s">
        <v>135</v>
      </c>
      <c r="AY411" s="17" t="s">
        <v>187</v>
      </c>
      <c r="BE411" s="224">
        <f>IF(N411="základní",J411,0)</f>
        <v>0</v>
      </c>
      <c r="BF411" s="224">
        <f>IF(N411="snížená",J411,0)</f>
        <v>0</v>
      </c>
      <c r="BG411" s="224">
        <f>IF(N411="zákl. přenesená",J411,0)</f>
        <v>0</v>
      </c>
      <c r="BH411" s="224">
        <f>IF(N411="sníž. přenesená",J411,0)</f>
        <v>0</v>
      </c>
      <c r="BI411" s="224">
        <f>IF(N411="nulová",J411,0)</f>
        <v>0</v>
      </c>
      <c r="BJ411" s="17" t="s">
        <v>135</v>
      </c>
      <c r="BK411" s="224">
        <f>ROUND(I411*H411,2)</f>
        <v>0</v>
      </c>
      <c r="BL411" s="17" t="s">
        <v>262</v>
      </c>
      <c r="BM411" s="223" t="s">
        <v>973</v>
      </c>
    </row>
    <row r="412" spans="2:47" s="1" customFormat="1" ht="12">
      <c r="B412" s="39"/>
      <c r="C412" s="40"/>
      <c r="D412" s="225" t="s">
        <v>196</v>
      </c>
      <c r="E412" s="40"/>
      <c r="F412" s="226" t="s">
        <v>974</v>
      </c>
      <c r="G412" s="40"/>
      <c r="H412" s="40"/>
      <c r="I412" s="136"/>
      <c r="J412" s="40"/>
      <c r="K412" s="40"/>
      <c r="L412" s="44"/>
      <c r="M412" s="227"/>
      <c r="N412" s="84"/>
      <c r="O412" s="84"/>
      <c r="P412" s="84"/>
      <c r="Q412" s="84"/>
      <c r="R412" s="84"/>
      <c r="S412" s="84"/>
      <c r="T412" s="85"/>
      <c r="AT412" s="17" t="s">
        <v>196</v>
      </c>
      <c r="AU412" s="17" t="s">
        <v>135</v>
      </c>
    </row>
    <row r="413" spans="2:51" s="12" customFormat="1" ht="12">
      <c r="B413" s="228"/>
      <c r="C413" s="229"/>
      <c r="D413" s="225" t="s">
        <v>231</v>
      </c>
      <c r="E413" s="230" t="s">
        <v>30</v>
      </c>
      <c r="F413" s="231" t="s">
        <v>975</v>
      </c>
      <c r="G413" s="229"/>
      <c r="H413" s="232">
        <v>166.1</v>
      </c>
      <c r="I413" s="233"/>
      <c r="J413" s="229"/>
      <c r="K413" s="229"/>
      <c r="L413" s="234"/>
      <c r="M413" s="235"/>
      <c r="N413" s="236"/>
      <c r="O413" s="236"/>
      <c r="P413" s="236"/>
      <c r="Q413" s="236"/>
      <c r="R413" s="236"/>
      <c r="S413" s="236"/>
      <c r="T413" s="237"/>
      <c r="AT413" s="238" t="s">
        <v>231</v>
      </c>
      <c r="AU413" s="238" t="s">
        <v>135</v>
      </c>
      <c r="AV413" s="12" t="s">
        <v>135</v>
      </c>
      <c r="AW413" s="12" t="s">
        <v>37</v>
      </c>
      <c r="AX413" s="12" t="s">
        <v>21</v>
      </c>
      <c r="AY413" s="238" t="s">
        <v>187</v>
      </c>
    </row>
    <row r="414" spans="2:65" s="1" customFormat="1" ht="16.5" customHeight="1">
      <c r="B414" s="39"/>
      <c r="C414" s="250" t="s">
        <v>976</v>
      </c>
      <c r="D414" s="250" t="s">
        <v>275</v>
      </c>
      <c r="E414" s="251" t="s">
        <v>977</v>
      </c>
      <c r="F414" s="252" t="s">
        <v>978</v>
      </c>
      <c r="G414" s="253" t="s">
        <v>242</v>
      </c>
      <c r="H414" s="254">
        <v>181.2</v>
      </c>
      <c r="I414" s="255"/>
      <c r="J414" s="256">
        <f>ROUND(I414*H414,2)</f>
        <v>0</v>
      </c>
      <c r="K414" s="252" t="s">
        <v>30</v>
      </c>
      <c r="L414" s="257"/>
      <c r="M414" s="258" t="s">
        <v>30</v>
      </c>
      <c r="N414" s="259" t="s">
        <v>49</v>
      </c>
      <c r="O414" s="84"/>
      <c r="P414" s="221">
        <f>O414*H414</f>
        <v>0</v>
      </c>
      <c r="Q414" s="221">
        <v>0.00264</v>
      </c>
      <c r="R414" s="221">
        <f>Q414*H414</f>
        <v>0.47836799999999996</v>
      </c>
      <c r="S414" s="221">
        <v>0</v>
      </c>
      <c r="T414" s="222">
        <f>S414*H414</f>
        <v>0</v>
      </c>
      <c r="AR414" s="223" t="s">
        <v>365</v>
      </c>
      <c r="AT414" s="223" t="s">
        <v>275</v>
      </c>
      <c r="AU414" s="223" t="s">
        <v>135</v>
      </c>
      <c r="AY414" s="17" t="s">
        <v>187</v>
      </c>
      <c r="BE414" s="224">
        <f>IF(N414="základní",J414,0)</f>
        <v>0</v>
      </c>
      <c r="BF414" s="224">
        <f>IF(N414="snížená",J414,0)</f>
        <v>0</v>
      </c>
      <c r="BG414" s="224">
        <f>IF(N414="zákl. přenesená",J414,0)</f>
        <v>0</v>
      </c>
      <c r="BH414" s="224">
        <f>IF(N414="sníž. přenesená",J414,0)</f>
        <v>0</v>
      </c>
      <c r="BI414" s="224">
        <f>IF(N414="nulová",J414,0)</f>
        <v>0</v>
      </c>
      <c r="BJ414" s="17" t="s">
        <v>135</v>
      </c>
      <c r="BK414" s="224">
        <f>ROUND(I414*H414,2)</f>
        <v>0</v>
      </c>
      <c r="BL414" s="17" t="s">
        <v>262</v>
      </c>
      <c r="BM414" s="223" t="s">
        <v>979</v>
      </c>
    </row>
    <row r="415" spans="2:47" s="1" customFormat="1" ht="12">
      <c r="B415" s="39"/>
      <c r="C415" s="40"/>
      <c r="D415" s="225" t="s">
        <v>196</v>
      </c>
      <c r="E415" s="40"/>
      <c r="F415" s="226" t="s">
        <v>980</v>
      </c>
      <c r="G415" s="40"/>
      <c r="H415" s="40"/>
      <c r="I415" s="136"/>
      <c r="J415" s="40"/>
      <c r="K415" s="40"/>
      <c r="L415" s="44"/>
      <c r="M415" s="227"/>
      <c r="N415" s="84"/>
      <c r="O415" s="84"/>
      <c r="P415" s="84"/>
      <c r="Q415" s="84"/>
      <c r="R415" s="84"/>
      <c r="S415" s="84"/>
      <c r="T415" s="85"/>
      <c r="AT415" s="17" t="s">
        <v>196</v>
      </c>
      <c r="AU415" s="17" t="s">
        <v>135</v>
      </c>
    </row>
    <row r="416" spans="2:51" s="12" customFormat="1" ht="12">
      <c r="B416" s="228"/>
      <c r="C416" s="229"/>
      <c r="D416" s="225" t="s">
        <v>231</v>
      </c>
      <c r="E416" s="230" t="s">
        <v>30</v>
      </c>
      <c r="F416" s="231" t="s">
        <v>981</v>
      </c>
      <c r="G416" s="229"/>
      <c r="H416" s="232">
        <v>181.2</v>
      </c>
      <c r="I416" s="233"/>
      <c r="J416" s="229"/>
      <c r="K416" s="229"/>
      <c r="L416" s="234"/>
      <c r="M416" s="235"/>
      <c r="N416" s="236"/>
      <c r="O416" s="236"/>
      <c r="P416" s="236"/>
      <c r="Q416" s="236"/>
      <c r="R416" s="236"/>
      <c r="S416" s="236"/>
      <c r="T416" s="237"/>
      <c r="AT416" s="238" t="s">
        <v>231</v>
      </c>
      <c r="AU416" s="238" t="s">
        <v>135</v>
      </c>
      <c r="AV416" s="12" t="s">
        <v>135</v>
      </c>
      <c r="AW416" s="12" t="s">
        <v>37</v>
      </c>
      <c r="AX416" s="12" t="s">
        <v>21</v>
      </c>
      <c r="AY416" s="238" t="s">
        <v>187</v>
      </c>
    </row>
    <row r="417" spans="2:65" s="1" customFormat="1" ht="24" customHeight="1">
      <c r="B417" s="39"/>
      <c r="C417" s="212" t="s">
        <v>982</v>
      </c>
      <c r="D417" s="212" t="s">
        <v>189</v>
      </c>
      <c r="E417" s="213" t="s">
        <v>983</v>
      </c>
      <c r="F417" s="214" t="s">
        <v>984</v>
      </c>
      <c r="G417" s="215" t="s">
        <v>269</v>
      </c>
      <c r="H417" s="216">
        <v>0.545</v>
      </c>
      <c r="I417" s="217"/>
      <c r="J417" s="218">
        <f>ROUND(I417*H417,2)</f>
        <v>0</v>
      </c>
      <c r="K417" s="214" t="s">
        <v>193</v>
      </c>
      <c r="L417" s="44"/>
      <c r="M417" s="219" t="s">
        <v>30</v>
      </c>
      <c r="N417" s="220" t="s">
        <v>49</v>
      </c>
      <c r="O417" s="84"/>
      <c r="P417" s="221">
        <f>O417*H417</f>
        <v>0</v>
      </c>
      <c r="Q417" s="221">
        <v>0</v>
      </c>
      <c r="R417" s="221">
        <f>Q417*H417</f>
        <v>0</v>
      </c>
      <c r="S417" s="221">
        <v>0</v>
      </c>
      <c r="T417" s="222">
        <f>S417*H417</f>
        <v>0</v>
      </c>
      <c r="AR417" s="223" t="s">
        <v>262</v>
      </c>
      <c r="AT417" s="223" t="s">
        <v>189</v>
      </c>
      <c r="AU417" s="223" t="s">
        <v>135</v>
      </c>
      <c r="AY417" s="17" t="s">
        <v>187</v>
      </c>
      <c r="BE417" s="224">
        <f>IF(N417="základní",J417,0)</f>
        <v>0</v>
      </c>
      <c r="BF417" s="224">
        <f>IF(N417="snížená",J417,0)</f>
        <v>0</v>
      </c>
      <c r="BG417" s="224">
        <f>IF(N417="zákl. přenesená",J417,0)</f>
        <v>0</v>
      </c>
      <c r="BH417" s="224">
        <f>IF(N417="sníž. přenesená",J417,0)</f>
        <v>0</v>
      </c>
      <c r="BI417" s="224">
        <f>IF(N417="nulová",J417,0)</f>
        <v>0</v>
      </c>
      <c r="BJ417" s="17" t="s">
        <v>135</v>
      </c>
      <c r="BK417" s="224">
        <f>ROUND(I417*H417,2)</f>
        <v>0</v>
      </c>
      <c r="BL417" s="17" t="s">
        <v>262</v>
      </c>
      <c r="BM417" s="223" t="s">
        <v>985</v>
      </c>
    </row>
    <row r="418" spans="2:63" s="11" customFormat="1" ht="22.8" customHeight="1">
      <c r="B418" s="196"/>
      <c r="C418" s="197"/>
      <c r="D418" s="198" t="s">
        <v>76</v>
      </c>
      <c r="E418" s="210" t="s">
        <v>986</v>
      </c>
      <c r="F418" s="210" t="s">
        <v>987</v>
      </c>
      <c r="G418" s="197"/>
      <c r="H418" s="197"/>
      <c r="I418" s="200"/>
      <c r="J418" s="211">
        <f>BK418</f>
        <v>0</v>
      </c>
      <c r="K418" s="197"/>
      <c r="L418" s="202"/>
      <c r="M418" s="203"/>
      <c r="N418" s="204"/>
      <c r="O418" s="204"/>
      <c r="P418" s="205">
        <f>SUM(P419:P420)</f>
        <v>0</v>
      </c>
      <c r="Q418" s="204"/>
      <c r="R418" s="205">
        <f>SUM(R419:R420)</f>
        <v>0.18604299999999996</v>
      </c>
      <c r="S418" s="204"/>
      <c r="T418" s="206">
        <f>SUM(T419:T420)</f>
        <v>0</v>
      </c>
      <c r="AR418" s="207" t="s">
        <v>135</v>
      </c>
      <c r="AT418" s="208" t="s">
        <v>76</v>
      </c>
      <c r="AU418" s="208" t="s">
        <v>21</v>
      </c>
      <c r="AY418" s="207" t="s">
        <v>187</v>
      </c>
      <c r="BK418" s="209">
        <f>SUM(BK419:BK420)</f>
        <v>0</v>
      </c>
    </row>
    <row r="419" spans="2:65" s="1" customFormat="1" ht="24" customHeight="1">
      <c r="B419" s="39"/>
      <c r="C419" s="212" t="s">
        <v>988</v>
      </c>
      <c r="D419" s="212" t="s">
        <v>189</v>
      </c>
      <c r="E419" s="213" t="s">
        <v>989</v>
      </c>
      <c r="F419" s="214" t="s">
        <v>990</v>
      </c>
      <c r="G419" s="215" t="s">
        <v>242</v>
      </c>
      <c r="H419" s="216">
        <v>1431.1</v>
      </c>
      <c r="I419" s="217"/>
      <c r="J419" s="218">
        <f>ROUND(I419*H419,2)</f>
        <v>0</v>
      </c>
      <c r="K419" s="214" t="s">
        <v>193</v>
      </c>
      <c r="L419" s="44"/>
      <c r="M419" s="219" t="s">
        <v>30</v>
      </c>
      <c r="N419" s="220" t="s">
        <v>49</v>
      </c>
      <c r="O419" s="84"/>
      <c r="P419" s="221">
        <f>O419*H419</f>
        <v>0</v>
      </c>
      <c r="Q419" s="221">
        <v>0.00013</v>
      </c>
      <c r="R419" s="221">
        <f>Q419*H419</f>
        <v>0.18604299999999996</v>
      </c>
      <c r="S419" s="221">
        <v>0</v>
      </c>
      <c r="T419" s="222">
        <f>S419*H419</f>
        <v>0</v>
      </c>
      <c r="AR419" s="223" t="s">
        <v>262</v>
      </c>
      <c r="AT419" s="223" t="s">
        <v>189</v>
      </c>
      <c r="AU419" s="223" t="s">
        <v>135</v>
      </c>
      <c r="AY419" s="17" t="s">
        <v>187</v>
      </c>
      <c r="BE419" s="224">
        <f>IF(N419="základní",J419,0)</f>
        <v>0</v>
      </c>
      <c r="BF419" s="224">
        <f>IF(N419="snížená",J419,0)</f>
        <v>0</v>
      </c>
      <c r="BG419" s="224">
        <f>IF(N419="zákl. přenesená",J419,0)</f>
        <v>0</v>
      </c>
      <c r="BH419" s="224">
        <f>IF(N419="sníž. přenesená",J419,0)</f>
        <v>0</v>
      </c>
      <c r="BI419" s="224">
        <f>IF(N419="nulová",J419,0)</f>
        <v>0</v>
      </c>
      <c r="BJ419" s="17" t="s">
        <v>135</v>
      </c>
      <c r="BK419" s="224">
        <f>ROUND(I419*H419,2)</f>
        <v>0</v>
      </c>
      <c r="BL419" s="17" t="s">
        <v>262</v>
      </c>
      <c r="BM419" s="223" t="s">
        <v>991</v>
      </c>
    </row>
    <row r="420" spans="2:51" s="12" customFormat="1" ht="12">
      <c r="B420" s="228"/>
      <c r="C420" s="229"/>
      <c r="D420" s="225" t="s">
        <v>231</v>
      </c>
      <c r="E420" s="230" t="s">
        <v>30</v>
      </c>
      <c r="F420" s="231" t="s">
        <v>992</v>
      </c>
      <c r="G420" s="229"/>
      <c r="H420" s="232">
        <v>1431.1</v>
      </c>
      <c r="I420" s="233"/>
      <c r="J420" s="229"/>
      <c r="K420" s="229"/>
      <c r="L420" s="234"/>
      <c r="M420" s="235"/>
      <c r="N420" s="236"/>
      <c r="O420" s="236"/>
      <c r="P420" s="236"/>
      <c r="Q420" s="236"/>
      <c r="R420" s="236"/>
      <c r="S420" s="236"/>
      <c r="T420" s="237"/>
      <c r="AT420" s="238" t="s">
        <v>231</v>
      </c>
      <c r="AU420" s="238" t="s">
        <v>135</v>
      </c>
      <c r="AV420" s="12" t="s">
        <v>135</v>
      </c>
      <c r="AW420" s="12" t="s">
        <v>37</v>
      </c>
      <c r="AX420" s="12" t="s">
        <v>21</v>
      </c>
      <c r="AY420" s="238" t="s">
        <v>187</v>
      </c>
    </row>
    <row r="421" spans="2:63" s="11" customFormat="1" ht="22.8" customHeight="1">
      <c r="B421" s="196"/>
      <c r="C421" s="197"/>
      <c r="D421" s="198" t="s">
        <v>76</v>
      </c>
      <c r="E421" s="210" t="s">
        <v>993</v>
      </c>
      <c r="F421" s="210" t="s">
        <v>994</v>
      </c>
      <c r="G421" s="197"/>
      <c r="H421" s="197"/>
      <c r="I421" s="200"/>
      <c r="J421" s="211">
        <f>BK421</f>
        <v>0</v>
      </c>
      <c r="K421" s="197"/>
      <c r="L421" s="202"/>
      <c r="M421" s="203"/>
      <c r="N421" s="204"/>
      <c r="O421" s="204"/>
      <c r="P421" s="205">
        <f>SUM(P422:P424)</f>
        <v>0</v>
      </c>
      <c r="Q421" s="204"/>
      <c r="R421" s="205">
        <f>SUM(R422:R424)</f>
        <v>0.0624</v>
      </c>
      <c r="S421" s="204"/>
      <c r="T421" s="206">
        <f>SUM(T422:T424)</f>
        <v>0</v>
      </c>
      <c r="AR421" s="207" t="s">
        <v>135</v>
      </c>
      <c r="AT421" s="208" t="s">
        <v>76</v>
      </c>
      <c r="AU421" s="208" t="s">
        <v>21</v>
      </c>
      <c r="AY421" s="207" t="s">
        <v>187</v>
      </c>
      <c r="BK421" s="209">
        <f>SUM(BK422:BK424)</f>
        <v>0</v>
      </c>
    </row>
    <row r="422" spans="2:65" s="1" customFormat="1" ht="16.5" customHeight="1">
      <c r="B422" s="39"/>
      <c r="C422" s="212" t="s">
        <v>995</v>
      </c>
      <c r="D422" s="212" t="s">
        <v>189</v>
      </c>
      <c r="E422" s="213" t="s">
        <v>996</v>
      </c>
      <c r="F422" s="214" t="s">
        <v>997</v>
      </c>
      <c r="G422" s="215" t="s">
        <v>242</v>
      </c>
      <c r="H422" s="216">
        <v>48</v>
      </c>
      <c r="I422" s="217"/>
      <c r="J422" s="218">
        <f>ROUND(I422*H422,2)</f>
        <v>0</v>
      </c>
      <c r="K422" s="214" t="s">
        <v>193</v>
      </c>
      <c r="L422" s="44"/>
      <c r="M422" s="219" t="s">
        <v>30</v>
      </c>
      <c r="N422" s="220" t="s">
        <v>49</v>
      </c>
      <c r="O422" s="84"/>
      <c r="P422" s="221">
        <f>O422*H422</f>
        <v>0</v>
      </c>
      <c r="Q422" s="221">
        <v>0</v>
      </c>
      <c r="R422" s="221">
        <f>Q422*H422</f>
        <v>0</v>
      </c>
      <c r="S422" s="221">
        <v>0</v>
      </c>
      <c r="T422" s="222">
        <f>S422*H422</f>
        <v>0</v>
      </c>
      <c r="AR422" s="223" t="s">
        <v>262</v>
      </c>
      <c r="AT422" s="223" t="s">
        <v>189</v>
      </c>
      <c r="AU422" s="223" t="s">
        <v>135</v>
      </c>
      <c r="AY422" s="17" t="s">
        <v>187</v>
      </c>
      <c r="BE422" s="224">
        <f>IF(N422="základní",J422,0)</f>
        <v>0</v>
      </c>
      <c r="BF422" s="224">
        <f>IF(N422="snížená",J422,0)</f>
        <v>0</v>
      </c>
      <c r="BG422" s="224">
        <f>IF(N422="zákl. přenesená",J422,0)</f>
        <v>0</v>
      </c>
      <c r="BH422" s="224">
        <f>IF(N422="sníž. přenesená",J422,0)</f>
        <v>0</v>
      </c>
      <c r="BI422" s="224">
        <f>IF(N422="nulová",J422,0)</f>
        <v>0</v>
      </c>
      <c r="BJ422" s="17" t="s">
        <v>135</v>
      </c>
      <c r="BK422" s="224">
        <f>ROUND(I422*H422,2)</f>
        <v>0</v>
      </c>
      <c r="BL422" s="17" t="s">
        <v>262</v>
      </c>
      <c r="BM422" s="223" t="s">
        <v>998</v>
      </c>
    </row>
    <row r="423" spans="2:65" s="1" customFormat="1" ht="16.5" customHeight="1">
      <c r="B423" s="39"/>
      <c r="C423" s="250" t="s">
        <v>999</v>
      </c>
      <c r="D423" s="250" t="s">
        <v>275</v>
      </c>
      <c r="E423" s="251" t="s">
        <v>1000</v>
      </c>
      <c r="F423" s="252" t="s">
        <v>1001</v>
      </c>
      <c r="G423" s="253" t="s">
        <v>242</v>
      </c>
      <c r="H423" s="254">
        <v>48</v>
      </c>
      <c r="I423" s="255"/>
      <c r="J423" s="256">
        <f>ROUND(I423*H423,2)</f>
        <v>0</v>
      </c>
      <c r="K423" s="252" t="s">
        <v>193</v>
      </c>
      <c r="L423" s="257"/>
      <c r="M423" s="258" t="s">
        <v>30</v>
      </c>
      <c r="N423" s="259" t="s">
        <v>49</v>
      </c>
      <c r="O423" s="84"/>
      <c r="P423" s="221">
        <f>O423*H423</f>
        <v>0</v>
      </c>
      <c r="Q423" s="221">
        <v>0.0013</v>
      </c>
      <c r="R423" s="221">
        <f>Q423*H423</f>
        <v>0.0624</v>
      </c>
      <c r="S423" s="221">
        <v>0</v>
      </c>
      <c r="T423" s="222">
        <f>S423*H423</f>
        <v>0</v>
      </c>
      <c r="AR423" s="223" t="s">
        <v>365</v>
      </c>
      <c r="AT423" s="223" t="s">
        <v>275</v>
      </c>
      <c r="AU423" s="223" t="s">
        <v>135</v>
      </c>
      <c r="AY423" s="17" t="s">
        <v>187</v>
      </c>
      <c r="BE423" s="224">
        <f>IF(N423="základní",J423,0)</f>
        <v>0</v>
      </c>
      <c r="BF423" s="224">
        <f>IF(N423="snížená",J423,0)</f>
        <v>0</v>
      </c>
      <c r="BG423" s="224">
        <f>IF(N423="zákl. přenesená",J423,0)</f>
        <v>0</v>
      </c>
      <c r="BH423" s="224">
        <f>IF(N423="sníž. přenesená",J423,0)</f>
        <v>0</v>
      </c>
      <c r="BI423" s="224">
        <f>IF(N423="nulová",J423,0)</f>
        <v>0</v>
      </c>
      <c r="BJ423" s="17" t="s">
        <v>135</v>
      </c>
      <c r="BK423" s="224">
        <f>ROUND(I423*H423,2)</f>
        <v>0</v>
      </c>
      <c r="BL423" s="17" t="s">
        <v>262</v>
      </c>
      <c r="BM423" s="223" t="s">
        <v>1002</v>
      </c>
    </row>
    <row r="424" spans="2:65" s="1" customFormat="1" ht="16.5" customHeight="1">
      <c r="B424" s="39"/>
      <c r="C424" s="212" t="s">
        <v>476</v>
      </c>
      <c r="D424" s="212" t="s">
        <v>189</v>
      </c>
      <c r="E424" s="213" t="s">
        <v>1003</v>
      </c>
      <c r="F424" s="214" t="s">
        <v>1004</v>
      </c>
      <c r="G424" s="215" t="s">
        <v>242</v>
      </c>
      <c r="H424" s="216">
        <v>48</v>
      </c>
      <c r="I424" s="217"/>
      <c r="J424" s="218">
        <f>ROUND(I424*H424,2)</f>
        <v>0</v>
      </c>
      <c r="K424" s="214" t="s">
        <v>30</v>
      </c>
      <c r="L424" s="44"/>
      <c r="M424" s="260" t="s">
        <v>30</v>
      </c>
      <c r="N424" s="261" t="s">
        <v>49</v>
      </c>
      <c r="O424" s="262"/>
      <c r="P424" s="263">
        <f>O424*H424</f>
        <v>0</v>
      </c>
      <c r="Q424" s="263">
        <v>0</v>
      </c>
      <c r="R424" s="263">
        <f>Q424*H424</f>
        <v>0</v>
      </c>
      <c r="S424" s="263">
        <v>0</v>
      </c>
      <c r="T424" s="264">
        <f>S424*H424</f>
        <v>0</v>
      </c>
      <c r="AR424" s="223" t="s">
        <v>262</v>
      </c>
      <c r="AT424" s="223" t="s">
        <v>189</v>
      </c>
      <c r="AU424" s="223" t="s">
        <v>135</v>
      </c>
      <c r="AY424" s="17" t="s">
        <v>187</v>
      </c>
      <c r="BE424" s="224">
        <f>IF(N424="základní",J424,0)</f>
        <v>0</v>
      </c>
      <c r="BF424" s="224">
        <f>IF(N424="snížená",J424,0)</f>
        <v>0</v>
      </c>
      <c r="BG424" s="224">
        <f>IF(N424="zákl. přenesená",J424,0)</f>
        <v>0</v>
      </c>
      <c r="BH424" s="224">
        <f>IF(N424="sníž. přenesená",J424,0)</f>
        <v>0</v>
      </c>
      <c r="BI424" s="224">
        <f>IF(N424="nulová",J424,0)</f>
        <v>0</v>
      </c>
      <c r="BJ424" s="17" t="s">
        <v>135</v>
      </c>
      <c r="BK424" s="224">
        <f>ROUND(I424*H424,2)</f>
        <v>0</v>
      </c>
      <c r="BL424" s="17" t="s">
        <v>262</v>
      </c>
      <c r="BM424" s="223" t="s">
        <v>1005</v>
      </c>
    </row>
    <row r="425" spans="2:12" s="1" customFormat="1" ht="6.95" customHeight="1">
      <c r="B425" s="59"/>
      <c r="C425" s="60"/>
      <c r="D425" s="60"/>
      <c r="E425" s="60"/>
      <c r="F425" s="60"/>
      <c r="G425" s="60"/>
      <c r="H425" s="60"/>
      <c r="I425" s="162"/>
      <c r="J425" s="60"/>
      <c r="K425" s="60"/>
      <c r="L425" s="44"/>
    </row>
  </sheetData>
  <sheetProtection password="CC35" sheet="1" objects="1" scenarios="1" formatColumns="0" formatRows="0" autoFilter="0"/>
  <autoFilter ref="C101:K424"/>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141</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2788</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ROUND(J79,2)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ROUND((SUM(BE79:BE113)),2)</f>
        <v>0</v>
      </c>
      <c r="I33" s="151">
        <v>0.21</v>
      </c>
      <c r="J33" s="150">
        <f>ROUND(((SUM(BE79:BE113))*I33),2)</f>
        <v>0</v>
      </c>
      <c r="L33" s="44"/>
    </row>
    <row r="34" spans="2:12" s="1" customFormat="1" ht="14.4" customHeight="1">
      <c r="B34" s="44"/>
      <c r="E34" s="134" t="s">
        <v>49</v>
      </c>
      <c r="F34" s="150">
        <f>ROUND((SUM(BF79:BF113)),2)</f>
        <v>0</v>
      </c>
      <c r="I34" s="151">
        <v>0.15</v>
      </c>
      <c r="J34" s="150">
        <f>ROUND(((SUM(BF79:BF113))*I34),2)</f>
        <v>0</v>
      </c>
      <c r="L34" s="44"/>
    </row>
    <row r="35" spans="2:12" s="1" customFormat="1" ht="14.4" customHeight="1" hidden="1">
      <c r="B35" s="44"/>
      <c r="E35" s="134" t="s">
        <v>50</v>
      </c>
      <c r="F35" s="150">
        <f>ROUND((SUM(BG79:BG113)),2)</f>
        <v>0</v>
      </c>
      <c r="I35" s="151">
        <v>0.21</v>
      </c>
      <c r="J35" s="150">
        <f>0</f>
        <v>0</v>
      </c>
      <c r="L35" s="44"/>
    </row>
    <row r="36" spans="2:12" s="1" customFormat="1" ht="14.4" customHeight="1" hidden="1">
      <c r="B36" s="44"/>
      <c r="E36" s="134" t="s">
        <v>51</v>
      </c>
      <c r="F36" s="150">
        <f>ROUND((SUM(BH79:BH113)),2)</f>
        <v>0</v>
      </c>
      <c r="I36" s="151">
        <v>0.15</v>
      </c>
      <c r="J36" s="150">
        <f>0</f>
        <v>0</v>
      </c>
      <c r="L36" s="44"/>
    </row>
    <row r="37" spans="2:12" s="1" customFormat="1" ht="14.4" customHeight="1" hidden="1">
      <c r="B37" s="44"/>
      <c r="E37" s="134" t="s">
        <v>52</v>
      </c>
      <c r="F37" s="150">
        <f>ROUND((SUM(BI79:BI113)),2)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VZT - VZT</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J79</f>
        <v>0</v>
      </c>
      <c r="K59" s="40"/>
      <c r="L59" s="44"/>
      <c r="AU59" s="17" t="s">
        <v>148</v>
      </c>
    </row>
    <row r="60" spans="2:12" s="1" customFormat="1" ht="21.8" customHeight="1">
      <c r="B60" s="39"/>
      <c r="C60" s="40"/>
      <c r="D60" s="40"/>
      <c r="E60" s="40"/>
      <c r="F60" s="40"/>
      <c r="G60" s="40"/>
      <c r="H60" s="40"/>
      <c r="I60" s="136"/>
      <c r="J60" s="40"/>
      <c r="K60" s="40"/>
      <c r="L60" s="44"/>
    </row>
    <row r="61" spans="2:12" s="1" customFormat="1" ht="6.95" customHeight="1">
      <c r="B61" s="59"/>
      <c r="C61" s="60"/>
      <c r="D61" s="60"/>
      <c r="E61" s="60"/>
      <c r="F61" s="60"/>
      <c r="G61" s="60"/>
      <c r="H61" s="60"/>
      <c r="I61" s="162"/>
      <c r="J61" s="60"/>
      <c r="K61" s="60"/>
      <c r="L61" s="44"/>
    </row>
    <row r="65" spans="2:12" s="1" customFormat="1" ht="6.95" customHeight="1">
      <c r="B65" s="61"/>
      <c r="C65" s="62"/>
      <c r="D65" s="62"/>
      <c r="E65" s="62"/>
      <c r="F65" s="62"/>
      <c r="G65" s="62"/>
      <c r="H65" s="62"/>
      <c r="I65" s="165"/>
      <c r="J65" s="62"/>
      <c r="K65" s="62"/>
      <c r="L65" s="44"/>
    </row>
    <row r="66" spans="2:12" s="1" customFormat="1" ht="24.95" customHeight="1">
      <c r="B66" s="39"/>
      <c r="C66" s="23" t="s">
        <v>172</v>
      </c>
      <c r="D66" s="40"/>
      <c r="E66" s="40"/>
      <c r="F66" s="40"/>
      <c r="G66" s="40"/>
      <c r="H66" s="40"/>
      <c r="I66" s="136"/>
      <c r="J66" s="40"/>
      <c r="K66" s="40"/>
      <c r="L66" s="44"/>
    </row>
    <row r="67" spans="2:12" s="1" customFormat="1" ht="6.95" customHeight="1">
      <c r="B67" s="39"/>
      <c r="C67" s="40"/>
      <c r="D67" s="40"/>
      <c r="E67" s="40"/>
      <c r="F67" s="40"/>
      <c r="G67" s="40"/>
      <c r="H67" s="40"/>
      <c r="I67" s="136"/>
      <c r="J67" s="40"/>
      <c r="K67" s="40"/>
      <c r="L67" s="44"/>
    </row>
    <row r="68" spans="2:12" s="1" customFormat="1" ht="12" customHeight="1">
      <c r="B68" s="39"/>
      <c r="C68" s="32" t="s">
        <v>16</v>
      </c>
      <c r="D68" s="40"/>
      <c r="E68" s="40"/>
      <c r="F68" s="40"/>
      <c r="G68" s="40"/>
      <c r="H68" s="40"/>
      <c r="I68" s="136"/>
      <c r="J68" s="40"/>
      <c r="K68" s="40"/>
      <c r="L68" s="44"/>
    </row>
    <row r="69" spans="2:12" s="1" customFormat="1" ht="16.5" customHeight="1">
      <c r="B69" s="39"/>
      <c r="C69" s="40"/>
      <c r="D69" s="40"/>
      <c r="E69" s="166" t="str">
        <f>E7</f>
        <v>Transformace domov háj II. Výstavba Světlá nad Sázavou - DOZP II</v>
      </c>
      <c r="F69" s="32"/>
      <c r="G69" s="32"/>
      <c r="H69" s="32"/>
      <c r="I69" s="136"/>
      <c r="J69" s="40"/>
      <c r="K69" s="40"/>
      <c r="L69" s="44"/>
    </row>
    <row r="70" spans="2:12" s="1" customFormat="1" ht="12" customHeight="1">
      <c r="B70" s="39"/>
      <c r="C70" s="32" t="s">
        <v>143</v>
      </c>
      <c r="D70" s="40"/>
      <c r="E70" s="40"/>
      <c r="F70" s="40"/>
      <c r="G70" s="40"/>
      <c r="H70" s="40"/>
      <c r="I70" s="136"/>
      <c r="J70" s="40"/>
      <c r="K70" s="40"/>
      <c r="L70" s="44"/>
    </row>
    <row r="71" spans="2:12" s="1" customFormat="1" ht="16.5" customHeight="1">
      <c r="B71" s="39"/>
      <c r="C71" s="40"/>
      <c r="D71" s="40"/>
      <c r="E71" s="69" t="str">
        <f>E9</f>
        <v>VZT - VZT</v>
      </c>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22</v>
      </c>
      <c r="D73" s="40"/>
      <c r="E73" s="40"/>
      <c r="F73" s="27" t="str">
        <f>F12</f>
        <v>Světlá nad Sázavou</v>
      </c>
      <c r="G73" s="40"/>
      <c r="H73" s="40"/>
      <c r="I73" s="139" t="s">
        <v>24</v>
      </c>
      <c r="J73" s="72" t="str">
        <f>IF(J12="","",J12)</f>
        <v>20. 5. 2017</v>
      </c>
      <c r="K73" s="40"/>
      <c r="L73" s="44"/>
    </row>
    <row r="74" spans="2:12" s="1" customFormat="1" ht="6.95" customHeight="1">
      <c r="B74" s="39"/>
      <c r="C74" s="40"/>
      <c r="D74" s="40"/>
      <c r="E74" s="40"/>
      <c r="F74" s="40"/>
      <c r="G74" s="40"/>
      <c r="H74" s="40"/>
      <c r="I74" s="136"/>
      <c r="J74" s="40"/>
      <c r="K74" s="40"/>
      <c r="L74" s="44"/>
    </row>
    <row r="75" spans="2:12" s="1" customFormat="1" ht="27.9" customHeight="1">
      <c r="B75" s="39"/>
      <c r="C75" s="32" t="s">
        <v>28</v>
      </c>
      <c r="D75" s="40"/>
      <c r="E75" s="40"/>
      <c r="F75" s="27" t="str">
        <f>E15</f>
        <v>Kraj Vysočina, Žižkova 57, 687 33 jihlava</v>
      </c>
      <c r="G75" s="40"/>
      <c r="H75" s="40"/>
      <c r="I75" s="139" t="s">
        <v>35</v>
      </c>
      <c r="J75" s="37" t="str">
        <f>E21</f>
        <v>Ing. arch. Ladislav Zeman</v>
      </c>
      <c r="K75" s="40"/>
      <c r="L75" s="44"/>
    </row>
    <row r="76" spans="2:12" s="1" customFormat="1" ht="43.05" customHeight="1">
      <c r="B76" s="39"/>
      <c r="C76" s="32" t="s">
        <v>33</v>
      </c>
      <c r="D76" s="40"/>
      <c r="E76" s="40"/>
      <c r="F76" s="27" t="str">
        <f>IF(E18="","",E18)</f>
        <v>Vyplň údaj</v>
      </c>
      <c r="G76" s="40"/>
      <c r="H76" s="40"/>
      <c r="I76" s="139" t="s">
        <v>38</v>
      </c>
      <c r="J76" s="37" t="str">
        <f>E24</f>
        <v>Ing. arch. Maritn Jirovský, Ph.D., Převrátilská</v>
      </c>
      <c r="K76" s="40"/>
      <c r="L76" s="44"/>
    </row>
    <row r="77" spans="2:12" s="1" customFormat="1" ht="10.3" customHeight="1">
      <c r="B77" s="39"/>
      <c r="C77" s="40"/>
      <c r="D77" s="40"/>
      <c r="E77" s="40"/>
      <c r="F77" s="40"/>
      <c r="G77" s="40"/>
      <c r="H77" s="40"/>
      <c r="I77" s="136"/>
      <c r="J77" s="40"/>
      <c r="K77" s="40"/>
      <c r="L77" s="44"/>
    </row>
    <row r="78" spans="2:20" s="10" customFormat="1" ht="29.25" customHeight="1">
      <c r="B78" s="186"/>
      <c r="C78" s="187" t="s">
        <v>173</v>
      </c>
      <c r="D78" s="188" t="s">
        <v>62</v>
      </c>
      <c r="E78" s="188" t="s">
        <v>58</v>
      </c>
      <c r="F78" s="188" t="s">
        <v>59</v>
      </c>
      <c r="G78" s="188" t="s">
        <v>174</v>
      </c>
      <c r="H78" s="188" t="s">
        <v>175</v>
      </c>
      <c r="I78" s="189" t="s">
        <v>176</v>
      </c>
      <c r="J78" s="188" t="s">
        <v>147</v>
      </c>
      <c r="K78" s="190" t="s">
        <v>177</v>
      </c>
      <c r="L78" s="191"/>
      <c r="M78" s="92" t="s">
        <v>30</v>
      </c>
      <c r="N78" s="93" t="s">
        <v>47</v>
      </c>
      <c r="O78" s="93" t="s">
        <v>178</v>
      </c>
      <c r="P78" s="93" t="s">
        <v>179</v>
      </c>
      <c r="Q78" s="93" t="s">
        <v>180</v>
      </c>
      <c r="R78" s="93" t="s">
        <v>181</v>
      </c>
      <c r="S78" s="93" t="s">
        <v>182</v>
      </c>
      <c r="T78" s="94" t="s">
        <v>183</v>
      </c>
    </row>
    <row r="79" spans="2:63" s="1" customFormat="1" ht="22.8" customHeight="1">
      <c r="B79" s="39"/>
      <c r="C79" s="99" t="s">
        <v>184</v>
      </c>
      <c r="D79" s="40"/>
      <c r="E79" s="40"/>
      <c r="F79" s="40"/>
      <c r="G79" s="40"/>
      <c r="H79" s="40"/>
      <c r="I79" s="136"/>
      <c r="J79" s="192">
        <f>BK79</f>
        <v>0</v>
      </c>
      <c r="K79" s="40"/>
      <c r="L79" s="44"/>
      <c r="M79" s="95"/>
      <c r="N79" s="96"/>
      <c r="O79" s="96"/>
      <c r="P79" s="193">
        <f>SUM(P80:P113)</f>
        <v>0</v>
      </c>
      <c r="Q79" s="96"/>
      <c r="R79" s="193">
        <f>SUM(R80:R113)</f>
        <v>0.058131999999999996</v>
      </c>
      <c r="S79" s="96"/>
      <c r="T79" s="194">
        <f>SUM(T80:T113)</f>
        <v>0.35185</v>
      </c>
      <c r="AT79" s="17" t="s">
        <v>76</v>
      </c>
      <c r="AU79" s="17" t="s">
        <v>148</v>
      </c>
      <c r="BK79" s="195">
        <f>SUM(BK80:BK113)</f>
        <v>0</v>
      </c>
    </row>
    <row r="80" spans="2:65" s="1" customFormat="1" ht="24" customHeight="1">
      <c r="B80" s="39"/>
      <c r="C80" s="212" t="s">
        <v>21</v>
      </c>
      <c r="D80" s="212" t="s">
        <v>189</v>
      </c>
      <c r="E80" s="213" t="s">
        <v>2789</v>
      </c>
      <c r="F80" s="214" t="s">
        <v>2790</v>
      </c>
      <c r="G80" s="215" t="s">
        <v>236</v>
      </c>
      <c r="H80" s="216">
        <v>16.4</v>
      </c>
      <c r="I80" s="217"/>
      <c r="J80" s="218">
        <f>ROUND(I80*H80,2)</f>
        <v>0</v>
      </c>
      <c r="K80" s="214" t="s">
        <v>193</v>
      </c>
      <c r="L80" s="44"/>
      <c r="M80" s="219" t="s">
        <v>30</v>
      </c>
      <c r="N80" s="220" t="s">
        <v>49</v>
      </c>
      <c r="O80" s="84"/>
      <c r="P80" s="221">
        <f>O80*H80</f>
        <v>0</v>
      </c>
      <c r="Q80" s="221">
        <v>0.00175</v>
      </c>
      <c r="R80" s="221">
        <f>Q80*H80</f>
        <v>0.0287</v>
      </c>
      <c r="S80" s="221">
        <v>0</v>
      </c>
      <c r="T80" s="222">
        <f>S80*H80</f>
        <v>0</v>
      </c>
      <c r="AR80" s="223" t="s">
        <v>194</v>
      </c>
      <c r="AT80" s="223" t="s">
        <v>189</v>
      </c>
      <c r="AU80" s="223" t="s">
        <v>77</v>
      </c>
      <c r="AY80" s="17" t="s">
        <v>187</v>
      </c>
      <c r="BE80" s="224">
        <f>IF(N80="základní",J80,0)</f>
        <v>0</v>
      </c>
      <c r="BF80" s="224">
        <f>IF(N80="snížená",J80,0)</f>
        <v>0</v>
      </c>
      <c r="BG80" s="224">
        <f>IF(N80="zákl. přenesená",J80,0)</f>
        <v>0</v>
      </c>
      <c r="BH80" s="224">
        <f>IF(N80="sníž. přenesená",J80,0)</f>
        <v>0</v>
      </c>
      <c r="BI80" s="224">
        <f>IF(N80="nulová",J80,0)</f>
        <v>0</v>
      </c>
      <c r="BJ80" s="17" t="s">
        <v>135</v>
      </c>
      <c r="BK80" s="224">
        <f>ROUND(I80*H80,2)</f>
        <v>0</v>
      </c>
      <c r="BL80" s="17" t="s">
        <v>194</v>
      </c>
      <c r="BM80" s="223" t="s">
        <v>2791</v>
      </c>
    </row>
    <row r="81" spans="2:65" s="1" customFormat="1" ht="16.5" customHeight="1">
      <c r="B81" s="39"/>
      <c r="C81" s="250" t="s">
        <v>135</v>
      </c>
      <c r="D81" s="250" t="s">
        <v>275</v>
      </c>
      <c r="E81" s="251" t="s">
        <v>2792</v>
      </c>
      <c r="F81" s="252" t="s">
        <v>2793</v>
      </c>
      <c r="G81" s="253" t="s">
        <v>236</v>
      </c>
      <c r="H81" s="254">
        <v>16.4</v>
      </c>
      <c r="I81" s="255"/>
      <c r="J81" s="256">
        <f>ROUND(I81*H81,2)</f>
        <v>0</v>
      </c>
      <c r="K81" s="252" t="s">
        <v>193</v>
      </c>
      <c r="L81" s="257"/>
      <c r="M81" s="258" t="s">
        <v>30</v>
      </c>
      <c r="N81" s="259" t="s">
        <v>49</v>
      </c>
      <c r="O81" s="84"/>
      <c r="P81" s="221">
        <f>O81*H81</f>
        <v>0</v>
      </c>
      <c r="Q81" s="221">
        <v>0.0013</v>
      </c>
      <c r="R81" s="221">
        <f>Q81*H81</f>
        <v>0.02132</v>
      </c>
      <c r="S81" s="221">
        <v>0</v>
      </c>
      <c r="T81" s="222">
        <f>S81*H81</f>
        <v>0</v>
      </c>
      <c r="AR81" s="223" t="s">
        <v>221</v>
      </c>
      <c r="AT81" s="223" t="s">
        <v>275</v>
      </c>
      <c r="AU81" s="223" t="s">
        <v>77</v>
      </c>
      <c r="AY81" s="17" t="s">
        <v>187</v>
      </c>
      <c r="BE81" s="224">
        <f>IF(N81="základní",J81,0)</f>
        <v>0</v>
      </c>
      <c r="BF81" s="224">
        <f>IF(N81="snížená",J81,0)</f>
        <v>0</v>
      </c>
      <c r="BG81" s="224">
        <f>IF(N81="zákl. přenesená",J81,0)</f>
        <v>0</v>
      </c>
      <c r="BH81" s="224">
        <f>IF(N81="sníž. přenesená",J81,0)</f>
        <v>0</v>
      </c>
      <c r="BI81" s="224">
        <f>IF(N81="nulová",J81,0)</f>
        <v>0</v>
      </c>
      <c r="BJ81" s="17" t="s">
        <v>135</v>
      </c>
      <c r="BK81" s="224">
        <f>ROUND(I81*H81,2)</f>
        <v>0</v>
      </c>
      <c r="BL81" s="17" t="s">
        <v>194</v>
      </c>
      <c r="BM81" s="223" t="s">
        <v>2794</v>
      </c>
    </row>
    <row r="82" spans="2:47" s="1" customFormat="1" ht="12">
      <c r="B82" s="39"/>
      <c r="C82" s="40"/>
      <c r="D82" s="225" t="s">
        <v>196</v>
      </c>
      <c r="E82" s="40"/>
      <c r="F82" s="226" t="s">
        <v>2795</v>
      </c>
      <c r="G82" s="40"/>
      <c r="H82" s="40"/>
      <c r="I82" s="136"/>
      <c r="J82" s="40"/>
      <c r="K82" s="40"/>
      <c r="L82" s="44"/>
      <c r="M82" s="227"/>
      <c r="N82" s="84"/>
      <c r="O82" s="84"/>
      <c r="P82" s="84"/>
      <c r="Q82" s="84"/>
      <c r="R82" s="84"/>
      <c r="S82" s="84"/>
      <c r="T82" s="85"/>
      <c r="AT82" s="17" t="s">
        <v>196</v>
      </c>
      <c r="AU82" s="17" t="s">
        <v>77</v>
      </c>
    </row>
    <row r="83" spans="2:65" s="1" customFormat="1" ht="24" customHeight="1">
      <c r="B83" s="39"/>
      <c r="C83" s="212" t="s">
        <v>202</v>
      </c>
      <c r="D83" s="212" t="s">
        <v>189</v>
      </c>
      <c r="E83" s="213" t="s">
        <v>2796</v>
      </c>
      <c r="F83" s="214" t="s">
        <v>2797</v>
      </c>
      <c r="G83" s="215" t="s">
        <v>236</v>
      </c>
      <c r="H83" s="216">
        <v>2.6</v>
      </c>
      <c r="I83" s="217"/>
      <c r="J83" s="218">
        <f>ROUND(I83*H83,2)</f>
        <v>0</v>
      </c>
      <c r="K83" s="214" t="s">
        <v>193</v>
      </c>
      <c r="L83" s="44"/>
      <c r="M83" s="219" t="s">
        <v>30</v>
      </c>
      <c r="N83" s="220" t="s">
        <v>49</v>
      </c>
      <c r="O83" s="84"/>
      <c r="P83" s="221">
        <f>O83*H83</f>
        <v>0</v>
      </c>
      <c r="Q83" s="221">
        <v>0.00312</v>
      </c>
      <c r="R83" s="221">
        <f>Q83*H83</f>
        <v>0.008112</v>
      </c>
      <c r="S83" s="221">
        <v>0</v>
      </c>
      <c r="T83" s="222">
        <f>S83*H83</f>
        <v>0</v>
      </c>
      <c r="AR83" s="223" t="s">
        <v>194</v>
      </c>
      <c r="AT83" s="223" t="s">
        <v>189</v>
      </c>
      <c r="AU83" s="223" t="s">
        <v>77</v>
      </c>
      <c r="AY83" s="17" t="s">
        <v>187</v>
      </c>
      <c r="BE83" s="224">
        <f>IF(N83="základní",J83,0)</f>
        <v>0</v>
      </c>
      <c r="BF83" s="224">
        <f>IF(N83="snížená",J83,0)</f>
        <v>0</v>
      </c>
      <c r="BG83" s="224">
        <f>IF(N83="zákl. přenesená",J83,0)</f>
        <v>0</v>
      </c>
      <c r="BH83" s="224">
        <f>IF(N83="sníž. přenesená",J83,0)</f>
        <v>0</v>
      </c>
      <c r="BI83" s="224">
        <f>IF(N83="nulová",J83,0)</f>
        <v>0</v>
      </c>
      <c r="BJ83" s="17" t="s">
        <v>135</v>
      </c>
      <c r="BK83" s="224">
        <f>ROUND(I83*H83,2)</f>
        <v>0</v>
      </c>
      <c r="BL83" s="17" t="s">
        <v>194</v>
      </c>
      <c r="BM83" s="223" t="s">
        <v>2798</v>
      </c>
    </row>
    <row r="84" spans="2:65" s="1" customFormat="1" ht="16.5" customHeight="1">
      <c r="B84" s="39"/>
      <c r="C84" s="250" t="s">
        <v>194</v>
      </c>
      <c r="D84" s="250" t="s">
        <v>275</v>
      </c>
      <c r="E84" s="251" t="s">
        <v>2799</v>
      </c>
      <c r="F84" s="252" t="s">
        <v>2800</v>
      </c>
      <c r="G84" s="253" t="s">
        <v>236</v>
      </c>
      <c r="H84" s="254">
        <v>2.6</v>
      </c>
      <c r="I84" s="255"/>
      <c r="J84" s="256">
        <f>ROUND(I84*H84,2)</f>
        <v>0</v>
      </c>
      <c r="K84" s="252" t="s">
        <v>30</v>
      </c>
      <c r="L84" s="257"/>
      <c r="M84" s="258" t="s">
        <v>30</v>
      </c>
      <c r="N84" s="259" t="s">
        <v>49</v>
      </c>
      <c r="O84" s="84"/>
      <c r="P84" s="221">
        <f>O84*H84</f>
        <v>0</v>
      </c>
      <c r="Q84" s="221">
        <v>0</v>
      </c>
      <c r="R84" s="221">
        <f>Q84*H84</f>
        <v>0</v>
      </c>
      <c r="S84" s="221">
        <v>0</v>
      </c>
      <c r="T84" s="222">
        <f>S84*H84</f>
        <v>0</v>
      </c>
      <c r="AR84" s="223" t="s">
        <v>221</v>
      </c>
      <c r="AT84" s="223" t="s">
        <v>275</v>
      </c>
      <c r="AU84" s="223" t="s">
        <v>77</v>
      </c>
      <c r="AY84" s="17" t="s">
        <v>187</v>
      </c>
      <c r="BE84" s="224">
        <f>IF(N84="základní",J84,0)</f>
        <v>0</v>
      </c>
      <c r="BF84" s="224">
        <f>IF(N84="snížená",J84,0)</f>
        <v>0</v>
      </c>
      <c r="BG84" s="224">
        <f>IF(N84="zákl. přenesená",J84,0)</f>
        <v>0</v>
      </c>
      <c r="BH84" s="224">
        <f>IF(N84="sníž. přenesená",J84,0)</f>
        <v>0</v>
      </c>
      <c r="BI84" s="224">
        <f>IF(N84="nulová",J84,0)</f>
        <v>0</v>
      </c>
      <c r="BJ84" s="17" t="s">
        <v>135</v>
      </c>
      <c r="BK84" s="224">
        <f>ROUND(I84*H84,2)</f>
        <v>0</v>
      </c>
      <c r="BL84" s="17" t="s">
        <v>194</v>
      </c>
      <c r="BM84" s="223" t="s">
        <v>2801</v>
      </c>
    </row>
    <row r="85" spans="2:47" s="1" customFormat="1" ht="12">
      <c r="B85" s="39"/>
      <c r="C85" s="40"/>
      <c r="D85" s="225" t="s">
        <v>196</v>
      </c>
      <c r="E85" s="40"/>
      <c r="F85" s="226" t="s">
        <v>2802</v>
      </c>
      <c r="G85" s="40"/>
      <c r="H85" s="40"/>
      <c r="I85" s="136"/>
      <c r="J85" s="40"/>
      <c r="K85" s="40"/>
      <c r="L85" s="44"/>
      <c r="M85" s="227"/>
      <c r="N85" s="84"/>
      <c r="O85" s="84"/>
      <c r="P85" s="84"/>
      <c r="Q85" s="84"/>
      <c r="R85" s="84"/>
      <c r="S85" s="84"/>
      <c r="T85" s="85"/>
      <c r="AT85" s="17" t="s">
        <v>196</v>
      </c>
      <c r="AU85" s="17" t="s">
        <v>77</v>
      </c>
    </row>
    <row r="86" spans="2:65" s="1" customFormat="1" ht="16.5" customHeight="1">
      <c r="B86" s="39"/>
      <c r="C86" s="212" t="s">
        <v>209</v>
      </c>
      <c r="D86" s="212" t="s">
        <v>189</v>
      </c>
      <c r="E86" s="213" t="s">
        <v>2803</v>
      </c>
      <c r="F86" s="214" t="s">
        <v>2804</v>
      </c>
      <c r="G86" s="215" t="s">
        <v>598</v>
      </c>
      <c r="H86" s="216">
        <v>2</v>
      </c>
      <c r="I86" s="217"/>
      <c r="J86" s="218">
        <f>ROUND(I86*H86,2)</f>
        <v>0</v>
      </c>
      <c r="K86" s="214" t="s">
        <v>30</v>
      </c>
      <c r="L86" s="44"/>
      <c r="M86" s="219" t="s">
        <v>30</v>
      </c>
      <c r="N86" s="220" t="s">
        <v>49</v>
      </c>
      <c r="O86" s="84"/>
      <c r="P86" s="221">
        <f>O86*H86</f>
        <v>0</v>
      </c>
      <c r="Q86" s="221">
        <v>0</v>
      </c>
      <c r="R86" s="221">
        <f>Q86*H86</f>
        <v>0</v>
      </c>
      <c r="S86" s="221">
        <v>0</v>
      </c>
      <c r="T86" s="222">
        <f>S86*H86</f>
        <v>0</v>
      </c>
      <c r="AR86" s="223" t="s">
        <v>194</v>
      </c>
      <c r="AT86" s="223" t="s">
        <v>189</v>
      </c>
      <c r="AU86" s="223" t="s">
        <v>77</v>
      </c>
      <c r="AY86" s="17" t="s">
        <v>187</v>
      </c>
      <c r="BE86" s="224">
        <f>IF(N86="základní",J86,0)</f>
        <v>0</v>
      </c>
      <c r="BF86" s="224">
        <f>IF(N86="snížená",J86,0)</f>
        <v>0</v>
      </c>
      <c r="BG86" s="224">
        <f>IF(N86="zákl. přenesená",J86,0)</f>
        <v>0</v>
      </c>
      <c r="BH86" s="224">
        <f>IF(N86="sníž. přenesená",J86,0)</f>
        <v>0</v>
      </c>
      <c r="BI86" s="224">
        <f>IF(N86="nulová",J86,0)</f>
        <v>0</v>
      </c>
      <c r="BJ86" s="17" t="s">
        <v>135</v>
      </c>
      <c r="BK86" s="224">
        <f>ROUND(I86*H86,2)</f>
        <v>0</v>
      </c>
      <c r="BL86" s="17" t="s">
        <v>194</v>
      </c>
      <c r="BM86" s="223" t="s">
        <v>2805</v>
      </c>
    </row>
    <row r="87" spans="2:65" s="1" customFormat="1" ht="16.5" customHeight="1">
      <c r="B87" s="39"/>
      <c r="C87" s="250" t="s">
        <v>213</v>
      </c>
      <c r="D87" s="250" t="s">
        <v>275</v>
      </c>
      <c r="E87" s="251" t="s">
        <v>2806</v>
      </c>
      <c r="F87" s="252" t="s">
        <v>2807</v>
      </c>
      <c r="G87" s="253" t="s">
        <v>598</v>
      </c>
      <c r="H87" s="254">
        <v>2</v>
      </c>
      <c r="I87" s="255"/>
      <c r="J87" s="256">
        <f>ROUND(I87*H87,2)</f>
        <v>0</v>
      </c>
      <c r="K87" s="252" t="s">
        <v>30</v>
      </c>
      <c r="L87" s="257"/>
      <c r="M87" s="258" t="s">
        <v>30</v>
      </c>
      <c r="N87" s="259" t="s">
        <v>49</v>
      </c>
      <c r="O87" s="84"/>
      <c r="P87" s="221">
        <f>O87*H87</f>
        <v>0</v>
      </c>
      <c r="Q87" s="221">
        <v>0</v>
      </c>
      <c r="R87" s="221">
        <f>Q87*H87</f>
        <v>0</v>
      </c>
      <c r="S87" s="221">
        <v>0</v>
      </c>
      <c r="T87" s="222">
        <f>S87*H87</f>
        <v>0</v>
      </c>
      <c r="AR87" s="223" t="s">
        <v>221</v>
      </c>
      <c r="AT87" s="223" t="s">
        <v>275</v>
      </c>
      <c r="AU87" s="223" t="s">
        <v>77</v>
      </c>
      <c r="AY87" s="17" t="s">
        <v>187</v>
      </c>
      <c r="BE87" s="224">
        <f>IF(N87="základní",J87,0)</f>
        <v>0</v>
      </c>
      <c r="BF87" s="224">
        <f>IF(N87="snížená",J87,0)</f>
        <v>0</v>
      </c>
      <c r="BG87" s="224">
        <f>IF(N87="zákl. přenesená",J87,0)</f>
        <v>0</v>
      </c>
      <c r="BH87" s="224">
        <f>IF(N87="sníž. přenesená",J87,0)</f>
        <v>0</v>
      </c>
      <c r="BI87" s="224">
        <f>IF(N87="nulová",J87,0)</f>
        <v>0</v>
      </c>
      <c r="BJ87" s="17" t="s">
        <v>135</v>
      </c>
      <c r="BK87" s="224">
        <f>ROUND(I87*H87,2)</f>
        <v>0</v>
      </c>
      <c r="BL87" s="17" t="s">
        <v>194</v>
      </c>
      <c r="BM87" s="223" t="s">
        <v>2808</v>
      </c>
    </row>
    <row r="88" spans="2:65" s="1" customFormat="1" ht="16.5" customHeight="1">
      <c r="B88" s="39"/>
      <c r="C88" s="212" t="s">
        <v>217</v>
      </c>
      <c r="D88" s="212" t="s">
        <v>189</v>
      </c>
      <c r="E88" s="213" t="s">
        <v>2809</v>
      </c>
      <c r="F88" s="214" t="s">
        <v>2810</v>
      </c>
      <c r="G88" s="215" t="s">
        <v>598</v>
      </c>
      <c r="H88" s="216">
        <v>2</v>
      </c>
      <c r="I88" s="217"/>
      <c r="J88" s="218">
        <f>ROUND(I88*H88,2)</f>
        <v>0</v>
      </c>
      <c r="K88" s="214" t="s">
        <v>30</v>
      </c>
      <c r="L88" s="44"/>
      <c r="M88" s="219" t="s">
        <v>30</v>
      </c>
      <c r="N88" s="220" t="s">
        <v>49</v>
      </c>
      <c r="O88" s="84"/>
      <c r="P88" s="221">
        <f>O88*H88</f>
        <v>0</v>
      </c>
      <c r="Q88" s="221">
        <v>0</v>
      </c>
      <c r="R88" s="221">
        <f>Q88*H88</f>
        <v>0</v>
      </c>
      <c r="S88" s="221">
        <v>0</v>
      </c>
      <c r="T88" s="222">
        <f>S88*H88</f>
        <v>0</v>
      </c>
      <c r="AR88" s="223" t="s">
        <v>194</v>
      </c>
      <c r="AT88" s="223" t="s">
        <v>189</v>
      </c>
      <c r="AU88" s="223" t="s">
        <v>77</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2811</v>
      </c>
    </row>
    <row r="89" spans="2:65" s="1" customFormat="1" ht="16.5" customHeight="1">
      <c r="B89" s="39"/>
      <c r="C89" s="250" t="s">
        <v>221</v>
      </c>
      <c r="D89" s="250" t="s">
        <v>275</v>
      </c>
      <c r="E89" s="251" t="s">
        <v>2812</v>
      </c>
      <c r="F89" s="252" t="s">
        <v>2813</v>
      </c>
      <c r="G89" s="253" t="s">
        <v>598</v>
      </c>
      <c r="H89" s="254">
        <v>2</v>
      </c>
      <c r="I89" s="255"/>
      <c r="J89" s="256">
        <f>ROUND(I89*H89,2)</f>
        <v>0</v>
      </c>
      <c r="K89" s="252" t="s">
        <v>30</v>
      </c>
      <c r="L89" s="257"/>
      <c r="M89" s="258" t="s">
        <v>30</v>
      </c>
      <c r="N89" s="259" t="s">
        <v>49</v>
      </c>
      <c r="O89" s="84"/>
      <c r="P89" s="221">
        <f>O89*H89</f>
        <v>0</v>
      </c>
      <c r="Q89" s="221">
        <v>0</v>
      </c>
      <c r="R89" s="221">
        <f>Q89*H89</f>
        <v>0</v>
      </c>
      <c r="S89" s="221">
        <v>0</v>
      </c>
      <c r="T89" s="222">
        <f>S89*H89</f>
        <v>0</v>
      </c>
      <c r="AR89" s="223" t="s">
        <v>221</v>
      </c>
      <c r="AT89" s="223" t="s">
        <v>275</v>
      </c>
      <c r="AU89" s="223" t="s">
        <v>77</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194</v>
      </c>
      <c r="BM89" s="223" t="s">
        <v>2814</v>
      </c>
    </row>
    <row r="90" spans="2:65" s="1" customFormat="1" ht="16.5" customHeight="1">
      <c r="B90" s="39"/>
      <c r="C90" s="212" t="s">
        <v>227</v>
      </c>
      <c r="D90" s="212" t="s">
        <v>189</v>
      </c>
      <c r="E90" s="213" t="s">
        <v>2815</v>
      </c>
      <c r="F90" s="214" t="s">
        <v>2816</v>
      </c>
      <c r="G90" s="215" t="s">
        <v>598</v>
      </c>
      <c r="H90" s="216">
        <v>6</v>
      </c>
      <c r="I90" s="217"/>
      <c r="J90" s="218">
        <f>ROUND(I90*H90,2)</f>
        <v>0</v>
      </c>
      <c r="K90" s="214" t="s">
        <v>30</v>
      </c>
      <c r="L90" s="44"/>
      <c r="M90" s="219" t="s">
        <v>30</v>
      </c>
      <c r="N90" s="220" t="s">
        <v>49</v>
      </c>
      <c r="O90" s="84"/>
      <c r="P90" s="221">
        <f>O90*H90</f>
        <v>0</v>
      </c>
      <c r="Q90" s="221">
        <v>0</v>
      </c>
      <c r="R90" s="221">
        <f>Q90*H90</f>
        <v>0</v>
      </c>
      <c r="S90" s="221">
        <v>0</v>
      </c>
      <c r="T90" s="222">
        <f>S90*H90</f>
        <v>0</v>
      </c>
      <c r="AR90" s="223" t="s">
        <v>194</v>
      </c>
      <c r="AT90" s="223" t="s">
        <v>189</v>
      </c>
      <c r="AU90" s="223" t="s">
        <v>77</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2817</v>
      </c>
    </row>
    <row r="91" spans="2:65" s="1" customFormat="1" ht="16.5" customHeight="1">
      <c r="B91" s="39"/>
      <c r="C91" s="250" t="s">
        <v>233</v>
      </c>
      <c r="D91" s="250" t="s">
        <v>275</v>
      </c>
      <c r="E91" s="251" t="s">
        <v>2818</v>
      </c>
      <c r="F91" s="252" t="s">
        <v>2819</v>
      </c>
      <c r="G91" s="253" t="s">
        <v>598</v>
      </c>
      <c r="H91" s="254">
        <v>1</v>
      </c>
      <c r="I91" s="255"/>
      <c r="J91" s="256">
        <f>ROUND(I91*H91,2)</f>
        <v>0</v>
      </c>
      <c r="K91" s="252" t="s">
        <v>30</v>
      </c>
      <c r="L91" s="257"/>
      <c r="M91" s="258" t="s">
        <v>30</v>
      </c>
      <c r="N91" s="259" t="s">
        <v>49</v>
      </c>
      <c r="O91" s="84"/>
      <c r="P91" s="221">
        <f>O91*H91</f>
        <v>0</v>
      </c>
      <c r="Q91" s="221">
        <v>0</v>
      </c>
      <c r="R91" s="221">
        <f>Q91*H91</f>
        <v>0</v>
      </c>
      <c r="S91" s="221">
        <v>0</v>
      </c>
      <c r="T91" s="222">
        <f>S91*H91</f>
        <v>0</v>
      </c>
      <c r="AR91" s="223" t="s">
        <v>221</v>
      </c>
      <c r="AT91" s="223" t="s">
        <v>275</v>
      </c>
      <c r="AU91" s="223" t="s">
        <v>77</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2820</v>
      </c>
    </row>
    <row r="92" spans="2:47" s="1" customFormat="1" ht="12">
      <c r="B92" s="39"/>
      <c r="C92" s="40"/>
      <c r="D92" s="225" t="s">
        <v>196</v>
      </c>
      <c r="E92" s="40"/>
      <c r="F92" s="226" t="s">
        <v>2821</v>
      </c>
      <c r="G92" s="40"/>
      <c r="H92" s="40"/>
      <c r="I92" s="136"/>
      <c r="J92" s="40"/>
      <c r="K92" s="40"/>
      <c r="L92" s="44"/>
      <c r="M92" s="227"/>
      <c r="N92" s="84"/>
      <c r="O92" s="84"/>
      <c r="P92" s="84"/>
      <c r="Q92" s="84"/>
      <c r="R92" s="84"/>
      <c r="S92" s="84"/>
      <c r="T92" s="85"/>
      <c r="AT92" s="17" t="s">
        <v>196</v>
      </c>
      <c r="AU92" s="17" t="s">
        <v>77</v>
      </c>
    </row>
    <row r="93" spans="2:65" s="1" customFormat="1" ht="16.5" customHeight="1">
      <c r="B93" s="39"/>
      <c r="C93" s="250" t="s">
        <v>239</v>
      </c>
      <c r="D93" s="250" t="s">
        <v>275</v>
      </c>
      <c r="E93" s="251" t="s">
        <v>2822</v>
      </c>
      <c r="F93" s="252" t="s">
        <v>2823</v>
      </c>
      <c r="G93" s="253" t="s">
        <v>598</v>
      </c>
      <c r="H93" s="254">
        <v>5</v>
      </c>
      <c r="I93" s="255"/>
      <c r="J93" s="256">
        <f>ROUND(I93*H93,2)</f>
        <v>0</v>
      </c>
      <c r="K93" s="252" t="s">
        <v>30</v>
      </c>
      <c r="L93" s="257"/>
      <c r="M93" s="258" t="s">
        <v>30</v>
      </c>
      <c r="N93" s="259" t="s">
        <v>49</v>
      </c>
      <c r="O93" s="84"/>
      <c r="P93" s="221">
        <f>O93*H93</f>
        <v>0</v>
      </c>
      <c r="Q93" s="221">
        <v>0</v>
      </c>
      <c r="R93" s="221">
        <f>Q93*H93</f>
        <v>0</v>
      </c>
      <c r="S93" s="221">
        <v>0</v>
      </c>
      <c r="T93" s="222">
        <f>S93*H93</f>
        <v>0</v>
      </c>
      <c r="AR93" s="223" t="s">
        <v>221</v>
      </c>
      <c r="AT93" s="223" t="s">
        <v>275</v>
      </c>
      <c r="AU93" s="223" t="s">
        <v>77</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2824</v>
      </c>
    </row>
    <row r="94" spans="2:47" s="1" customFormat="1" ht="12">
      <c r="B94" s="39"/>
      <c r="C94" s="40"/>
      <c r="D94" s="225" t="s">
        <v>196</v>
      </c>
      <c r="E94" s="40"/>
      <c r="F94" s="226" t="s">
        <v>2825</v>
      </c>
      <c r="G94" s="40"/>
      <c r="H94" s="40"/>
      <c r="I94" s="136"/>
      <c r="J94" s="40"/>
      <c r="K94" s="40"/>
      <c r="L94" s="44"/>
      <c r="M94" s="227"/>
      <c r="N94" s="84"/>
      <c r="O94" s="84"/>
      <c r="P94" s="84"/>
      <c r="Q94" s="84"/>
      <c r="R94" s="84"/>
      <c r="S94" s="84"/>
      <c r="T94" s="85"/>
      <c r="AT94" s="17" t="s">
        <v>196</v>
      </c>
      <c r="AU94" s="17" t="s">
        <v>77</v>
      </c>
    </row>
    <row r="95" spans="2:65" s="1" customFormat="1" ht="16.5" customHeight="1">
      <c r="B95" s="39"/>
      <c r="C95" s="212" t="s">
        <v>244</v>
      </c>
      <c r="D95" s="212" t="s">
        <v>189</v>
      </c>
      <c r="E95" s="213" t="s">
        <v>2826</v>
      </c>
      <c r="F95" s="214" t="s">
        <v>2827</v>
      </c>
      <c r="G95" s="215" t="s">
        <v>598</v>
      </c>
      <c r="H95" s="216">
        <v>1</v>
      </c>
      <c r="I95" s="217"/>
      <c r="J95" s="218">
        <f>ROUND(I95*H95,2)</f>
        <v>0</v>
      </c>
      <c r="K95" s="214" t="s">
        <v>30</v>
      </c>
      <c r="L95" s="44"/>
      <c r="M95" s="219" t="s">
        <v>30</v>
      </c>
      <c r="N95" s="220" t="s">
        <v>49</v>
      </c>
      <c r="O95" s="84"/>
      <c r="P95" s="221">
        <f>O95*H95</f>
        <v>0</v>
      </c>
      <c r="Q95" s="221">
        <v>0</v>
      </c>
      <c r="R95" s="221">
        <f>Q95*H95</f>
        <v>0</v>
      </c>
      <c r="S95" s="221">
        <v>0</v>
      </c>
      <c r="T95" s="222">
        <f>S95*H95</f>
        <v>0</v>
      </c>
      <c r="AR95" s="223" t="s">
        <v>194</v>
      </c>
      <c r="AT95" s="223" t="s">
        <v>189</v>
      </c>
      <c r="AU95" s="223" t="s">
        <v>77</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2828</v>
      </c>
    </row>
    <row r="96" spans="2:65" s="1" customFormat="1" ht="16.5" customHeight="1">
      <c r="B96" s="39"/>
      <c r="C96" s="250" t="s">
        <v>249</v>
      </c>
      <c r="D96" s="250" t="s">
        <v>275</v>
      </c>
      <c r="E96" s="251" t="s">
        <v>2829</v>
      </c>
      <c r="F96" s="252" t="s">
        <v>2830</v>
      </c>
      <c r="G96" s="253" t="s">
        <v>598</v>
      </c>
      <c r="H96" s="254">
        <v>1</v>
      </c>
      <c r="I96" s="255"/>
      <c r="J96" s="256">
        <f>ROUND(I96*H96,2)</f>
        <v>0</v>
      </c>
      <c r="K96" s="252" t="s">
        <v>30</v>
      </c>
      <c r="L96" s="257"/>
      <c r="M96" s="258" t="s">
        <v>30</v>
      </c>
      <c r="N96" s="259" t="s">
        <v>49</v>
      </c>
      <c r="O96" s="84"/>
      <c r="P96" s="221">
        <f>O96*H96</f>
        <v>0</v>
      </c>
      <c r="Q96" s="221">
        <v>0</v>
      </c>
      <c r="R96" s="221">
        <f>Q96*H96</f>
        <v>0</v>
      </c>
      <c r="S96" s="221">
        <v>0</v>
      </c>
      <c r="T96" s="222">
        <f>S96*H96</f>
        <v>0</v>
      </c>
      <c r="AR96" s="223" t="s">
        <v>221</v>
      </c>
      <c r="AT96" s="223" t="s">
        <v>275</v>
      </c>
      <c r="AU96" s="223" t="s">
        <v>77</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2831</v>
      </c>
    </row>
    <row r="97" spans="2:47" s="1" customFormat="1" ht="12">
      <c r="B97" s="39"/>
      <c r="C97" s="40"/>
      <c r="D97" s="225" t="s">
        <v>196</v>
      </c>
      <c r="E97" s="40"/>
      <c r="F97" s="226" t="s">
        <v>2832</v>
      </c>
      <c r="G97" s="40"/>
      <c r="H97" s="40"/>
      <c r="I97" s="136"/>
      <c r="J97" s="40"/>
      <c r="K97" s="40"/>
      <c r="L97" s="44"/>
      <c r="M97" s="227"/>
      <c r="N97" s="84"/>
      <c r="O97" s="84"/>
      <c r="P97" s="84"/>
      <c r="Q97" s="84"/>
      <c r="R97" s="84"/>
      <c r="S97" s="84"/>
      <c r="T97" s="85"/>
      <c r="AT97" s="17" t="s">
        <v>196</v>
      </c>
      <c r="AU97" s="17" t="s">
        <v>77</v>
      </c>
    </row>
    <row r="98" spans="2:65" s="1" customFormat="1" ht="16.5" customHeight="1">
      <c r="B98" s="39"/>
      <c r="C98" s="212" t="s">
        <v>254</v>
      </c>
      <c r="D98" s="212" t="s">
        <v>189</v>
      </c>
      <c r="E98" s="213" t="s">
        <v>2833</v>
      </c>
      <c r="F98" s="214" t="s">
        <v>2834</v>
      </c>
      <c r="G98" s="215" t="s">
        <v>598</v>
      </c>
      <c r="H98" s="216">
        <v>7</v>
      </c>
      <c r="I98" s="217"/>
      <c r="J98" s="218">
        <f>ROUND(I98*H98,2)</f>
        <v>0</v>
      </c>
      <c r="K98" s="214" t="s">
        <v>30</v>
      </c>
      <c r="L98" s="44"/>
      <c r="M98" s="219" t="s">
        <v>30</v>
      </c>
      <c r="N98" s="220" t="s">
        <v>49</v>
      </c>
      <c r="O98" s="84"/>
      <c r="P98" s="221">
        <f>O98*H98</f>
        <v>0</v>
      </c>
      <c r="Q98" s="221">
        <v>0</v>
      </c>
      <c r="R98" s="221">
        <f>Q98*H98</f>
        <v>0</v>
      </c>
      <c r="S98" s="221">
        <v>0</v>
      </c>
      <c r="T98" s="222">
        <f>S98*H98</f>
        <v>0</v>
      </c>
      <c r="AR98" s="223" t="s">
        <v>194</v>
      </c>
      <c r="AT98" s="223" t="s">
        <v>189</v>
      </c>
      <c r="AU98" s="223" t="s">
        <v>77</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2835</v>
      </c>
    </row>
    <row r="99" spans="2:65" s="1" customFormat="1" ht="16.5" customHeight="1">
      <c r="B99" s="39"/>
      <c r="C99" s="250" t="s">
        <v>8</v>
      </c>
      <c r="D99" s="250" t="s">
        <v>275</v>
      </c>
      <c r="E99" s="251" t="s">
        <v>2836</v>
      </c>
      <c r="F99" s="252" t="s">
        <v>2837</v>
      </c>
      <c r="G99" s="253" t="s">
        <v>598</v>
      </c>
      <c r="H99" s="254">
        <v>6</v>
      </c>
      <c r="I99" s="255"/>
      <c r="J99" s="256">
        <f>ROUND(I99*H99,2)</f>
        <v>0</v>
      </c>
      <c r="K99" s="252" t="s">
        <v>30</v>
      </c>
      <c r="L99" s="257"/>
      <c r="M99" s="258" t="s">
        <v>30</v>
      </c>
      <c r="N99" s="259" t="s">
        <v>49</v>
      </c>
      <c r="O99" s="84"/>
      <c r="P99" s="221">
        <f>O99*H99</f>
        <v>0</v>
      </c>
      <c r="Q99" s="221">
        <v>0</v>
      </c>
      <c r="R99" s="221">
        <f>Q99*H99</f>
        <v>0</v>
      </c>
      <c r="S99" s="221">
        <v>0</v>
      </c>
      <c r="T99" s="222">
        <f>S99*H99</f>
        <v>0</v>
      </c>
      <c r="AR99" s="223" t="s">
        <v>221</v>
      </c>
      <c r="AT99" s="223" t="s">
        <v>275</v>
      </c>
      <c r="AU99" s="223" t="s">
        <v>77</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2838</v>
      </c>
    </row>
    <row r="100" spans="2:47" s="1" customFormat="1" ht="12">
      <c r="B100" s="39"/>
      <c r="C100" s="40"/>
      <c r="D100" s="225" t="s">
        <v>196</v>
      </c>
      <c r="E100" s="40"/>
      <c r="F100" s="226" t="s">
        <v>2839</v>
      </c>
      <c r="G100" s="40"/>
      <c r="H100" s="40"/>
      <c r="I100" s="136"/>
      <c r="J100" s="40"/>
      <c r="K100" s="40"/>
      <c r="L100" s="44"/>
      <c r="M100" s="227"/>
      <c r="N100" s="84"/>
      <c r="O100" s="84"/>
      <c r="P100" s="84"/>
      <c r="Q100" s="84"/>
      <c r="R100" s="84"/>
      <c r="S100" s="84"/>
      <c r="T100" s="85"/>
      <c r="AT100" s="17" t="s">
        <v>196</v>
      </c>
      <c r="AU100" s="17" t="s">
        <v>77</v>
      </c>
    </row>
    <row r="101" spans="2:65" s="1" customFormat="1" ht="16.5" customHeight="1">
      <c r="B101" s="39"/>
      <c r="C101" s="250" t="s">
        <v>262</v>
      </c>
      <c r="D101" s="250" t="s">
        <v>275</v>
      </c>
      <c r="E101" s="251" t="s">
        <v>2840</v>
      </c>
      <c r="F101" s="252" t="s">
        <v>2841</v>
      </c>
      <c r="G101" s="253" t="s">
        <v>598</v>
      </c>
      <c r="H101" s="254">
        <v>1</v>
      </c>
      <c r="I101" s="255"/>
      <c r="J101" s="256">
        <f>ROUND(I101*H101,2)</f>
        <v>0</v>
      </c>
      <c r="K101" s="252" t="s">
        <v>30</v>
      </c>
      <c r="L101" s="257"/>
      <c r="M101" s="258" t="s">
        <v>30</v>
      </c>
      <c r="N101" s="259" t="s">
        <v>49</v>
      </c>
      <c r="O101" s="84"/>
      <c r="P101" s="221">
        <f>O101*H101</f>
        <v>0</v>
      </c>
      <c r="Q101" s="221">
        <v>0</v>
      </c>
      <c r="R101" s="221">
        <f>Q101*H101</f>
        <v>0</v>
      </c>
      <c r="S101" s="221">
        <v>0</v>
      </c>
      <c r="T101" s="222">
        <f>S101*H101</f>
        <v>0</v>
      </c>
      <c r="AR101" s="223" t="s">
        <v>221</v>
      </c>
      <c r="AT101" s="223" t="s">
        <v>275</v>
      </c>
      <c r="AU101" s="223" t="s">
        <v>77</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2842</v>
      </c>
    </row>
    <row r="102" spans="2:47" s="1" customFormat="1" ht="12">
      <c r="B102" s="39"/>
      <c r="C102" s="40"/>
      <c r="D102" s="225" t="s">
        <v>196</v>
      </c>
      <c r="E102" s="40"/>
      <c r="F102" s="226" t="s">
        <v>2839</v>
      </c>
      <c r="G102" s="40"/>
      <c r="H102" s="40"/>
      <c r="I102" s="136"/>
      <c r="J102" s="40"/>
      <c r="K102" s="40"/>
      <c r="L102" s="44"/>
      <c r="M102" s="227"/>
      <c r="N102" s="84"/>
      <c r="O102" s="84"/>
      <c r="P102" s="84"/>
      <c r="Q102" s="84"/>
      <c r="R102" s="84"/>
      <c r="S102" s="84"/>
      <c r="T102" s="85"/>
      <c r="AT102" s="17" t="s">
        <v>196</v>
      </c>
      <c r="AU102" s="17" t="s">
        <v>77</v>
      </c>
    </row>
    <row r="103" spans="2:65" s="1" customFormat="1" ht="16.5" customHeight="1">
      <c r="B103" s="39"/>
      <c r="C103" s="212" t="s">
        <v>266</v>
      </c>
      <c r="D103" s="212" t="s">
        <v>189</v>
      </c>
      <c r="E103" s="213" t="s">
        <v>2843</v>
      </c>
      <c r="F103" s="214" t="s">
        <v>2844</v>
      </c>
      <c r="G103" s="215" t="s">
        <v>192</v>
      </c>
      <c r="H103" s="216">
        <v>7.41</v>
      </c>
      <c r="I103" s="217"/>
      <c r="J103" s="218">
        <f>ROUND(I103*H103,2)</f>
        <v>0</v>
      </c>
      <c r="K103" s="214" t="s">
        <v>30</v>
      </c>
      <c r="L103" s="44"/>
      <c r="M103" s="219" t="s">
        <v>30</v>
      </c>
      <c r="N103" s="220" t="s">
        <v>49</v>
      </c>
      <c r="O103" s="84"/>
      <c r="P103" s="221">
        <f>O103*H103</f>
        <v>0</v>
      </c>
      <c r="Q103" s="221">
        <v>0</v>
      </c>
      <c r="R103" s="221">
        <f>Q103*H103</f>
        <v>0</v>
      </c>
      <c r="S103" s="221">
        <v>0</v>
      </c>
      <c r="T103" s="222">
        <f>S103*H103</f>
        <v>0</v>
      </c>
      <c r="AR103" s="223" t="s">
        <v>194</v>
      </c>
      <c r="AT103" s="223" t="s">
        <v>189</v>
      </c>
      <c r="AU103" s="223" t="s">
        <v>77</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2845</v>
      </c>
    </row>
    <row r="104" spans="2:65" s="1" customFormat="1" ht="16.5" customHeight="1">
      <c r="B104" s="39"/>
      <c r="C104" s="250" t="s">
        <v>274</v>
      </c>
      <c r="D104" s="250" t="s">
        <v>275</v>
      </c>
      <c r="E104" s="251" t="s">
        <v>2846</v>
      </c>
      <c r="F104" s="252" t="s">
        <v>2847</v>
      </c>
      <c r="G104" s="253" t="s">
        <v>192</v>
      </c>
      <c r="H104" s="254">
        <v>7.41</v>
      </c>
      <c r="I104" s="255"/>
      <c r="J104" s="256">
        <f>ROUND(I104*H104,2)</f>
        <v>0</v>
      </c>
      <c r="K104" s="252" t="s">
        <v>30</v>
      </c>
      <c r="L104" s="257"/>
      <c r="M104" s="258" t="s">
        <v>30</v>
      </c>
      <c r="N104" s="259" t="s">
        <v>49</v>
      </c>
      <c r="O104" s="84"/>
      <c r="P104" s="221">
        <f>O104*H104</f>
        <v>0</v>
      </c>
      <c r="Q104" s="221">
        <v>0</v>
      </c>
      <c r="R104" s="221">
        <f>Q104*H104</f>
        <v>0</v>
      </c>
      <c r="S104" s="221">
        <v>0</v>
      </c>
      <c r="T104" s="222">
        <f>S104*H104</f>
        <v>0</v>
      </c>
      <c r="AR104" s="223" t="s">
        <v>221</v>
      </c>
      <c r="AT104" s="223" t="s">
        <v>275</v>
      </c>
      <c r="AU104" s="223" t="s">
        <v>77</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2848</v>
      </c>
    </row>
    <row r="105" spans="2:47" s="1" customFormat="1" ht="12">
      <c r="B105" s="39"/>
      <c r="C105" s="40"/>
      <c r="D105" s="225" t="s">
        <v>196</v>
      </c>
      <c r="E105" s="40"/>
      <c r="F105" s="226" t="s">
        <v>2849</v>
      </c>
      <c r="G105" s="40"/>
      <c r="H105" s="40"/>
      <c r="I105" s="136"/>
      <c r="J105" s="40"/>
      <c r="K105" s="40"/>
      <c r="L105" s="44"/>
      <c r="M105" s="227"/>
      <c r="N105" s="84"/>
      <c r="O105" s="84"/>
      <c r="P105" s="84"/>
      <c r="Q105" s="84"/>
      <c r="R105" s="84"/>
      <c r="S105" s="84"/>
      <c r="T105" s="85"/>
      <c r="AT105" s="17" t="s">
        <v>196</v>
      </c>
      <c r="AU105" s="17" t="s">
        <v>77</v>
      </c>
    </row>
    <row r="106" spans="2:65" s="1" customFormat="1" ht="16.5" customHeight="1">
      <c r="B106" s="39"/>
      <c r="C106" s="212" t="s">
        <v>280</v>
      </c>
      <c r="D106" s="212" t="s">
        <v>189</v>
      </c>
      <c r="E106" s="213" t="s">
        <v>2850</v>
      </c>
      <c r="F106" s="214" t="s">
        <v>2851</v>
      </c>
      <c r="G106" s="215" t="s">
        <v>192</v>
      </c>
      <c r="H106" s="216">
        <v>0.155</v>
      </c>
      <c r="I106" s="217"/>
      <c r="J106" s="218">
        <f>ROUND(I106*H106,2)</f>
        <v>0</v>
      </c>
      <c r="K106" s="214" t="s">
        <v>193</v>
      </c>
      <c r="L106" s="44"/>
      <c r="M106" s="219" t="s">
        <v>30</v>
      </c>
      <c r="N106" s="220" t="s">
        <v>49</v>
      </c>
      <c r="O106" s="84"/>
      <c r="P106" s="221">
        <f>O106*H106</f>
        <v>0</v>
      </c>
      <c r="Q106" s="221">
        <v>0</v>
      </c>
      <c r="R106" s="221">
        <f>Q106*H106</f>
        <v>0</v>
      </c>
      <c r="S106" s="221">
        <v>2.27</v>
      </c>
      <c r="T106" s="222">
        <f>S106*H106</f>
        <v>0.35185</v>
      </c>
      <c r="AR106" s="223" t="s">
        <v>194</v>
      </c>
      <c r="AT106" s="223" t="s">
        <v>189</v>
      </c>
      <c r="AU106" s="223" t="s">
        <v>77</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2852</v>
      </c>
    </row>
    <row r="107" spans="2:47" s="1" customFormat="1" ht="12">
      <c r="B107" s="39"/>
      <c r="C107" s="40"/>
      <c r="D107" s="225" t="s">
        <v>196</v>
      </c>
      <c r="E107" s="40"/>
      <c r="F107" s="226" t="s">
        <v>2853</v>
      </c>
      <c r="G107" s="40"/>
      <c r="H107" s="40"/>
      <c r="I107" s="136"/>
      <c r="J107" s="40"/>
      <c r="K107" s="40"/>
      <c r="L107" s="44"/>
      <c r="M107" s="227"/>
      <c r="N107" s="84"/>
      <c r="O107" s="84"/>
      <c r="P107" s="84"/>
      <c r="Q107" s="84"/>
      <c r="R107" s="84"/>
      <c r="S107" s="84"/>
      <c r="T107" s="85"/>
      <c r="AT107" s="17" t="s">
        <v>196</v>
      </c>
      <c r="AU107" s="17" t="s">
        <v>77</v>
      </c>
    </row>
    <row r="108" spans="2:65" s="1" customFormat="1" ht="16.5" customHeight="1">
      <c r="B108" s="39"/>
      <c r="C108" s="212" t="s">
        <v>284</v>
      </c>
      <c r="D108" s="212" t="s">
        <v>189</v>
      </c>
      <c r="E108" s="213" t="s">
        <v>2854</v>
      </c>
      <c r="F108" s="214" t="s">
        <v>2855</v>
      </c>
      <c r="G108" s="215" t="s">
        <v>598</v>
      </c>
      <c r="H108" s="216">
        <v>7</v>
      </c>
      <c r="I108" s="217"/>
      <c r="J108" s="218">
        <f>ROUND(I108*H108,2)</f>
        <v>0</v>
      </c>
      <c r="K108" s="214" t="s">
        <v>30</v>
      </c>
      <c r="L108" s="44"/>
      <c r="M108" s="219" t="s">
        <v>30</v>
      </c>
      <c r="N108" s="220" t="s">
        <v>49</v>
      </c>
      <c r="O108" s="84"/>
      <c r="P108" s="221">
        <f>O108*H108</f>
        <v>0</v>
      </c>
      <c r="Q108" s="221">
        <v>0</v>
      </c>
      <c r="R108" s="221">
        <f>Q108*H108</f>
        <v>0</v>
      </c>
      <c r="S108" s="221">
        <v>0</v>
      </c>
      <c r="T108" s="222">
        <f>S108*H108</f>
        <v>0</v>
      </c>
      <c r="AR108" s="223" t="s">
        <v>194</v>
      </c>
      <c r="AT108" s="223" t="s">
        <v>189</v>
      </c>
      <c r="AU108" s="223" t="s">
        <v>77</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2856</v>
      </c>
    </row>
    <row r="109" spans="2:65" s="1" customFormat="1" ht="24" customHeight="1">
      <c r="B109" s="39"/>
      <c r="C109" s="212" t="s">
        <v>7</v>
      </c>
      <c r="D109" s="212" t="s">
        <v>189</v>
      </c>
      <c r="E109" s="213" t="s">
        <v>2857</v>
      </c>
      <c r="F109" s="214" t="s">
        <v>2858</v>
      </c>
      <c r="G109" s="215" t="s">
        <v>269</v>
      </c>
      <c r="H109" s="216">
        <v>0.1</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77</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2859</v>
      </c>
    </row>
    <row r="110" spans="2:65" s="1" customFormat="1" ht="16.5" customHeight="1">
      <c r="B110" s="39"/>
      <c r="C110" s="212" t="s">
        <v>296</v>
      </c>
      <c r="D110" s="212" t="s">
        <v>189</v>
      </c>
      <c r="E110" s="213" t="s">
        <v>2860</v>
      </c>
      <c r="F110" s="214" t="s">
        <v>2861</v>
      </c>
      <c r="G110" s="215" t="s">
        <v>436</v>
      </c>
      <c r="H110" s="216">
        <v>1</v>
      </c>
      <c r="I110" s="217"/>
      <c r="J110" s="218">
        <f>ROUND(I110*H110,2)</f>
        <v>0</v>
      </c>
      <c r="K110" s="214" t="s">
        <v>30</v>
      </c>
      <c r="L110" s="44"/>
      <c r="M110" s="219" t="s">
        <v>30</v>
      </c>
      <c r="N110" s="220" t="s">
        <v>49</v>
      </c>
      <c r="O110" s="84"/>
      <c r="P110" s="221">
        <f>O110*H110</f>
        <v>0</v>
      </c>
      <c r="Q110" s="221">
        <v>0</v>
      </c>
      <c r="R110" s="221">
        <f>Q110*H110</f>
        <v>0</v>
      </c>
      <c r="S110" s="221">
        <v>0</v>
      </c>
      <c r="T110" s="222">
        <f>S110*H110</f>
        <v>0</v>
      </c>
      <c r="AR110" s="223" t="s">
        <v>194</v>
      </c>
      <c r="AT110" s="223" t="s">
        <v>189</v>
      </c>
      <c r="AU110" s="223" t="s">
        <v>77</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2862</v>
      </c>
    </row>
    <row r="111" spans="2:47" s="1" customFormat="1" ht="12">
      <c r="B111" s="39"/>
      <c r="C111" s="40"/>
      <c r="D111" s="225" t="s">
        <v>196</v>
      </c>
      <c r="E111" s="40"/>
      <c r="F111" s="226" t="s">
        <v>2863</v>
      </c>
      <c r="G111" s="40"/>
      <c r="H111" s="40"/>
      <c r="I111" s="136"/>
      <c r="J111" s="40"/>
      <c r="K111" s="40"/>
      <c r="L111" s="44"/>
      <c r="M111" s="227"/>
      <c r="N111" s="84"/>
      <c r="O111" s="84"/>
      <c r="P111" s="84"/>
      <c r="Q111" s="84"/>
      <c r="R111" s="84"/>
      <c r="S111" s="84"/>
      <c r="T111" s="85"/>
      <c r="AT111" s="17" t="s">
        <v>196</v>
      </c>
      <c r="AU111" s="17" t="s">
        <v>77</v>
      </c>
    </row>
    <row r="112" spans="2:65" s="1" customFormat="1" ht="16.5" customHeight="1">
      <c r="B112" s="39"/>
      <c r="C112" s="212" t="s">
        <v>308</v>
      </c>
      <c r="D112" s="212" t="s">
        <v>189</v>
      </c>
      <c r="E112" s="213" t="s">
        <v>2864</v>
      </c>
      <c r="F112" s="214" t="s">
        <v>2865</v>
      </c>
      <c r="G112" s="215" t="s">
        <v>1030</v>
      </c>
      <c r="H112" s="216">
        <v>24</v>
      </c>
      <c r="I112" s="217"/>
      <c r="J112" s="218">
        <f>ROUND(I112*H112,2)</f>
        <v>0</v>
      </c>
      <c r="K112" s="214" t="s">
        <v>30</v>
      </c>
      <c r="L112" s="44"/>
      <c r="M112" s="219" t="s">
        <v>30</v>
      </c>
      <c r="N112" s="220" t="s">
        <v>49</v>
      </c>
      <c r="O112" s="84"/>
      <c r="P112" s="221">
        <f>O112*H112</f>
        <v>0</v>
      </c>
      <c r="Q112" s="221">
        <v>0</v>
      </c>
      <c r="R112" s="221">
        <f>Q112*H112</f>
        <v>0</v>
      </c>
      <c r="S112" s="221">
        <v>0</v>
      </c>
      <c r="T112" s="222">
        <f>S112*H112</f>
        <v>0</v>
      </c>
      <c r="AR112" s="223" t="s">
        <v>194</v>
      </c>
      <c r="AT112" s="223" t="s">
        <v>189</v>
      </c>
      <c r="AU112" s="223" t="s">
        <v>77</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2866</v>
      </c>
    </row>
    <row r="113" spans="2:47" s="1" customFormat="1" ht="12">
      <c r="B113" s="39"/>
      <c r="C113" s="40"/>
      <c r="D113" s="225" t="s">
        <v>196</v>
      </c>
      <c r="E113" s="40"/>
      <c r="F113" s="226" t="s">
        <v>2867</v>
      </c>
      <c r="G113" s="40"/>
      <c r="H113" s="40"/>
      <c r="I113" s="136"/>
      <c r="J113" s="40"/>
      <c r="K113" s="40"/>
      <c r="L113" s="44"/>
      <c r="M113" s="268"/>
      <c r="N113" s="262"/>
      <c r="O113" s="262"/>
      <c r="P113" s="262"/>
      <c r="Q113" s="262"/>
      <c r="R113" s="262"/>
      <c r="S113" s="262"/>
      <c r="T113" s="269"/>
      <c r="AT113" s="17" t="s">
        <v>196</v>
      </c>
      <c r="AU113" s="17" t="s">
        <v>77</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78:K113"/>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285" t="s">
        <v>2868</v>
      </c>
      <c r="D3" s="285"/>
      <c r="E3" s="285"/>
      <c r="F3" s="285"/>
      <c r="G3" s="285"/>
      <c r="H3" s="285"/>
      <c r="I3" s="285"/>
      <c r="J3" s="285"/>
      <c r="K3" s="286"/>
    </row>
    <row r="4" spans="2:11" ht="25.5" customHeight="1">
      <c r="B4" s="287"/>
      <c r="C4" s="288" t="s">
        <v>2869</v>
      </c>
      <c r="D4" s="288"/>
      <c r="E4" s="288"/>
      <c r="F4" s="288"/>
      <c r="G4" s="288"/>
      <c r="H4" s="288"/>
      <c r="I4" s="288"/>
      <c r="J4" s="288"/>
      <c r="K4" s="289"/>
    </row>
    <row r="5" spans="2:11" ht="5.25" customHeight="1">
      <c r="B5" s="287"/>
      <c r="C5" s="290"/>
      <c r="D5" s="290"/>
      <c r="E5" s="290"/>
      <c r="F5" s="290"/>
      <c r="G5" s="290"/>
      <c r="H5" s="290"/>
      <c r="I5" s="290"/>
      <c r="J5" s="290"/>
      <c r="K5" s="289"/>
    </row>
    <row r="6" spans="2:11" ht="15" customHeight="1">
      <c r="B6" s="287"/>
      <c r="C6" s="291" t="s">
        <v>2870</v>
      </c>
      <c r="D6" s="291"/>
      <c r="E6" s="291"/>
      <c r="F6" s="291"/>
      <c r="G6" s="291"/>
      <c r="H6" s="291"/>
      <c r="I6" s="291"/>
      <c r="J6" s="291"/>
      <c r="K6" s="289"/>
    </row>
    <row r="7" spans="2:11" ht="15" customHeight="1">
      <c r="B7" s="292"/>
      <c r="C7" s="291" t="s">
        <v>2871</v>
      </c>
      <c r="D7" s="291"/>
      <c r="E7" s="291"/>
      <c r="F7" s="291"/>
      <c r="G7" s="291"/>
      <c r="H7" s="291"/>
      <c r="I7" s="291"/>
      <c r="J7" s="291"/>
      <c r="K7" s="289"/>
    </row>
    <row r="8" spans="2:11" ht="12.75" customHeight="1">
      <c r="B8" s="292"/>
      <c r="C8" s="291"/>
      <c r="D8" s="291"/>
      <c r="E8" s="291"/>
      <c r="F8" s="291"/>
      <c r="G8" s="291"/>
      <c r="H8" s="291"/>
      <c r="I8" s="291"/>
      <c r="J8" s="291"/>
      <c r="K8" s="289"/>
    </row>
    <row r="9" spans="2:11" ht="15" customHeight="1">
      <c r="B9" s="292"/>
      <c r="C9" s="291" t="s">
        <v>2872</v>
      </c>
      <c r="D9" s="291"/>
      <c r="E9" s="291"/>
      <c r="F9" s="291"/>
      <c r="G9" s="291"/>
      <c r="H9" s="291"/>
      <c r="I9" s="291"/>
      <c r="J9" s="291"/>
      <c r="K9" s="289"/>
    </row>
    <row r="10" spans="2:11" ht="15" customHeight="1">
      <c r="B10" s="292"/>
      <c r="C10" s="291"/>
      <c r="D10" s="291" t="s">
        <v>2873</v>
      </c>
      <c r="E10" s="291"/>
      <c r="F10" s="291"/>
      <c r="G10" s="291"/>
      <c r="H10" s="291"/>
      <c r="I10" s="291"/>
      <c r="J10" s="291"/>
      <c r="K10" s="289"/>
    </row>
    <row r="11" spans="2:11" ht="15" customHeight="1">
      <c r="B11" s="292"/>
      <c r="C11" s="293"/>
      <c r="D11" s="291" t="s">
        <v>2874</v>
      </c>
      <c r="E11" s="291"/>
      <c r="F11" s="291"/>
      <c r="G11" s="291"/>
      <c r="H11" s="291"/>
      <c r="I11" s="291"/>
      <c r="J11" s="291"/>
      <c r="K11" s="289"/>
    </row>
    <row r="12" spans="2:11" ht="15" customHeight="1">
      <c r="B12" s="292"/>
      <c r="C12" s="293"/>
      <c r="D12" s="291"/>
      <c r="E12" s="291"/>
      <c r="F12" s="291"/>
      <c r="G12" s="291"/>
      <c r="H12" s="291"/>
      <c r="I12" s="291"/>
      <c r="J12" s="291"/>
      <c r="K12" s="289"/>
    </row>
    <row r="13" spans="2:11" ht="15" customHeight="1">
      <c r="B13" s="292"/>
      <c r="C13" s="293"/>
      <c r="D13" s="294" t="s">
        <v>2875</v>
      </c>
      <c r="E13" s="291"/>
      <c r="F13" s="291"/>
      <c r="G13" s="291"/>
      <c r="H13" s="291"/>
      <c r="I13" s="291"/>
      <c r="J13" s="291"/>
      <c r="K13" s="289"/>
    </row>
    <row r="14" spans="2:11" ht="12.75" customHeight="1">
      <c r="B14" s="292"/>
      <c r="C14" s="293"/>
      <c r="D14" s="293"/>
      <c r="E14" s="293"/>
      <c r="F14" s="293"/>
      <c r="G14" s="293"/>
      <c r="H14" s="293"/>
      <c r="I14" s="293"/>
      <c r="J14" s="293"/>
      <c r="K14" s="289"/>
    </row>
    <row r="15" spans="2:11" ht="15" customHeight="1">
      <c r="B15" s="292"/>
      <c r="C15" s="293"/>
      <c r="D15" s="291" t="s">
        <v>2876</v>
      </c>
      <c r="E15" s="291"/>
      <c r="F15" s="291"/>
      <c r="G15" s="291"/>
      <c r="H15" s="291"/>
      <c r="I15" s="291"/>
      <c r="J15" s="291"/>
      <c r="K15" s="289"/>
    </row>
    <row r="16" spans="2:11" ht="15" customHeight="1">
      <c r="B16" s="292"/>
      <c r="C16" s="293"/>
      <c r="D16" s="291" t="s">
        <v>2877</v>
      </c>
      <c r="E16" s="291"/>
      <c r="F16" s="291"/>
      <c r="G16" s="291"/>
      <c r="H16" s="291"/>
      <c r="I16" s="291"/>
      <c r="J16" s="291"/>
      <c r="K16" s="289"/>
    </row>
    <row r="17" spans="2:11" ht="15" customHeight="1">
      <c r="B17" s="292"/>
      <c r="C17" s="293"/>
      <c r="D17" s="291" t="s">
        <v>2878</v>
      </c>
      <c r="E17" s="291"/>
      <c r="F17" s="291"/>
      <c r="G17" s="291"/>
      <c r="H17" s="291"/>
      <c r="I17" s="291"/>
      <c r="J17" s="291"/>
      <c r="K17" s="289"/>
    </row>
    <row r="18" spans="2:11" ht="15" customHeight="1">
      <c r="B18" s="292"/>
      <c r="C18" s="293"/>
      <c r="D18" s="293"/>
      <c r="E18" s="295" t="s">
        <v>84</v>
      </c>
      <c r="F18" s="291" t="s">
        <v>2879</v>
      </c>
      <c r="G18" s="291"/>
      <c r="H18" s="291"/>
      <c r="I18" s="291"/>
      <c r="J18" s="291"/>
      <c r="K18" s="289"/>
    </row>
    <row r="19" spans="2:11" ht="15" customHeight="1">
      <c r="B19" s="292"/>
      <c r="C19" s="293"/>
      <c r="D19" s="293"/>
      <c r="E19" s="295" t="s">
        <v>111</v>
      </c>
      <c r="F19" s="291" t="s">
        <v>2880</v>
      </c>
      <c r="G19" s="291"/>
      <c r="H19" s="291"/>
      <c r="I19" s="291"/>
      <c r="J19" s="291"/>
      <c r="K19" s="289"/>
    </row>
    <row r="20" spans="2:11" ht="15" customHeight="1">
      <c r="B20" s="292"/>
      <c r="C20" s="293"/>
      <c r="D20" s="293"/>
      <c r="E20" s="295" t="s">
        <v>2881</v>
      </c>
      <c r="F20" s="291" t="s">
        <v>2882</v>
      </c>
      <c r="G20" s="291"/>
      <c r="H20" s="291"/>
      <c r="I20" s="291"/>
      <c r="J20" s="291"/>
      <c r="K20" s="289"/>
    </row>
    <row r="21" spans="2:11" ht="15" customHeight="1">
      <c r="B21" s="292"/>
      <c r="C21" s="293"/>
      <c r="D21" s="293"/>
      <c r="E21" s="295" t="s">
        <v>138</v>
      </c>
      <c r="F21" s="291" t="s">
        <v>2883</v>
      </c>
      <c r="G21" s="291"/>
      <c r="H21" s="291"/>
      <c r="I21" s="291"/>
      <c r="J21" s="291"/>
      <c r="K21" s="289"/>
    </row>
    <row r="22" spans="2:11" ht="15" customHeight="1">
      <c r="B22" s="292"/>
      <c r="C22" s="293"/>
      <c r="D22" s="293"/>
      <c r="E22" s="295" t="s">
        <v>2698</v>
      </c>
      <c r="F22" s="291" t="s">
        <v>2699</v>
      </c>
      <c r="G22" s="291"/>
      <c r="H22" s="291"/>
      <c r="I22" s="291"/>
      <c r="J22" s="291"/>
      <c r="K22" s="289"/>
    </row>
    <row r="23" spans="2:11" ht="15" customHeight="1">
      <c r="B23" s="292"/>
      <c r="C23" s="293"/>
      <c r="D23" s="293"/>
      <c r="E23" s="295" t="s">
        <v>2884</v>
      </c>
      <c r="F23" s="291" t="s">
        <v>2885</v>
      </c>
      <c r="G23" s="291"/>
      <c r="H23" s="291"/>
      <c r="I23" s="291"/>
      <c r="J23" s="291"/>
      <c r="K23" s="289"/>
    </row>
    <row r="24" spans="2:11" ht="12.75" customHeight="1">
      <c r="B24" s="292"/>
      <c r="C24" s="293"/>
      <c r="D24" s="293"/>
      <c r="E24" s="293"/>
      <c r="F24" s="293"/>
      <c r="G24" s="293"/>
      <c r="H24" s="293"/>
      <c r="I24" s="293"/>
      <c r="J24" s="293"/>
      <c r="K24" s="289"/>
    </row>
    <row r="25" spans="2:11" ht="15" customHeight="1">
      <c r="B25" s="292"/>
      <c r="C25" s="291" t="s">
        <v>2886</v>
      </c>
      <c r="D25" s="291"/>
      <c r="E25" s="291"/>
      <c r="F25" s="291"/>
      <c r="G25" s="291"/>
      <c r="H25" s="291"/>
      <c r="I25" s="291"/>
      <c r="J25" s="291"/>
      <c r="K25" s="289"/>
    </row>
    <row r="26" spans="2:11" ht="15" customHeight="1">
      <c r="B26" s="292"/>
      <c r="C26" s="291" t="s">
        <v>2887</v>
      </c>
      <c r="D26" s="291"/>
      <c r="E26" s="291"/>
      <c r="F26" s="291"/>
      <c r="G26" s="291"/>
      <c r="H26" s="291"/>
      <c r="I26" s="291"/>
      <c r="J26" s="291"/>
      <c r="K26" s="289"/>
    </row>
    <row r="27" spans="2:11" ht="15" customHeight="1">
      <c r="B27" s="292"/>
      <c r="C27" s="291"/>
      <c r="D27" s="291" t="s">
        <v>2888</v>
      </c>
      <c r="E27" s="291"/>
      <c r="F27" s="291"/>
      <c r="G27" s="291"/>
      <c r="H27" s="291"/>
      <c r="I27" s="291"/>
      <c r="J27" s="291"/>
      <c r="K27" s="289"/>
    </row>
    <row r="28" spans="2:11" ht="15" customHeight="1">
      <c r="B28" s="292"/>
      <c r="C28" s="293"/>
      <c r="D28" s="291" t="s">
        <v>2889</v>
      </c>
      <c r="E28" s="291"/>
      <c r="F28" s="291"/>
      <c r="G28" s="291"/>
      <c r="H28" s="291"/>
      <c r="I28" s="291"/>
      <c r="J28" s="291"/>
      <c r="K28" s="289"/>
    </row>
    <row r="29" spans="2:11" ht="12.75" customHeight="1">
      <c r="B29" s="292"/>
      <c r="C29" s="293"/>
      <c r="D29" s="293"/>
      <c r="E29" s="293"/>
      <c r="F29" s="293"/>
      <c r="G29" s="293"/>
      <c r="H29" s="293"/>
      <c r="I29" s="293"/>
      <c r="J29" s="293"/>
      <c r="K29" s="289"/>
    </row>
    <row r="30" spans="2:11" ht="15" customHeight="1">
      <c r="B30" s="292"/>
      <c r="C30" s="293"/>
      <c r="D30" s="291" t="s">
        <v>2890</v>
      </c>
      <c r="E30" s="291"/>
      <c r="F30" s="291"/>
      <c r="G30" s="291"/>
      <c r="H30" s="291"/>
      <c r="I30" s="291"/>
      <c r="J30" s="291"/>
      <c r="K30" s="289"/>
    </row>
    <row r="31" spans="2:11" ht="15" customHeight="1">
      <c r="B31" s="292"/>
      <c r="C31" s="293"/>
      <c r="D31" s="291" t="s">
        <v>2891</v>
      </c>
      <c r="E31" s="291"/>
      <c r="F31" s="291"/>
      <c r="G31" s="291"/>
      <c r="H31" s="291"/>
      <c r="I31" s="291"/>
      <c r="J31" s="291"/>
      <c r="K31" s="289"/>
    </row>
    <row r="32" spans="2:11" ht="12.75" customHeight="1">
      <c r="B32" s="292"/>
      <c r="C32" s="293"/>
      <c r="D32" s="293"/>
      <c r="E32" s="293"/>
      <c r="F32" s="293"/>
      <c r="G32" s="293"/>
      <c r="H32" s="293"/>
      <c r="I32" s="293"/>
      <c r="J32" s="293"/>
      <c r="K32" s="289"/>
    </row>
    <row r="33" spans="2:11" ht="15" customHeight="1">
      <c r="B33" s="292"/>
      <c r="C33" s="293"/>
      <c r="D33" s="291" t="s">
        <v>2892</v>
      </c>
      <c r="E33" s="291"/>
      <c r="F33" s="291"/>
      <c r="G33" s="291"/>
      <c r="H33" s="291"/>
      <c r="I33" s="291"/>
      <c r="J33" s="291"/>
      <c r="K33" s="289"/>
    </row>
    <row r="34" spans="2:11" ht="15" customHeight="1">
      <c r="B34" s="292"/>
      <c r="C34" s="293"/>
      <c r="D34" s="291" t="s">
        <v>2893</v>
      </c>
      <c r="E34" s="291"/>
      <c r="F34" s="291"/>
      <c r="G34" s="291"/>
      <c r="H34" s="291"/>
      <c r="I34" s="291"/>
      <c r="J34" s="291"/>
      <c r="K34" s="289"/>
    </row>
    <row r="35" spans="2:11" ht="15" customHeight="1">
      <c r="B35" s="292"/>
      <c r="C35" s="293"/>
      <c r="D35" s="291" t="s">
        <v>2894</v>
      </c>
      <c r="E35" s="291"/>
      <c r="F35" s="291"/>
      <c r="G35" s="291"/>
      <c r="H35" s="291"/>
      <c r="I35" s="291"/>
      <c r="J35" s="291"/>
      <c r="K35" s="289"/>
    </row>
    <row r="36" spans="2:11" ht="15" customHeight="1">
      <c r="B36" s="292"/>
      <c r="C36" s="293"/>
      <c r="D36" s="291"/>
      <c r="E36" s="294" t="s">
        <v>173</v>
      </c>
      <c r="F36" s="291"/>
      <c r="G36" s="291" t="s">
        <v>2895</v>
      </c>
      <c r="H36" s="291"/>
      <c r="I36" s="291"/>
      <c r="J36" s="291"/>
      <c r="K36" s="289"/>
    </row>
    <row r="37" spans="2:11" ht="30.75" customHeight="1">
      <c r="B37" s="292"/>
      <c r="C37" s="293"/>
      <c r="D37" s="291"/>
      <c r="E37" s="294" t="s">
        <v>2896</v>
      </c>
      <c r="F37" s="291"/>
      <c r="G37" s="291" t="s">
        <v>2897</v>
      </c>
      <c r="H37" s="291"/>
      <c r="I37" s="291"/>
      <c r="J37" s="291"/>
      <c r="K37" s="289"/>
    </row>
    <row r="38" spans="2:11" ht="15" customHeight="1">
      <c r="B38" s="292"/>
      <c r="C38" s="293"/>
      <c r="D38" s="291"/>
      <c r="E38" s="294" t="s">
        <v>58</v>
      </c>
      <c r="F38" s="291"/>
      <c r="G38" s="291" t="s">
        <v>2898</v>
      </c>
      <c r="H38" s="291"/>
      <c r="I38" s="291"/>
      <c r="J38" s="291"/>
      <c r="K38" s="289"/>
    </row>
    <row r="39" spans="2:11" ht="15" customHeight="1">
      <c r="B39" s="292"/>
      <c r="C39" s="293"/>
      <c r="D39" s="291"/>
      <c r="E39" s="294" t="s">
        <v>59</v>
      </c>
      <c r="F39" s="291"/>
      <c r="G39" s="291" t="s">
        <v>2899</v>
      </c>
      <c r="H39" s="291"/>
      <c r="I39" s="291"/>
      <c r="J39" s="291"/>
      <c r="K39" s="289"/>
    </row>
    <row r="40" spans="2:11" ht="15" customHeight="1">
      <c r="B40" s="292"/>
      <c r="C40" s="293"/>
      <c r="D40" s="291"/>
      <c r="E40" s="294" t="s">
        <v>174</v>
      </c>
      <c r="F40" s="291"/>
      <c r="G40" s="291" t="s">
        <v>2900</v>
      </c>
      <c r="H40" s="291"/>
      <c r="I40" s="291"/>
      <c r="J40" s="291"/>
      <c r="K40" s="289"/>
    </row>
    <row r="41" spans="2:11" ht="15" customHeight="1">
      <c r="B41" s="292"/>
      <c r="C41" s="293"/>
      <c r="D41" s="291"/>
      <c r="E41" s="294" t="s">
        <v>175</v>
      </c>
      <c r="F41" s="291"/>
      <c r="G41" s="291" t="s">
        <v>2901</v>
      </c>
      <c r="H41" s="291"/>
      <c r="I41" s="291"/>
      <c r="J41" s="291"/>
      <c r="K41" s="289"/>
    </row>
    <row r="42" spans="2:11" ht="15" customHeight="1">
      <c r="B42" s="292"/>
      <c r="C42" s="293"/>
      <c r="D42" s="291"/>
      <c r="E42" s="294" t="s">
        <v>2902</v>
      </c>
      <c r="F42" s="291"/>
      <c r="G42" s="291" t="s">
        <v>2903</v>
      </c>
      <c r="H42" s="291"/>
      <c r="I42" s="291"/>
      <c r="J42" s="291"/>
      <c r="K42" s="289"/>
    </row>
    <row r="43" spans="2:11" ht="15" customHeight="1">
      <c r="B43" s="292"/>
      <c r="C43" s="293"/>
      <c r="D43" s="291"/>
      <c r="E43" s="294"/>
      <c r="F43" s="291"/>
      <c r="G43" s="291" t="s">
        <v>2904</v>
      </c>
      <c r="H43" s="291"/>
      <c r="I43" s="291"/>
      <c r="J43" s="291"/>
      <c r="K43" s="289"/>
    </row>
    <row r="44" spans="2:11" ht="15" customHeight="1">
      <c r="B44" s="292"/>
      <c r="C44" s="293"/>
      <c r="D44" s="291"/>
      <c r="E44" s="294" t="s">
        <v>2905</v>
      </c>
      <c r="F44" s="291"/>
      <c r="G44" s="291" t="s">
        <v>2906</v>
      </c>
      <c r="H44" s="291"/>
      <c r="I44" s="291"/>
      <c r="J44" s="291"/>
      <c r="K44" s="289"/>
    </row>
    <row r="45" spans="2:11" ht="15" customHeight="1">
      <c r="B45" s="292"/>
      <c r="C45" s="293"/>
      <c r="D45" s="291"/>
      <c r="E45" s="294" t="s">
        <v>177</v>
      </c>
      <c r="F45" s="291"/>
      <c r="G45" s="291" t="s">
        <v>2907</v>
      </c>
      <c r="H45" s="291"/>
      <c r="I45" s="291"/>
      <c r="J45" s="291"/>
      <c r="K45" s="289"/>
    </row>
    <row r="46" spans="2:11" ht="12.75" customHeight="1">
      <c r="B46" s="292"/>
      <c r="C46" s="293"/>
      <c r="D46" s="291"/>
      <c r="E46" s="291"/>
      <c r="F46" s="291"/>
      <c r="G46" s="291"/>
      <c r="H46" s="291"/>
      <c r="I46" s="291"/>
      <c r="J46" s="291"/>
      <c r="K46" s="289"/>
    </row>
    <row r="47" spans="2:11" ht="15" customHeight="1">
      <c r="B47" s="292"/>
      <c r="C47" s="293"/>
      <c r="D47" s="291" t="s">
        <v>2908</v>
      </c>
      <c r="E47" s="291"/>
      <c r="F47" s="291"/>
      <c r="G47" s="291"/>
      <c r="H47" s="291"/>
      <c r="I47" s="291"/>
      <c r="J47" s="291"/>
      <c r="K47" s="289"/>
    </row>
    <row r="48" spans="2:11" ht="15" customHeight="1">
      <c r="B48" s="292"/>
      <c r="C48" s="293"/>
      <c r="D48" s="293"/>
      <c r="E48" s="291" t="s">
        <v>2909</v>
      </c>
      <c r="F48" s="291"/>
      <c r="G48" s="291"/>
      <c r="H48" s="291"/>
      <c r="I48" s="291"/>
      <c r="J48" s="291"/>
      <c r="K48" s="289"/>
    </row>
    <row r="49" spans="2:11" ht="15" customHeight="1">
      <c r="B49" s="292"/>
      <c r="C49" s="293"/>
      <c r="D49" s="293"/>
      <c r="E49" s="291" t="s">
        <v>2910</v>
      </c>
      <c r="F49" s="291"/>
      <c r="G49" s="291"/>
      <c r="H49" s="291"/>
      <c r="I49" s="291"/>
      <c r="J49" s="291"/>
      <c r="K49" s="289"/>
    </row>
    <row r="50" spans="2:11" ht="15" customHeight="1">
      <c r="B50" s="292"/>
      <c r="C50" s="293"/>
      <c r="D50" s="293"/>
      <c r="E50" s="291" t="s">
        <v>2911</v>
      </c>
      <c r="F50" s="291"/>
      <c r="G50" s="291"/>
      <c r="H50" s="291"/>
      <c r="I50" s="291"/>
      <c r="J50" s="291"/>
      <c r="K50" s="289"/>
    </row>
    <row r="51" spans="2:11" ht="15" customHeight="1">
      <c r="B51" s="292"/>
      <c r="C51" s="293"/>
      <c r="D51" s="291" t="s">
        <v>2912</v>
      </c>
      <c r="E51" s="291"/>
      <c r="F51" s="291"/>
      <c r="G51" s="291"/>
      <c r="H51" s="291"/>
      <c r="I51" s="291"/>
      <c r="J51" s="291"/>
      <c r="K51" s="289"/>
    </row>
    <row r="52" spans="2:11" ht="25.5" customHeight="1">
      <c r="B52" s="287"/>
      <c r="C52" s="288" t="s">
        <v>2913</v>
      </c>
      <c r="D52" s="288"/>
      <c r="E52" s="288"/>
      <c r="F52" s="288"/>
      <c r="G52" s="288"/>
      <c r="H52" s="288"/>
      <c r="I52" s="288"/>
      <c r="J52" s="288"/>
      <c r="K52" s="289"/>
    </row>
    <row r="53" spans="2:11" ht="5.25" customHeight="1">
      <c r="B53" s="287"/>
      <c r="C53" s="290"/>
      <c r="D53" s="290"/>
      <c r="E53" s="290"/>
      <c r="F53" s="290"/>
      <c r="G53" s="290"/>
      <c r="H53" s="290"/>
      <c r="I53" s="290"/>
      <c r="J53" s="290"/>
      <c r="K53" s="289"/>
    </row>
    <row r="54" spans="2:11" ht="15" customHeight="1">
      <c r="B54" s="287"/>
      <c r="C54" s="291" t="s">
        <v>2914</v>
      </c>
      <c r="D54" s="291"/>
      <c r="E54" s="291"/>
      <c r="F54" s="291"/>
      <c r="G54" s="291"/>
      <c r="H54" s="291"/>
      <c r="I54" s="291"/>
      <c r="J54" s="291"/>
      <c r="K54" s="289"/>
    </row>
    <row r="55" spans="2:11" ht="15" customHeight="1">
      <c r="B55" s="287"/>
      <c r="C55" s="291" t="s">
        <v>2915</v>
      </c>
      <c r="D55" s="291"/>
      <c r="E55" s="291"/>
      <c r="F55" s="291"/>
      <c r="G55" s="291"/>
      <c r="H55" s="291"/>
      <c r="I55" s="291"/>
      <c r="J55" s="291"/>
      <c r="K55" s="289"/>
    </row>
    <row r="56" spans="2:11" ht="12.75" customHeight="1">
      <c r="B56" s="287"/>
      <c r="C56" s="291"/>
      <c r="D56" s="291"/>
      <c r="E56" s="291"/>
      <c r="F56" s="291"/>
      <c r="G56" s="291"/>
      <c r="H56" s="291"/>
      <c r="I56" s="291"/>
      <c r="J56" s="291"/>
      <c r="K56" s="289"/>
    </row>
    <row r="57" spans="2:11" ht="15" customHeight="1">
      <c r="B57" s="287"/>
      <c r="C57" s="291" t="s">
        <v>2916</v>
      </c>
      <c r="D57" s="291"/>
      <c r="E57" s="291"/>
      <c r="F57" s="291"/>
      <c r="G57" s="291"/>
      <c r="H57" s="291"/>
      <c r="I57" s="291"/>
      <c r="J57" s="291"/>
      <c r="K57" s="289"/>
    </row>
    <row r="58" spans="2:11" ht="15" customHeight="1">
      <c r="B58" s="287"/>
      <c r="C58" s="293"/>
      <c r="D58" s="291" t="s">
        <v>2917</v>
      </c>
      <c r="E58" s="291"/>
      <c r="F58" s="291"/>
      <c r="G58" s="291"/>
      <c r="H58" s="291"/>
      <c r="I58" s="291"/>
      <c r="J58" s="291"/>
      <c r="K58" s="289"/>
    </row>
    <row r="59" spans="2:11" ht="15" customHeight="1">
      <c r="B59" s="287"/>
      <c r="C59" s="293"/>
      <c r="D59" s="291" t="s">
        <v>2918</v>
      </c>
      <c r="E59" s="291"/>
      <c r="F59" s="291"/>
      <c r="G59" s="291"/>
      <c r="H59" s="291"/>
      <c r="I59" s="291"/>
      <c r="J59" s="291"/>
      <c r="K59" s="289"/>
    </row>
    <row r="60" spans="2:11" ht="15" customHeight="1">
      <c r="B60" s="287"/>
      <c r="C60" s="293"/>
      <c r="D60" s="291" t="s">
        <v>2919</v>
      </c>
      <c r="E60" s="291"/>
      <c r="F60" s="291"/>
      <c r="G60" s="291"/>
      <c r="H60" s="291"/>
      <c r="I60" s="291"/>
      <c r="J60" s="291"/>
      <c r="K60" s="289"/>
    </row>
    <row r="61" spans="2:11" ht="15" customHeight="1">
      <c r="B61" s="287"/>
      <c r="C61" s="293"/>
      <c r="D61" s="291" t="s">
        <v>2920</v>
      </c>
      <c r="E61" s="291"/>
      <c r="F61" s="291"/>
      <c r="G61" s="291"/>
      <c r="H61" s="291"/>
      <c r="I61" s="291"/>
      <c r="J61" s="291"/>
      <c r="K61" s="289"/>
    </row>
    <row r="62" spans="2:11" ht="15" customHeight="1">
      <c r="B62" s="287"/>
      <c r="C62" s="293"/>
      <c r="D62" s="296" t="s">
        <v>2921</v>
      </c>
      <c r="E62" s="296"/>
      <c r="F62" s="296"/>
      <c r="G62" s="296"/>
      <c r="H62" s="296"/>
      <c r="I62" s="296"/>
      <c r="J62" s="296"/>
      <c r="K62" s="289"/>
    </row>
    <row r="63" spans="2:11" ht="15" customHeight="1">
      <c r="B63" s="287"/>
      <c r="C63" s="293"/>
      <c r="D63" s="291" t="s">
        <v>2922</v>
      </c>
      <c r="E63" s="291"/>
      <c r="F63" s="291"/>
      <c r="G63" s="291"/>
      <c r="H63" s="291"/>
      <c r="I63" s="291"/>
      <c r="J63" s="291"/>
      <c r="K63" s="289"/>
    </row>
    <row r="64" spans="2:11" ht="12.75" customHeight="1">
      <c r="B64" s="287"/>
      <c r="C64" s="293"/>
      <c r="D64" s="293"/>
      <c r="E64" s="297"/>
      <c r="F64" s="293"/>
      <c r="G64" s="293"/>
      <c r="H64" s="293"/>
      <c r="I64" s="293"/>
      <c r="J64" s="293"/>
      <c r="K64" s="289"/>
    </row>
    <row r="65" spans="2:11" ht="15" customHeight="1">
      <c r="B65" s="287"/>
      <c r="C65" s="293"/>
      <c r="D65" s="291" t="s">
        <v>2923</v>
      </c>
      <c r="E65" s="291"/>
      <c r="F65" s="291"/>
      <c r="G65" s="291"/>
      <c r="H65" s="291"/>
      <c r="I65" s="291"/>
      <c r="J65" s="291"/>
      <c r="K65" s="289"/>
    </row>
    <row r="66" spans="2:11" ht="15" customHeight="1">
      <c r="B66" s="287"/>
      <c r="C66" s="293"/>
      <c r="D66" s="296" t="s">
        <v>2924</v>
      </c>
      <c r="E66" s="296"/>
      <c r="F66" s="296"/>
      <c r="G66" s="296"/>
      <c r="H66" s="296"/>
      <c r="I66" s="296"/>
      <c r="J66" s="296"/>
      <c r="K66" s="289"/>
    </row>
    <row r="67" spans="2:11" ht="15" customHeight="1">
      <c r="B67" s="287"/>
      <c r="C67" s="293"/>
      <c r="D67" s="291" t="s">
        <v>2925</v>
      </c>
      <c r="E67" s="291"/>
      <c r="F67" s="291"/>
      <c r="G67" s="291"/>
      <c r="H67" s="291"/>
      <c r="I67" s="291"/>
      <c r="J67" s="291"/>
      <c r="K67" s="289"/>
    </row>
    <row r="68" spans="2:11" ht="15" customHeight="1">
      <c r="B68" s="287"/>
      <c r="C68" s="293"/>
      <c r="D68" s="291" t="s">
        <v>2926</v>
      </c>
      <c r="E68" s="291"/>
      <c r="F68" s="291"/>
      <c r="G68" s="291"/>
      <c r="H68" s="291"/>
      <c r="I68" s="291"/>
      <c r="J68" s="291"/>
      <c r="K68" s="289"/>
    </row>
    <row r="69" spans="2:11" ht="15" customHeight="1">
      <c r="B69" s="287"/>
      <c r="C69" s="293"/>
      <c r="D69" s="291" t="s">
        <v>2927</v>
      </c>
      <c r="E69" s="291"/>
      <c r="F69" s="291"/>
      <c r="G69" s="291"/>
      <c r="H69" s="291"/>
      <c r="I69" s="291"/>
      <c r="J69" s="291"/>
      <c r="K69" s="289"/>
    </row>
    <row r="70" spans="2:11" ht="15" customHeight="1">
      <c r="B70" s="287"/>
      <c r="C70" s="293"/>
      <c r="D70" s="291" t="s">
        <v>2928</v>
      </c>
      <c r="E70" s="291"/>
      <c r="F70" s="291"/>
      <c r="G70" s="291"/>
      <c r="H70" s="291"/>
      <c r="I70" s="291"/>
      <c r="J70" s="291"/>
      <c r="K70" s="289"/>
    </row>
    <row r="71" spans="2:11" ht="12.75" customHeight="1">
      <c r="B71" s="298"/>
      <c r="C71" s="299"/>
      <c r="D71" s="299"/>
      <c r="E71" s="299"/>
      <c r="F71" s="299"/>
      <c r="G71" s="299"/>
      <c r="H71" s="299"/>
      <c r="I71" s="299"/>
      <c r="J71" s="299"/>
      <c r="K71" s="300"/>
    </row>
    <row r="72" spans="2:11" ht="18.75" customHeight="1">
      <c r="B72" s="301"/>
      <c r="C72" s="301"/>
      <c r="D72" s="301"/>
      <c r="E72" s="301"/>
      <c r="F72" s="301"/>
      <c r="G72" s="301"/>
      <c r="H72" s="301"/>
      <c r="I72" s="301"/>
      <c r="J72" s="301"/>
      <c r="K72" s="302"/>
    </row>
    <row r="73" spans="2:11" ht="18.75" customHeight="1">
      <c r="B73" s="302"/>
      <c r="C73" s="302"/>
      <c r="D73" s="302"/>
      <c r="E73" s="302"/>
      <c r="F73" s="302"/>
      <c r="G73" s="302"/>
      <c r="H73" s="302"/>
      <c r="I73" s="302"/>
      <c r="J73" s="302"/>
      <c r="K73" s="302"/>
    </row>
    <row r="74" spans="2:11" ht="7.5" customHeight="1">
      <c r="B74" s="303"/>
      <c r="C74" s="304"/>
      <c r="D74" s="304"/>
      <c r="E74" s="304"/>
      <c r="F74" s="304"/>
      <c r="G74" s="304"/>
      <c r="H74" s="304"/>
      <c r="I74" s="304"/>
      <c r="J74" s="304"/>
      <c r="K74" s="305"/>
    </row>
    <row r="75" spans="2:11" ht="45" customHeight="1">
      <c r="B75" s="306"/>
      <c r="C75" s="307" t="s">
        <v>2929</v>
      </c>
      <c r="D75" s="307"/>
      <c r="E75" s="307"/>
      <c r="F75" s="307"/>
      <c r="G75" s="307"/>
      <c r="H75" s="307"/>
      <c r="I75" s="307"/>
      <c r="J75" s="307"/>
      <c r="K75" s="308"/>
    </row>
    <row r="76" spans="2:11" ht="17.25" customHeight="1">
      <c r="B76" s="306"/>
      <c r="C76" s="309" t="s">
        <v>2930</v>
      </c>
      <c r="D76" s="309"/>
      <c r="E76" s="309"/>
      <c r="F76" s="309" t="s">
        <v>2931</v>
      </c>
      <c r="G76" s="310"/>
      <c r="H76" s="309" t="s">
        <v>59</v>
      </c>
      <c r="I76" s="309" t="s">
        <v>62</v>
      </c>
      <c r="J76" s="309" t="s">
        <v>2932</v>
      </c>
      <c r="K76" s="308"/>
    </row>
    <row r="77" spans="2:11" ht="17.25" customHeight="1">
      <c r="B77" s="306"/>
      <c r="C77" s="311" t="s">
        <v>2933</v>
      </c>
      <c r="D77" s="311"/>
      <c r="E77" s="311"/>
      <c r="F77" s="312" t="s">
        <v>2934</v>
      </c>
      <c r="G77" s="313"/>
      <c r="H77" s="311"/>
      <c r="I77" s="311"/>
      <c r="J77" s="311" t="s">
        <v>2935</v>
      </c>
      <c r="K77" s="308"/>
    </row>
    <row r="78" spans="2:11" ht="5.25" customHeight="1">
      <c r="B78" s="306"/>
      <c r="C78" s="314"/>
      <c r="D78" s="314"/>
      <c r="E78" s="314"/>
      <c r="F78" s="314"/>
      <c r="G78" s="315"/>
      <c r="H78" s="314"/>
      <c r="I78" s="314"/>
      <c r="J78" s="314"/>
      <c r="K78" s="308"/>
    </row>
    <row r="79" spans="2:11" ht="15" customHeight="1">
      <c r="B79" s="306"/>
      <c r="C79" s="294" t="s">
        <v>58</v>
      </c>
      <c r="D79" s="314"/>
      <c r="E79" s="314"/>
      <c r="F79" s="316" t="s">
        <v>2936</v>
      </c>
      <c r="G79" s="315"/>
      <c r="H79" s="294" t="s">
        <v>2937</v>
      </c>
      <c r="I79" s="294" t="s">
        <v>2938</v>
      </c>
      <c r="J79" s="294">
        <v>20</v>
      </c>
      <c r="K79" s="308"/>
    </row>
    <row r="80" spans="2:11" ht="15" customHeight="1">
      <c r="B80" s="306"/>
      <c r="C80" s="294" t="s">
        <v>2939</v>
      </c>
      <c r="D80" s="294"/>
      <c r="E80" s="294"/>
      <c r="F80" s="316" t="s">
        <v>2936</v>
      </c>
      <c r="G80" s="315"/>
      <c r="H80" s="294" t="s">
        <v>2940</v>
      </c>
      <c r="I80" s="294" t="s">
        <v>2938</v>
      </c>
      <c r="J80" s="294">
        <v>120</v>
      </c>
      <c r="K80" s="308"/>
    </row>
    <row r="81" spans="2:11" ht="15" customHeight="1">
      <c r="B81" s="317"/>
      <c r="C81" s="294" t="s">
        <v>2941</v>
      </c>
      <c r="D81" s="294"/>
      <c r="E81" s="294"/>
      <c r="F81" s="316" t="s">
        <v>2942</v>
      </c>
      <c r="G81" s="315"/>
      <c r="H81" s="294" t="s">
        <v>2943</v>
      </c>
      <c r="I81" s="294" t="s">
        <v>2938</v>
      </c>
      <c r="J81" s="294">
        <v>50</v>
      </c>
      <c r="K81" s="308"/>
    </row>
    <row r="82" spans="2:11" ht="15" customHeight="1">
      <c r="B82" s="317"/>
      <c r="C82" s="294" t="s">
        <v>2944</v>
      </c>
      <c r="D82" s="294"/>
      <c r="E82" s="294"/>
      <c r="F82" s="316" t="s">
        <v>2936</v>
      </c>
      <c r="G82" s="315"/>
      <c r="H82" s="294" t="s">
        <v>2945</v>
      </c>
      <c r="I82" s="294" t="s">
        <v>2946</v>
      </c>
      <c r="J82" s="294"/>
      <c r="K82" s="308"/>
    </row>
    <row r="83" spans="2:11" ht="15" customHeight="1">
      <c r="B83" s="317"/>
      <c r="C83" s="318" t="s">
        <v>2947</v>
      </c>
      <c r="D83" s="318"/>
      <c r="E83" s="318"/>
      <c r="F83" s="319" t="s">
        <v>2942</v>
      </c>
      <c r="G83" s="318"/>
      <c r="H83" s="318" t="s">
        <v>2948</v>
      </c>
      <c r="I83" s="318" t="s">
        <v>2938</v>
      </c>
      <c r="J83" s="318">
        <v>15</v>
      </c>
      <c r="K83" s="308"/>
    </row>
    <row r="84" spans="2:11" ht="15" customHeight="1">
      <c r="B84" s="317"/>
      <c r="C84" s="318" t="s">
        <v>2949</v>
      </c>
      <c r="D84" s="318"/>
      <c r="E84" s="318"/>
      <c r="F84" s="319" t="s">
        <v>2942</v>
      </c>
      <c r="G84" s="318"/>
      <c r="H84" s="318" t="s">
        <v>2950</v>
      </c>
      <c r="I84" s="318" t="s">
        <v>2938</v>
      </c>
      <c r="J84" s="318">
        <v>15</v>
      </c>
      <c r="K84" s="308"/>
    </row>
    <row r="85" spans="2:11" ht="15" customHeight="1">
      <c r="B85" s="317"/>
      <c r="C85" s="318" t="s">
        <v>2951</v>
      </c>
      <c r="D85" s="318"/>
      <c r="E85" s="318"/>
      <c r="F85" s="319" t="s">
        <v>2942</v>
      </c>
      <c r="G85" s="318"/>
      <c r="H85" s="318" t="s">
        <v>2952</v>
      </c>
      <c r="I85" s="318" t="s">
        <v>2938</v>
      </c>
      <c r="J85" s="318">
        <v>20</v>
      </c>
      <c r="K85" s="308"/>
    </row>
    <row r="86" spans="2:11" ht="15" customHeight="1">
      <c r="B86" s="317"/>
      <c r="C86" s="318" t="s">
        <v>2953</v>
      </c>
      <c r="D86" s="318"/>
      <c r="E86" s="318"/>
      <c r="F86" s="319" t="s">
        <v>2942</v>
      </c>
      <c r="G86" s="318"/>
      <c r="H86" s="318" t="s">
        <v>2954</v>
      </c>
      <c r="I86" s="318" t="s">
        <v>2938</v>
      </c>
      <c r="J86" s="318">
        <v>20</v>
      </c>
      <c r="K86" s="308"/>
    </row>
    <row r="87" spans="2:11" ht="15" customHeight="1">
      <c r="B87" s="317"/>
      <c r="C87" s="294" t="s">
        <v>2955</v>
      </c>
      <c r="D87" s="294"/>
      <c r="E87" s="294"/>
      <c r="F87" s="316" t="s">
        <v>2942</v>
      </c>
      <c r="G87" s="315"/>
      <c r="H87" s="294" t="s">
        <v>2956</v>
      </c>
      <c r="I87" s="294" t="s">
        <v>2938</v>
      </c>
      <c r="J87" s="294">
        <v>50</v>
      </c>
      <c r="K87" s="308"/>
    </row>
    <row r="88" spans="2:11" ht="15" customHeight="1">
      <c r="B88" s="317"/>
      <c r="C88" s="294" t="s">
        <v>2957</v>
      </c>
      <c r="D88" s="294"/>
      <c r="E88" s="294"/>
      <c r="F88" s="316" t="s">
        <v>2942</v>
      </c>
      <c r="G88" s="315"/>
      <c r="H88" s="294" t="s">
        <v>2958</v>
      </c>
      <c r="I88" s="294" t="s">
        <v>2938</v>
      </c>
      <c r="J88" s="294">
        <v>20</v>
      </c>
      <c r="K88" s="308"/>
    </row>
    <row r="89" spans="2:11" ht="15" customHeight="1">
      <c r="B89" s="317"/>
      <c r="C89" s="294" t="s">
        <v>2959</v>
      </c>
      <c r="D89" s="294"/>
      <c r="E89" s="294"/>
      <c r="F89" s="316" t="s">
        <v>2942</v>
      </c>
      <c r="G89" s="315"/>
      <c r="H89" s="294" t="s">
        <v>2960</v>
      </c>
      <c r="I89" s="294" t="s">
        <v>2938</v>
      </c>
      <c r="J89" s="294">
        <v>20</v>
      </c>
      <c r="K89" s="308"/>
    </row>
    <row r="90" spans="2:11" ht="15" customHeight="1">
      <c r="B90" s="317"/>
      <c r="C90" s="294" t="s">
        <v>2961</v>
      </c>
      <c r="D90" s="294"/>
      <c r="E90" s="294"/>
      <c r="F90" s="316" t="s">
        <v>2942</v>
      </c>
      <c r="G90" s="315"/>
      <c r="H90" s="294" t="s">
        <v>2962</v>
      </c>
      <c r="I90" s="294" t="s">
        <v>2938</v>
      </c>
      <c r="J90" s="294">
        <v>50</v>
      </c>
      <c r="K90" s="308"/>
    </row>
    <row r="91" spans="2:11" ht="15" customHeight="1">
      <c r="B91" s="317"/>
      <c r="C91" s="294" t="s">
        <v>2963</v>
      </c>
      <c r="D91" s="294"/>
      <c r="E91" s="294"/>
      <c r="F91" s="316" t="s">
        <v>2942</v>
      </c>
      <c r="G91" s="315"/>
      <c r="H91" s="294" t="s">
        <v>2963</v>
      </c>
      <c r="I91" s="294" t="s">
        <v>2938</v>
      </c>
      <c r="J91" s="294">
        <v>50</v>
      </c>
      <c r="K91" s="308"/>
    </row>
    <row r="92" spans="2:11" ht="15" customHeight="1">
      <c r="B92" s="317"/>
      <c r="C92" s="294" t="s">
        <v>2964</v>
      </c>
      <c r="D92" s="294"/>
      <c r="E92" s="294"/>
      <c r="F92" s="316" t="s">
        <v>2942</v>
      </c>
      <c r="G92" s="315"/>
      <c r="H92" s="294" t="s">
        <v>2965</v>
      </c>
      <c r="I92" s="294" t="s">
        <v>2938</v>
      </c>
      <c r="J92" s="294">
        <v>255</v>
      </c>
      <c r="K92" s="308"/>
    </row>
    <row r="93" spans="2:11" ht="15" customHeight="1">
      <c r="B93" s="317"/>
      <c r="C93" s="294" t="s">
        <v>2966</v>
      </c>
      <c r="D93" s="294"/>
      <c r="E93" s="294"/>
      <c r="F93" s="316" t="s">
        <v>2936</v>
      </c>
      <c r="G93" s="315"/>
      <c r="H93" s="294" t="s">
        <v>2967</v>
      </c>
      <c r="I93" s="294" t="s">
        <v>2968</v>
      </c>
      <c r="J93" s="294"/>
      <c r="K93" s="308"/>
    </row>
    <row r="94" spans="2:11" ht="15" customHeight="1">
      <c r="B94" s="317"/>
      <c r="C94" s="294" t="s">
        <v>2969</v>
      </c>
      <c r="D94" s="294"/>
      <c r="E94" s="294"/>
      <c r="F94" s="316" t="s">
        <v>2936</v>
      </c>
      <c r="G94" s="315"/>
      <c r="H94" s="294" t="s">
        <v>2970</v>
      </c>
      <c r="I94" s="294" t="s">
        <v>2971</v>
      </c>
      <c r="J94" s="294"/>
      <c r="K94" s="308"/>
    </row>
    <row r="95" spans="2:11" ht="15" customHeight="1">
      <c r="B95" s="317"/>
      <c r="C95" s="294" t="s">
        <v>2972</v>
      </c>
      <c r="D95" s="294"/>
      <c r="E95" s="294"/>
      <c r="F95" s="316" t="s">
        <v>2936</v>
      </c>
      <c r="G95" s="315"/>
      <c r="H95" s="294" t="s">
        <v>2972</v>
      </c>
      <c r="I95" s="294" t="s">
        <v>2971</v>
      </c>
      <c r="J95" s="294"/>
      <c r="K95" s="308"/>
    </row>
    <row r="96" spans="2:11" ht="15" customHeight="1">
      <c r="B96" s="317"/>
      <c r="C96" s="294" t="s">
        <v>43</v>
      </c>
      <c r="D96" s="294"/>
      <c r="E96" s="294"/>
      <c r="F96" s="316" t="s">
        <v>2936</v>
      </c>
      <c r="G96" s="315"/>
      <c r="H96" s="294" t="s">
        <v>2973</v>
      </c>
      <c r="I96" s="294" t="s">
        <v>2971</v>
      </c>
      <c r="J96" s="294"/>
      <c r="K96" s="308"/>
    </row>
    <row r="97" spans="2:11" ht="15" customHeight="1">
      <c r="B97" s="317"/>
      <c r="C97" s="294" t="s">
        <v>53</v>
      </c>
      <c r="D97" s="294"/>
      <c r="E97" s="294"/>
      <c r="F97" s="316" t="s">
        <v>2936</v>
      </c>
      <c r="G97" s="315"/>
      <c r="H97" s="294" t="s">
        <v>2974</v>
      </c>
      <c r="I97" s="294" t="s">
        <v>2971</v>
      </c>
      <c r="J97" s="294"/>
      <c r="K97" s="308"/>
    </row>
    <row r="98" spans="2:11" ht="15" customHeight="1">
      <c r="B98" s="320"/>
      <c r="C98" s="321"/>
      <c r="D98" s="321"/>
      <c r="E98" s="321"/>
      <c r="F98" s="321"/>
      <c r="G98" s="321"/>
      <c r="H98" s="321"/>
      <c r="I98" s="321"/>
      <c r="J98" s="321"/>
      <c r="K98" s="322"/>
    </row>
    <row r="99" spans="2:11" ht="18.75" customHeight="1">
      <c r="B99" s="323"/>
      <c r="C99" s="324"/>
      <c r="D99" s="324"/>
      <c r="E99" s="324"/>
      <c r="F99" s="324"/>
      <c r="G99" s="324"/>
      <c r="H99" s="324"/>
      <c r="I99" s="324"/>
      <c r="J99" s="324"/>
      <c r="K99" s="323"/>
    </row>
    <row r="100" spans="2:11" ht="18.75" customHeight="1">
      <c r="B100" s="302"/>
      <c r="C100" s="302"/>
      <c r="D100" s="302"/>
      <c r="E100" s="302"/>
      <c r="F100" s="302"/>
      <c r="G100" s="302"/>
      <c r="H100" s="302"/>
      <c r="I100" s="302"/>
      <c r="J100" s="302"/>
      <c r="K100" s="302"/>
    </row>
    <row r="101" spans="2:11" ht="7.5" customHeight="1">
      <c r="B101" s="303"/>
      <c r="C101" s="304"/>
      <c r="D101" s="304"/>
      <c r="E101" s="304"/>
      <c r="F101" s="304"/>
      <c r="G101" s="304"/>
      <c r="H101" s="304"/>
      <c r="I101" s="304"/>
      <c r="J101" s="304"/>
      <c r="K101" s="305"/>
    </row>
    <row r="102" spans="2:11" ht="45" customHeight="1">
      <c r="B102" s="306"/>
      <c r="C102" s="307" t="s">
        <v>2975</v>
      </c>
      <c r="D102" s="307"/>
      <c r="E102" s="307"/>
      <c r="F102" s="307"/>
      <c r="G102" s="307"/>
      <c r="H102" s="307"/>
      <c r="I102" s="307"/>
      <c r="J102" s="307"/>
      <c r="K102" s="308"/>
    </row>
    <row r="103" spans="2:11" ht="17.25" customHeight="1">
      <c r="B103" s="306"/>
      <c r="C103" s="309" t="s">
        <v>2930</v>
      </c>
      <c r="D103" s="309"/>
      <c r="E103" s="309"/>
      <c r="F103" s="309" t="s">
        <v>2931</v>
      </c>
      <c r="G103" s="310"/>
      <c r="H103" s="309" t="s">
        <v>59</v>
      </c>
      <c r="I103" s="309" t="s">
        <v>62</v>
      </c>
      <c r="J103" s="309" t="s">
        <v>2932</v>
      </c>
      <c r="K103" s="308"/>
    </row>
    <row r="104" spans="2:11" ht="17.25" customHeight="1">
      <c r="B104" s="306"/>
      <c r="C104" s="311" t="s">
        <v>2933</v>
      </c>
      <c r="D104" s="311"/>
      <c r="E104" s="311"/>
      <c r="F104" s="312" t="s">
        <v>2934</v>
      </c>
      <c r="G104" s="313"/>
      <c r="H104" s="311"/>
      <c r="I104" s="311"/>
      <c r="J104" s="311" t="s">
        <v>2935</v>
      </c>
      <c r="K104" s="308"/>
    </row>
    <row r="105" spans="2:11" ht="5.25" customHeight="1">
      <c r="B105" s="306"/>
      <c r="C105" s="309"/>
      <c r="D105" s="309"/>
      <c r="E105" s="309"/>
      <c r="F105" s="309"/>
      <c r="G105" s="325"/>
      <c r="H105" s="309"/>
      <c r="I105" s="309"/>
      <c r="J105" s="309"/>
      <c r="K105" s="308"/>
    </row>
    <row r="106" spans="2:11" ht="15" customHeight="1">
      <c r="B106" s="306"/>
      <c r="C106" s="294" t="s">
        <v>58</v>
      </c>
      <c r="D106" s="314"/>
      <c r="E106" s="314"/>
      <c r="F106" s="316" t="s">
        <v>2936</v>
      </c>
      <c r="G106" s="325"/>
      <c r="H106" s="294" t="s">
        <v>2976</v>
      </c>
      <c r="I106" s="294" t="s">
        <v>2938</v>
      </c>
      <c r="J106" s="294">
        <v>20</v>
      </c>
      <c r="K106" s="308"/>
    </row>
    <row r="107" spans="2:11" ht="15" customHeight="1">
      <c r="B107" s="306"/>
      <c r="C107" s="294" t="s">
        <v>2939</v>
      </c>
      <c r="D107" s="294"/>
      <c r="E107" s="294"/>
      <c r="F107" s="316" t="s">
        <v>2936</v>
      </c>
      <c r="G107" s="294"/>
      <c r="H107" s="294" t="s">
        <v>2976</v>
      </c>
      <c r="I107" s="294" t="s">
        <v>2938</v>
      </c>
      <c r="J107" s="294">
        <v>120</v>
      </c>
      <c r="K107" s="308"/>
    </row>
    <row r="108" spans="2:11" ht="15" customHeight="1">
      <c r="B108" s="317"/>
      <c r="C108" s="294" t="s">
        <v>2941</v>
      </c>
      <c r="D108" s="294"/>
      <c r="E108" s="294"/>
      <c r="F108" s="316" t="s">
        <v>2942</v>
      </c>
      <c r="G108" s="294"/>
      <c r="H108" s="294" t="s">
        <v>2976</v>
      </c>
      <c r="I108" s="294" t="s">
        <v>2938</v>
      </c>
      <c r="J108" s="294">
        <v>50</v>
      </c>
      <c r="K108" s="308"/>
    </row>
    <row r="109" spans="2:11" ht="15" customHeight="1">
      <c r="B109" s="317"/>
      <c r="C109" s="294" t="s">
        <v>2944</v>
      </c>
      <c r="D109" s="294"/>
      <c r="E109" s="294"/>
      <c r="F109" s="316" t="s">
        <v>2936</v>
      </c>
      <c r="G109" s="294"/>
      <c r="H109" s="294" t="s">
        <v>2976</v>
      </c>
      <c r="I109" s="294" t="s">
        <v>2946</v>
      </c>
      <c r="J109" s="294"/>
      <c r="K109" s="308"/>
    </row>
    <row r="110" spans="2:11" ht="15" customHeight="1">
      <c r="B110" s="317"/>
      <c r="C110" s="294" t="s">
        <v>2955</v>
      </c>
      <c r="D110" s="294"/>
      <c r="E110" s="294"/>
      <c r="F110" s="316" t="s">
        <v>2942</v>
      </c>
      <c r="G110" s="294"/>
      <c r="H110" s="294" t="s">
        <v>2976</v>
      </c>
      <c r="I110" s="294" t="s">
        <v>2938</v>
      </c>
      <c r="J110" s="294">
        <v>50</v>
      </c>
      <c r="K110" s="308"/>
    </row>
    <row r="111" spans="2:11" ht="15" customHeight="1">
      <c r="B111" s="317"/>
      <c r="C111" s="294" t="s">
        <v>2963</v>
      </c>
      <c r="D111" s="294"/>
      <c r="E111" s="294"/>
      <c r="F111" s="316" t="s">
        <v>2942</v>
      </c>
      <c r="G111" s="294"/>
      <c r="H111" s="294" t="s">
        <v>2976</v>
      </c>
      <c r="I111" s="294" t="s">
        <v>2938</v>
      </c>
      <c r="J111" s="294">
        <v>50</v>
      </c>
      <c r="K111" s="308"/>
    </row>
    <row r="112" spans="2:11" ht="15" customHeight="1">
      <c r="B112" s="317"/>
      <c r="C112" s="294" t="s">
        <v>2961</v>
      </c>
      <c r="D112" s="294"/>
      <c r="E112" s="294"/>
      <c r="F112" s="316" t="s">
        <v>2942</v>
      </c>
      <c r="G112" s="294"/>
      <c r="H112" s="294" t="s">
        <v>2976</v>
      </c>
      <c r="I112" s="294" t="s">
        <v>2938</v>
      </c>
      <c r="J112" s="294">
        <v>50</v>
      </c>
      <c r="K112" s="308"/>
    </row>
    <row r="113" spans="2:11" ht="15" customHeight="1">
      <c r="B113" s="317"/>
      <c r="C113" s="294" t="s">
        <v>58</v>
      </c>
      <c r="D113" s="294"/>
      <c r="E113" s="294"/>
      <c r="F113" s="316" t="s">
        <v>2936</v>
      </c>
      <c r="G113" s="294"/>
      <c r="H113" s="294" t="s">
        <v>2977</v>
      </c>
      <c r="I113" s="294" t="s">
        <v>2938</v>
      </c>
      <c r="J113" s="294">
        <v>20</v>
      </c>
      <c r="K113" s="308"/>
    </row>
    <row r="114" spans="2:11" ht="15" customHeight="1">
      <c r="B114" s="317"/>
      <c r="C114" s="294" t="s">
        <v>2978</v>
      </c>
      <c r="D114" s="294"/>
      <c r="E114" s="294"/>
      <c r="F114" s="316" t="s">
        <v>2936</v>
      </c>
      <c r="G114" s="294"/>
      <c r="H114" s="294" t="s">
        <v>2979</v>
      </c>
      <c r="I114" s="294" t="s">
        <v>2938</v>
      </c>
      <c r="J114" s="294">
        <v>120</v>
      </c>
      <c r="K114" s="308"/>
    </row>
    <row r="115" spans="2:11" ht="15" customHeight="1">
      <c r="B115" s="317"/>
      <c r="C115" s="294" t="s">
        <v>43</v>
      </c>
      <c r="D115" s="294"/>
      <c r="E115" s="294"/>
      <c r="F115" s="316" t="s">
        <v>2936</v>
      </c>
      <c r="G115" s="294"/>
      <c r="H115" s="294" t="s">
        <v>2980</v>
      </c>
      <c r="I115" s="294" t="s">
        <v>2971</v>
      </c>
      <c r="J115" s="294"/>
      <c r="K115" s="308"/>
    </row>
    <row r="116" spans="2:11" ht="15" customHeight="1">
      <c r="B116" s="317"/>
      <c r="C116" s="294" t="s">
        <v>53</v>
      </c>
      <c r="D116" s="294"/>
      <c r="E116" s="294"/>
      <c r="F116" s="316" t="s">
        <v>2936</v>
      </c>
      <c r="G116" s="294"/>
      <c r="H116" s="294" t="s">
        <v>2981</v>
      </c>
      <c r="I116" s="294" t="s">
        <v>2971</v>
      </c>
      <c r="J116" s="294"/>
      <c r="K116" s="308"/>
    </row>
    <row r="117" spans="2:11" ht="15" customHeight="1">
      <c r="B117" s="317"/>
      <c r="C117" s="294" t="s">
        <v>62</v>
      </c>
      <c r="D117" s="294"/>
      <c r="E117" s="294"/>
      <c r="F117" s="316" t="s">
        <v>2936</v>
      </c>
      <c r="G117" s="294"/>
      <c r="H117" s="294" t="s">
        <v>2982</v>
      </c>
      <c r="I117" s="294" t="s">
        <v>2983</v>
      </c>
      <c r="J117" s="294"/>
      <c r="K117" s="308"/>
    </row>
    <row r="118" spans="2:11" ht="15" customHeight="1">
      <c r="B118" s="320"/>
      <c r="C118" s="326"/>
      <c r="D118" s="326"/>
      <c r="E118" s="326"/>
      <c r="F118" s="326"/>
      <c r="G118" s="326"/>
      <c r="H118" s="326"/>
      <c r="I118" s="326"/>
      <c r="J118" s="326"/>
      <c r="K118" s="322"/>
    </row>
    <row r="119" spans="2:11" ht="18.75" customHeight="1">
      <c r="B119" s="327"/>
      <c r="C119" s="291"/>
      <c r="D119" s="291"/>
      <c r="E119" s="291"/>
      <c r="F119" s="328"/>
      <c r="G119" s="291"/>
      <c r="H119" s="291"/>
      <c r="I119" s="291"/>
      <c r="J119" s="291"/>
      <c r="K119" s="327"/>
    </row>
    <row r="120" spans="2:11" ht="18.75" customHeight="1">
      <c r="B120" s="302"/>
      <c r="C120" s="302"/>
      <c r="D120" s="302"/>
      <c r="E120" s="302"/>
      <c r="F120" s="302"/>
      <c r="G120" s="302"/>
      <c r="H120" s="302"/>
      <c r="I120" s="302"/>
      <c r="J120" s="302"/>
      <c r="K120" s="302"/>
    </row>
    <row r="121" spans="2:11" ht="7.5" customHeight="1">
      <c r="B121" s="329"/>
      <c r="C121" s="330"/>
      <c r="D121" s="330"/>
      <c r="E121" s="330"/>
      <c r="F121" s="330"/>
      <c r="G121" s="330"/>
      <c r="H121" s="330"/>
      <c r="I121" s="330"/>
      <c r="J121" s="330"/>
      <c r="K121" s="331"/>
    </row>
    <row r="122" spans="2:11" ht="45" customHeight="1">
      <c r="B122" s="332"/>
      <c r="C122" s="285" t="s">
        <v>2984</v>
      </c>
      <c r="D122" s="285"/>
      <c r="E122" s="285"/>
      <c r="F122" s="285"/>
      <c r="G122" s="285"/>
      <c r="H122" s="285"/>
      <c r="I122" s="285"/>
      <c r="J122" s="285"/>
      <c r="K122" s="333"/>
    </row>
    <row r="123" spans="2:11" ht="17.25" customHeight="1">
      <c r="B123" s="334"/>
      <c r="C123" s="309" t="s">
        <v>2930</v>
      </c>
      <c r="D123" s="309"/>
      <c r="E123" s="309"/>
      <c r="F123" s="309" t="s">
        <v>2931</v>
      </c>
      <c r="G123" s="310"/>
      <c r="H123" s="309" t="s">
        <v>59</v>
      </c>
      <c r="I123" s="309" t="s">
        <v>62</v>
      </c>
      <c r="J123" s="309" t="s">
        <v>2932</v>
      </c>
      <c r="K123" s="335"/>
    </row>
    <row r="124" spans="2:11" ht="17.25" customHeight="1">
      <c r="B124" s="334"/>
      <c r="C124" s="311" t="s">
        <v>2933</v>
      </c>
      <c r="D124" s="311"/>
      <c r="E124" s="311"/>
      <c r="F124" s="312" t="s">
        <v>2934</v>
      </c>
      <c r="G124" s="313"/>
      <c r="H124" s="311"/>
      <c r="I124" s="311"/>
      <c r="J124" s="311" t="s">
        <v>2935</v>
      </c>
      <c r="K124" s="335"/>
    </row>
    <row r="125" spans="2:11" ht="5.25" customHeight="1">
      <c r="B125" s="336"/>
      <c r="C125" s="314"/>
      <c r="D125" s="314"/>
      <c r="E125" s="314"/>
      <c r="F125" s="314"/>
      <c r="G125" s="294"/>
      <c r="H125" s="314"/>
      <c r="I125" s="314"/>
      <c r="J125" s="314"/>
      <c r="K125" s="337"/>
    </row>
    <row r="126" spans="2:11" ht="15" customHeight="1">
      <c r="B126" s="336"/>
      <c r="C126" s="294" t="s">
        <v>2939</v>
      </c>
      <c r="D126" s="314"/>
      <c r="E126" s="314"/>
      <c r="F126" s="316" t="s">
        <v>2936</v>
      </c>
      <c r="G126" s="294"/>
      <c r="H126" s="294" t="s">
        <v>2976</v>
      </c>
      <c r="I126" s="294" t="s">
        <v>2938</v>
      </c>
      <c r="J126" s="294">
        <v>120</v>
      </c>
      <c r="K126" s="338"/>
    </row>
    <row r="127" spans="2:11" ht="15" customHeight="1">
      <c r="B127" s="336"/>
      <c r="C127" s="294" t="s">
        <v>2985</v>
      </c>
      <c r="D127" s="294"/>
      <c r="E127" s="294"/>
      <c r="F127" s="316" t="s">
        <v>2936</v>
      </c>
      <c r="G127" s="294"/>
      <c r="H127" s="294" t="s">
        <v>2986</v>
      </c>
      <c r="I127" s="294" t="s">
        <v>2938</v>
      </c>
      <c r="J127" s="294" t="s">
        <v>2987</v>
      </c>
      <c r="K127" s="338"/>
    </row>
    <row r="128" spans="2:11" ht="15" customHeight="1">
      <c r="B128" s="336"/>
      <c r="C128" s="294" t="s">
        <v>2884</v>
      </c>
      <c r="D128" s="294"/>
      <c r="E128" s="294"/>
      <c r="F128" s="316" t="s">
        <v>2936</v>
      </c>
      <c r="G128" s="294"/>
      <c r="H128" s="294" t="s">
        <v>2988</v>
      </c>
      <c r="I128" s="294" t="s">
        <v>2938</v>
      </c>
      <c r="J128" s="294" t="s">
        <v>2987</v>
      </c>
      <c r="K128" s="338"/>
    </row>
    <row r="129" spans="2:11" ht="15" customHeight="1">
      <c r="B129" s="336"/>
      <c r="C129" s="294" t="s">
        <v>2947</v>
      </c>
      <c r="D129" s="294"/>
      <c r="E129" s="294"/>
      <c r="F129" s="316" t="s">
        <v>2942</v>
      </c>
      <c r="G129" s="294"/>
      <c r="H129" s="294" t="s">
        <v>2948</v>
      </c>
      <c r="I129" s="294" t="s">
        <v>2938</v>
      </c>
      <c r="J129" s="294">
        <v>15</v>
      </c>
      <c r="K129" s="338"/>
    </row>
    <row r="130" spans="2:11" ht="15" customHeight="1">
      <c r="B130" s="336"/>
      <c r="C130" s="318" t="s">
        <v>2949</v>
      </c>
      <c r="D130" s="318"/>
      <c r="E130" s="318"/>
      <c r="F130" s="319" t="s">
        <v>2942</v>
      </c>
      <c r="G130" s="318"/>
      <c r="H130" s="318" t="s">
        <v>2950</v>
      </c>
      <c r="I130" s="318" t="s">
        <v>2938</v>
      </c>
      <c r="J130" s="318">
        <v>15</v>
      </c>
      <c r="K130" s="338"/>
    </row>
    <row r="131" spans="2:11" ht="15" customHeight="1">
      <c r="B131" s="336"/>
      <c r="C131" s="318" t="s">
        <v>2951</v>
      </c>
      <c r="D131" s="318"/>
      <c r="E131" s="318"/>
      <c r="F131" s="319" t="s">
        <v>2942</v>
      </c>
      <c r="G131" s="318"/>
      <c r="H131" s="318" t="s">
        <v>2952</v>
      </c>
      <c r="I131" s="318" t="s">
        <v>2938</v>
      </c>
      <c r="J131" s="318">
        <v>20</v>
      </c>
      <c r="K131" s="338"/>
    </row>
    <row r="132" spans="2:11" ht="15" customHeight="1">
      <c r="B132" s="336"/>
      <c r="C132" s="318" t="s">
        <v>2953</v>
      </c>
      <c r="D132" s="318"/>
      <c r="E132" s="318"/>
      <c r="F132" s="319" t="s">
        <v>2942</v>
      </c>
      <c r="G132" s="318"/>
      <c r="H132" s="318" t="s">
        <v>2954</v>
      </c>
      <c r="I132" s="318" t="s">
        <v>2938</v>
      </c>
      <c r="J132" s="318">
        <v>20</v>
      </c>
      <c r="K132" s="338"/>
    </row>
    <row r="133" spans="2:11" ht="15" customHeight="1">
      <c r="B133" s="336"/>
      <c r="C133" s="294" t="s">
        <v>2941</v>
      </c>
      <c r="D133" s="294"/>
      <c r="E133" s="294"/>
      <c r="F133" s="316" t="s">
        <v>2942</v>
      </c>
      <c r="G133" s="294"/>
      <c r="H133" s="294" t="s">
        <v>2976</v>
      </c>
      <c r="I133" s="294" t="s">
        <v>2938</v>
      </c>
      <c r="J133" s="294">
        <v>50</v>
      </c>
      <c r="K133" s="338"/>
    </row>
    <row r="134" spans="2:11" ht="15" customHeight="1">
      <c r="B134" s="336"/>
      <c r="C134" s="294" t="s">
        <v>2955</v>
      </c>
      <c r="D134" s="294"/>
      <c r="E134" s="294"/>
      <c r="F134" s="316" t="s">
        <v>2942</v>
      </c>
      <c r="G134" s="294"/>
      <c r="H134" s="294" t="s">
        <v>2976</v>
      </c>
      <c r="I134" s="294" t="s">
        <v>2938</v>
      </c>
      <c r="J134" s="294">
        <v>50</v>
      </c>
      <c r="K134" s="338"/>
    </row>
    <row r="135" spans="2:11" ht="15" customHeight="1">
      <c r="B135" s="336"/>
      <c r="C135" s="294" t="s">
        <v>2961</v>
      </c>
      <c r="D135" s="294"/>
      <c r="E135" s="294"/>
      <c r="F135" s="316" t="s">
        <v>2942</v>
      </c>
      <c r="G135" s="294"/>
      <c r="H135" s="294" t="s">
        <v>2976</v>
      </c>
      <c r="I135" s="294" t="s">
        <v>2938</v>
      </c>
      <c r="J135" s="294">
        <v>50</v>
      </c>
      <c r="K135" s="338"/>
    </row>
    <row r="136" spans="2:11" ht="15" customHeight="1">
      <c r="B136" s="336"/>
      <c r="C136" s="294" t="s">
        <v>2963</v>
      </c>
      <c r="D136" s="294"/>
      <c r="E136" s="294"/>
      <c r="F136" s="316" t="s">
        <v>2942</v>
      </c>
      <c r="G136" s="294"/>
      <c r="H136" s="294" t="s">
        <v>2976</v>
      </c>
      <c r="I136" s="294" t="s">
        <v>2938</v>
      </c>
      <c r="J136" s="294">
        <v>50</v>
      </c>
      <c r="K136" s="338"/>
    </row>
    <row r="137" spans="2:11" ht="15" customHeight="1">
      <c r="B137" s="336"/>
      <c r="C137" s="294" t="s">
        <v>2964</v>
      </c>
      <c r="D137" s="294"/>
      <c r="E137" s="294"/>
      <c r="F137" s="316" t="s">
        <v>2942</v>
      </c>
      <c r="G137" s="294"/>
      <c r="H137" s="294" t="s">
        <v>2989</v>
      </c>
      <c r="I137" s="294" t="s">
        <v>2938</v>
      </c>
      <c r="J137" s="294">
        <v>255</v>
      </c>
      <c r="K137" s="338"/>
    </row>
    <row r="138" spans="2:11" ht="15" customHeight="1">
      <c r="B138" s="336"/>
      <c r="C138" s="294" t="s">
        <v>2966</v>
      </c>
      <c r="D138" s="294"/>
      <c r="E138" s="294"/>
      <c r="F138" s="316" t="s">
        <v>2936</v>
      </c>
      <c r="G138" s="294"/>
      <c r="H138" s="294" t="s">
        <v>2990</v>
      </c>
      <c r="I138" s="294" t="s">
        <v>2968</v>
      </c>
      <c r="J138" s="294"/>
      <c r="K138" s="338"/>
    </row>
    <row r="139" spans="2:11" ht="15" customHeight="1">
      <c r="B139" s="336"/>
      <c r="C139" s="294" t="s">
        <v>2969</v>
      </c>
      <c r="D139" s="294"/>
      <c r="E139" s="294"/>
      <c r="F139" s="316" t="s">
        <v>2936</v>
      </c>
      <c r="G139" s="294"/>
      <c r="H139" s="294" t="s">
        <v>2991</v>
      </c>
      <c r="I139" s="294" t="s">
        <v>2971</v>
      </c>
      <c r="J139" s="294"/>
      <c r="K139" s="338"/>
    </row>
    <row r="140" spans="2:11" ht="15" customHeight="1">
      <c r="B140" s="336"/>
      <c r="C140" s="294" t="s">
        <v>2972</v>
      </c>
      <c r="D140" s="294"/>
      <c r="E140" s="294"/>
      <c r="F140" s="316" t="s">
        <v>2936</v>
      </c>
      <c r="G140" s="294"/>
      <c r="H140" s="294" t="s">
        <v>2972</v>
      </c>
      <c r="I140" s="294" t="s">
        <v>2971</v>
      </c>
      <c r="J140" s="294"/>
      <c r="K140" s="338"/>
    </row>
    <row r="141" spans="2:11" ht="15" customHeight="1">
      <c r="B141" s="336"/>
      <c r="C141" s="294" t="s">
        <v>43</v>
      </c>
      <c r="D141" s="294"/>
      <c r="E141" s="294"/>
      <c r="F141" s="316" t="s">
        <v>2936</v>
      </c>
      <c r="G141" s="294"/>
      <c r="H141" s="294" t="s">
        <v>2992</v>
      </c>
      <c r="I141" s="294" t="s">
        <v>2971</v>
      </c>
      <c r="J141" s="294"/>
      <c r="K141" s="338"/>
    </row>
    <row r="142" spans="2:11" ht="15" customHeight="1">
      <c r="B142" s="336"/>
      <c r="C142" s="294" t="s">
        <v>2993</v>
      </c>
      <c r="D142" s="294"/>
      <c r="E142" s="294"/>
      <c r="F142" s="316" t="s">
        <v>2936</v>
      </c>
      <c r="G142" s="294"/>
      <c r="H142" s="294" t="s">
        <v>2994</v>
      </c>
      <c r="I142" s="294" t="s">
        <v>2971</v>
      </c>
      <c r="J142" s="294"/>
      <c r="K142" s="338"/>
    </row>
    <row r="143" spans="2:11" ht="15" customHeight="1">
      <c r="B143" s="339"/>
      <c r="C143" s="340"/>
      <c r="D143" s="340"/>
      <c r="E143" s="340"/>
      <c r="F143" s="340"/>
      <c r="G143" s="340"/>
      <c r="H143" s="340"/>
      <c r="I143" s="340"/>
      <c r="J143" s="340"/>
      <c r="K143" s="341"/>
    </row>
    <row r="144" spans="2:11" ht="18.75" customHeight="1">
      <c r="B144" s="291"/>
      <c r="C144" s="291"/>
      <c r="D144" s="291"/>
      <c r="E144" s="291"/>
      <c r="F144" s="328"/>
      <c r="G144" s="291"/>
      <c r="H144" s="291"/>
      <c r="I144" s="291"/>
      <c r="J144" s="291"/>
      <c r="K144" s="291"/>
    </row>
    <row r="145" spans="2:11" ht="18.75" customHeight="1">
      <c r="B145" s="302"/>
      <c r="C145" s="302"/>
      <c r="D145" s="302"/>
      <c r="E145" s="302"/>
      <c r="F145" s="302"/>
      <c r="G145" s="302"/>
      <c r="H145" s="302"/>
      <c r="I145" s="302"/>
      <c r="J145" s="302"/>
      <c r="K145" s="302"/>
    </row>
    <row r="146" spans="2:11" ht="7.5" customHeight="1">
      <c r="B146" s="303"/>
      <c r="C146" s="304"/>
      <c r="D146" s="304"/>
      <c r="E146" s="304"/>
      <c r="F146" s="304"/>
      <c r="G146" s="304"/>
      <c r="H146" s="304"/>
      <c r="I146" s="304"/>
      <c r="J146" s="304"/>
      <c r="K146" s="305"/>
    </row>
    <row r="147" spans="2:11" ht="45" customHeight="1">
      <c r="B147" s="306"/>
      <c r="C147" s="307" t="s">
        <v>2995</v>
      </c>
      <c r="D147" s="307"/>
      <c r="E147" s="307"/>
      <c r="F147" s="307"/>
      <c r="G147" s="307"/>
      <c r="H147" s="307"/>
      <c r="I147" s="307"/>
      <c r="J147" s="307"/>
      <c r="K147" s="308"/>
    </row>
    <row r="148" spans="2:11" ht="17.25" customHeight="1">
      <c r="B148" s="306"/>
      <c r="C148" s="309" t="s">
        <v>2930</v>
      </c>
      <c r="D148" s="309"/>
      <c r="E148" s="309"/>
      <c r="F148" s="309" t="s">
        <v>2931</v>
      </c>
      <c r="G148" s="310"/>
      <c r="H148" s="309" t="s">
        <v>59</v>
      </c>
      <c r="I148" s="309" t="s">
        <v>62</v>
      </c>
      <c r="J148" s="309" t="s">
        <v>2932</v>
      </c>
      <c r="K148" s="308"/>
    </row>
    <row r="149" spans="2:11" ht="17.25" customHeight="1">
      <c r="B149" s="306"/>
      <c r="C149" s="311" t="s">
        <v>2933</v>
      </c>
      <c r="D149" s="311"/>
      <c r="E149" s="311"/>
      <c r="F149" s="312" t="s">
        <v>2934</v>
      </c>
      <c r="G149" s="313"/>
      <c r="H149" s="311"/>
      <c r="I149" s="311"/>
      <c r="J149" s="311" t="s">
        <v>2935</v>
      </c>
      <c r="K149" s="308"/>
    </row>
    <row r="150" spans="2:11" ht="5.25" customHeight="1">
      <c r="B150" s="317"/>
      <c r="C150" s="314"/>
      <c r="D150" s="314"/>
      <c r="E150" s="314"/>
      <c r="F150" s="314"/>
      <c r="G150" s="315"/>
      <c r="H150" s="314"/>
      <c r="I150" s="314"/>
      <c r="J150" s="314"/>
      <c r="K150" s="338"/>
    </row>
    <row r="151" spans="2:11" ht="15" customHeight="1">
      <c r="B151" s="317"/>
      <c r="C151" s="342" t="s">
        <v>2939</v>
      </c>
      <c r="D151" s="294"/>
      <c r="E151" s="294"/>
      <c r="F151" s="343" t="s">
        <v>2936</v>
      </c>
      <c r="G151" s="294"/>
      <c r="H151" s="342" t="s">
        <v>2976</v>
      </c>
      <c r="I151" s="342" t="s">
        <v>2938</v>
      </c>
      <c r="J151" s="342">
        <v>120</v>
      </c>
      <c r="K151" s="338"/>
    </row>
    <row r="152" spans="2:11" ht="15" customHeight="1">
      <c r="B152" s="317"/>
      <c r="C152" s="342" t="s">
        <v>2985</v>
      </c>
      <c r="D152" s="294"/>
      <c r="E152" s="294"/>
      <c r="F152" s="343" t="s">
        <v>2936</v>
      </c>
      <c r="G152" s="294"/>
      <c r="H152" s="342" t="s">
        <v>2996</v>
      </c>
      <c r="I152" s="342" t="s">
        <v>2938</v>
      </c>
      <c r="J152" s="342" t="s">
        <v>2987</v>
      </c>
      <c r="K152" s="338"/>
    </row>
    <row r="153" spans="2:11" ht="15" customHeight="1">
      <c r="B153" s="317"/>
      <c r="C153" s="342" t="s">
        <v>2884</v>
      </c>
      <c r="D153" s="294"/>
      <c r="E153" s="294"/>
      <c r="F153" s="343" t="s">
        <v>2936</v>
      </c>
      <c r="G153" s="294"/>
      <c r="H153" s="342" t="s">
        <v>2997</v>
      </c>
      <c r="I153" s="342" t="s">
        <v>2938</v>
      </c>
      <c r="J153" s="342" t="s">
        <v>2987</v>
      </c>
      <c r="K153" s="338"/>
    </row>
    <row r="154" spans="2:11" ht="15" customHeight="1">
      <c r="B154" s="317"/>
      <c r="C154" s="342" t="s">
        <v>2941</v>
      </c>
      <c r="D154" s="294"/>
      <c r="E154" s="294"/>
      <c r="F154" s="343" t="s">
        <v>2942</v>
      </c>
      <c r="G154" s="294"/>
      <c r="H154" s="342" t="s">
        <v>2976</v>
      </c>
      <c r="I154" s="342" t="s">
        <v>2938</v>
      </c>
      <c r="J154" s="342">
        <v>50</v>
      </c>
      <c r="K154" s="338"/>
    </row>
    <row r="155" spans="2:11" ht="15" customHeight="1">
      <c r="B155" s="317"/>
      <c r="C155" s="342" t="s">
        <v>2944</v>
      </c>
      <c r="D155" s="294"/>
      <c r="E155" s="294"/>
      <c r="F155" s="343" t="s">
        <v>2936</v>
      </c>
      <c r="G155" s="294"/>
      <c r="H155" s="342" t="s">
        <v>2976</v>
      </c>
      <c r="I155" s="342" t="s">
        <v>2946</v>
      </c>
      <c r="J155" s="342"/>
      <c r="K155" s="338"/>
    </row>
    <row r="156" spans="2:11" ht="15" customHeight="1">
      <c r="B156" s="317"/>
      <c r="C156" s="342" t="s">
        <v>2955</v>
      </c>
      <c r="D156" s="294"/>
      <c r="E156" s="294"/>
      <c r="F156" s="343" t="s">
        <v>2942</v>
      </c>
      <c r="G156" s="294"/>
      <c r="H156" s="342" t="s">
        <v>2976</v>
      </c>
      <c r="I156" s="342" t="s">
        <v>2938</v>
      </c>
      <c r="J156" s="342">
        <v>50</v>
      </c>
      <c r="K156" s="338"/>
    </row>
    <row r="157" spans="2:11" ht="15" customHeight="1">
      <c r="B157" s="317"/>
      <c r="C157" s="342" t="s">
        <v>2963</v>
      </c>
      <c r="D157" s="294"/>
      <c r="E157" s="294"/>
      <c r="F157" s="343" t="s">
        <v>2942</v>
      </c>
      <c r="G157" s="294"/>
      <c r="H157" s="342" t="s">
        <v>2976</v>
      </c>
      <c r="I157" s="342" t="s">
        <v>2938</v>
      </c>
      <c r="J157" s="342">
        <v>50</v>
      </c>
      <c r="K157" s="338"/>
    </row>
    <row r="158" spans="2:11" ht="15" customHeight="1">
      <c r="B158" s="317"/>
      <c r="C158" s="342" t="s">
        <v>2961</v>
      </c>
      <c r="D158" s="294"/>
      <c r="E158" s="294"/>
      <c r="F158" s="343" t="s">
        <v>2942</v>
      </c>
      <c r="G158" s="294"/>
      <c r="H158" s="342" t="s">
        <v>2976</v>
      </c>
      <c r="I158" s="342" t="s">
        <v>2938</v>
      </c>
      <c r="J158" s="342">
        <v>50</v>
      </c>
      <c r="K158" s="338"/>
    </row>
    <row r="159" spans="2:11" ht="15" customHeight="1">
      <c r="B159" s="317"/>
      <c r="C159" s="342" t="s">
        <v>146</v>
      </c>
      <c r="D159" s="294"/>
      <c r="E159" s="294"/>
      <c r="F159" s="343" t="s">
        <v>2936</v>
      </c>
      <c r="G159" s="294"/>
      <c r="H159" s="342" t="s">
        <v>2998</v>
      </c>
      <c r="I159" s="342" t="s">
        <v>2938</v>
      </c>
      <c r="J159" s="342" t="s">
        <v>2999</v>
      </c>
      <c r="K159" s="338"/>
    </row>
    <row r="160" spans="2:11" ht="15" customHeight="1">
      <c r="B160" s="317"/>
      <c r="C160" s="342" t="s">
        <v>3000</v>
      </c>
      <c r="D160" s="294"/>
      <c r="E160" s="294"/>
      <c r="F160" s="343" t="s">
        <v>2936</v>
      </c>
      <c r="G160" s="294"/>
      <c r="H160" s="342" t="s">
        <v>3001</v>
      </c>
      <c r="I160" s="342" t="s">
        <v>2971</v>
      </c>
      <c r="J160" s="342"/>
      <c r="K160" s="338"/>
    </row>
    <row r="161" spans="2:11" ht="15" customHeight="1">
      <c r="B161" s="344"/>
      <c r="C161" s="326"/>
      <c r="D161" s="326"/>
      <c r="E161" s="326"/>
      <c r="F161" s="326"/>
      <c r="G161" s="326"/>
      <c r="H161" s="326"/>
      <c r="I161" s="326"/>
      <c r="J161" s="326"/>
      <c r="K161" s="345"/>
    </row>
    <row r="162" spans="2:11" ht="18.75" customHeight="1">
      <c r="B162" s="291"/>
      <c r="C162" s="294"/>
      <c r="D162" s="294"/>
      <c r="E162" s="294"/>
      <c r="F162" s="316"/>
      <c r="G162" s="294"/>
      <c r="H162" s="294"/>
      <c r="I162" s="294"/>
      <c r="J162" s="294"/>
      <c r="K162" s="291"/>
    </row>
    <row r="163" spans="2:11" ht="18.75" customHeight="1">
      <c r="B163" s="302"/>
      <c r="C163" s="302"/>
      <c r="D163" s="302"/>
      <c r="E163" s="302"/>
      <c r="F163" s="302"/>
      <c r="G163" s="302"/>
      <c r="H163" s="302"/>
      <c r="I163" s="302"/>
      <c r="J163" s="302"/>
      <c r="K163" s="302"/>
    </row>
    <row r="164" spans="2:11" ht="7.5" customHeight="1">
      <c r="B164" s="281"/>
      <c r="C164" s="282"/>
      <c r="D164" s="282"/>
      <c r="E164" s="282"/>
      <c r="F164" s="282"/>
      <c r="G164" s="282"/>
      <c r="H164" s="282"/>
      <c r="I164" s="282"/>
      <c r="J164" s="282"/>
      <c r="K164" s="283"/>
    </row>
    <row r="165" spans="2:11" ht="45" customHeight="1">
      <c r="B165" s="284"/>
      <c r="C165" s="285" t="s">
        <v>3002</v>
      </c>
      <c r="D165" s="285"/>
      <c r="E165" s="285"/>
      <c r="F165" s="285"/>
      <c r="G165" s="285"/>
      <c r="H165" s="285"/>
      <c r="I165" s="285"/>
      <c r="J165" s="285"/>
      <c r="K165" s="286"/>
    </row>
    <row r="166" spans="2:11" ht="17.25" customHeight="1">
      <c r="B166" s="284"/>
      <c r="C166" s="309" t="s">
        <v>2930</v>
      </c>
      <c r="D166" s="309"/>
      <c r="E166" s="309"/>
      <c r="F166" s="309" t="s">
        <v>2931</v>
      </c>
      <c r="G166" s="346"/>
      <c r="H166" s="347" t="s">
        <v>59</v>
      </c>
      <c r="I166" s="347" t="s">
        <v>62</v>
      </c>
      <c r="J166" s="309" t="s">
        <v>2932</v>
      </c>
      <c r="K166" s="286"/>
    </row>
    <row r="167" spans="2:11" ht="17.25" customHeight="1">
      <c r="B167" s="287"/>
      <c r="C167" s="311" t="s">
        <v>2933</v>
      </c>
      <c r="D167" s="311"/>
      <c r="E167" s="311"/>
      <c r="F167" s="312" t="s">
        <v>2934</v>
      </c>
      <c r="G167" s="348"/>
      <c r="H167" s="349"/>
      <c r="I167" s="349"/>
      <c r="J167" s="311" t="s">
        <v>2935</v>
      </c>
      <c r="K167" s="289"/>
    </row>
    <row r="168" spans="2:11" ht="5.25" customHeight="1">
      <c r="B168" s="317"/>
      <c r="C168" s="314"/>
      <c r="D168" s="314"/>
      <c r="E168" s="314"/>
      <c r="F168" s="314"/>
      <c r="G168" s="315"/>
      <c r="H168" s="314"/>
      <c r="I168" s="314"/>
      <c r="J168" s="314"/>
      <c r="K168" s="338"/>
    </row>
    <row r="169" spans="2:11" ht="15" customHeight="1">
      <c r="B169" s="317"/>
      <c r="C169" s="294" t="s">
        <v>2939</v>
      </c>
      <c r="D169" s="294"/>
      <c r="E169" s="294"/>
      <c r="F169" s="316" t="s">
        <v>2936</v>
      </c>
      <c r="G169" s="294"/>
      <c r="H169" s="294" t="s">
        <v>2976</v>
      </c>
      <c r="I169" s="294" t="s">
        <v>2938</v>
      </c>
      <c r="J169" s="294">
        <v>120</v>
      </c>
      <c r="K169" s="338"/>
    </row>
    <row r="170" spans="2:11" ht="15" customHeight="1">
      <c r="B170" s="317"/>
      <c r="C170" s="294" t="s">
        <v>2985</v>
      </c>
      <c r="D170" s="294"/>
      <c r="E170" s="294"/>
      <c r="F170" s="316" t="s">
        <v>2936</v>
      </c>
      <c r="G170" s="294"/>
      <c r="H170" s="294" t="s">
        <v>2986</v>
      </c>
      <c r="I170" s="294" t="s">
        <v>2938</v>
      </c>
      <c r="J170" s="294" t="s">
        <v>2987</v>
      </c>
      <c r="K170" s="338"/>
    </row>
    <row r="171" spans="2:11" ht="15" customHeight="1">
      <c r="B171" s="317"/>
      <c r="C171" s="294" t="s">
        <v>2884</v>
      </c>
      <c r="D171" s="294"/>
      <c r="E171" s="294"/>
      <c r="F171" s="316" t="s">
        <v>2936</v>
      </c>
      <c r="G171" s="294"/>
      <c r="H171" s="294" t="s">
        <v>3003</v>
      </c>
      <c r="I171" s="294" t="s">
        <v>2938</v>
      </c>
      <c r="J171" s="294" t="s">
        <v>2987</v>
      </c>
      <c r="K171" s="338"/>
    </row>
    <row r="172" spans="2:11" ht="15" customHeight="1">
      <c r="B172" s="317"/>
      <c r="C172" s="294" t="s">
        <v>2941</v>
      </c>
      <c r="D172" s="294"/>
      <c r="E172" s="294"/>
      <c r="F172" s="316" t="s">
        <v>2942</v>
      </c>
      <c r="G172" s="294"/>
      <c r="H172" s="294" t="s">
        <v>3003</v>
      </c>
      <c r="I172" s="294" t="s">
        <v>2938</v>
      </c>
      <c r="J172" s="294">
        <v>50</v>
      </c>
      <c r="K172" s="338"/>
    </row>
    <row r="173" spans="2:11" ht="15" customHeight="1">
      <c r="B173" s="317"/>
      <c r="C173" s="294" t="s">
        <v>2944</v>
      </c>
      <c r="D173" s="294"/>
      <c r="E173" s="294"/>
      <c r="F173" s="316" t="s">
        <v>2936</v>
      </c>
      <c r="G173" s="294"/>
      <c r="H173" s="294" t="s">
        <v>3003</v>
      </c>
      <c r="I173" s="294" t="s">
        <v>2946</v>
      </c>
      <c r="J173" s="294"/>
      <c r="K173" s="338"/>
    </row>
    <row r="174" spans="2:11" ht="15" customHeight="1">
      <c r="B174" s="317"/>
      <c r="C174" s="294" t="s">
        <v>2955</v>
      </c>
      <c r="D174" s="294"/>
      <c r="E174" s="294"/>
      <c r="F174" s="316" t="s">
        <v>2942</v>
      </c>
      <c r="G174" s="294"/>
      <c r="H174" s="294" t="s">
        <v>3003</v>
      </c>
      <c r="I174" s="294" t="s">
        <v>2938</v>
      </c>
      <c r="J174" s="294">
        <v>50</v>
      </c>
      <c r="K174" s="338"/>
    </row>
    <row r="175" spans="2:11" ht="15" customHeight="1">
      <c r="B175" s="317"/>
      <c r="C175" s="294" t="s">
        <v>2963</v>
      </c>
      <c r="D175" s="294"/>
      <c r="E175" s="294"/>
      <c r="F175" s="316" t="s">
        <v>2942</v>
      </c>
      <c r="G175" s="294"/>
      <c r="H175" s="294" t="s">
        <v>3003</v>
      </c>
      <c r="I175" s="294" t="s">
        <v>2938</v>
      </c>
      <c r="J175" s="294">
        <v>50</v>
      </c>
      <c r="K175" s="338"/>
    </row>
    <row r="176" spans="2:11" ht="15" customHeight="1">
      <c r="B176" s="317"/>
      <c r="C176" s="294" t="s">
        <v>2961</v>
      </c>
      <c r="D176" s="294"/>
      <c r="E176" s="294"/>
      <c r="F176" s="316" t="s">
        <v>2942</v>
      </c>
      <c r="G176" s="294"/>
      <c r="H176" s="294" t="s">
        <v>3003</v>
      </c>
      <c r="I176" s="294" t="s">
        <v>2938</v>
      </c>
      <c r="J176" s="294">
        <v>50</v>
      </c>
      <c r="K176" s="338"/>
    </row>
    <row r="177" spans="2:11" ht="15" customHeight="1">
      <c r="B177" s="317"/>
      <c r="C177" s="294" t="s">
        <v>173</v>
      </c>
      <c r="D177" s="294"/>
      <c r="E177" s="294"/>
      <c r="F177" s="316" t="s">
        <v>2936</v>
      </c>
      <c r="G177" s="294"/>
      <c r="H177" s="294" t="s">
        <v>3004</v>
      </c>
      <c r="I177" s="294" t="s">
        <v>3005</v>
      </c>
      <c r="J177" s="294"/>
      <c r="K177" s="338"/>
    </row>
    <row r="178" spans="2:11" ht="15" customHeight="1">
      <c r="B178" s="317"/>
      <c r="C178" s="294" t="s">
        <v>62</v>
      </c>
      <c r="D178" s="294"/>
      <c r="E178" s="294"/>
      <c r="F178" s="316" t="s">
        <v>2936</v>
      </c>
      <c r="G178" s="294"/>
      <c r="H178" s="294" t="s">
        <v>3006</v>
      </c>
      <c r="I178" s="294" t="s">
        <v>3007</v>
      </c>
      <c r="J178" s="294">
        <v>1</v>
      </c>
      <c r="K178" s="338"/>
    </row>
    <row r="179" spans="2:11" ht="15" customHeight="1">
      <c r="B179" s="317"/>
      <c r="C179" s="294" t="s">
        <v>58</v>
      </c>
      <c r="D179" s="294"/>
      <c r="E179" s="294"/>
      <c r="F179" s="316" t="s">
        <v>2936</v>
      </c>
      <c r="G179" s="294"/>
      <c r="H179" s="294" t="s">
        <v>3008</v>
      </c>
      <c r="I179" s="294" t="s">
        <v>2938</v>
      </c>
      <c r="J179" s="294">
        <v>20</v>
      </c>
      <c r="K179" s="338"/>
    </row>
    <row r="180" spans="2:11" ht="15" customHeight="1">
      <c r="B180" s="317"/>
      <c r="C180" s="294" t="s">
        <v>59</v>
      </c>
      <c r="D180" s="294"/>
      <c r="E180" s="294"/>
      <c r="F180" s="316" t="s">
        <v>2936</v>
      </c>
      <c r="G180" s="294"/>
      <c r="H180" s="294" t="s">
        <v>3009</v>
      </c>
      <c r="I180" s="294" t="s">
        <v>2938</v>
      </c>
      <c r="J180" s="294">
        <v>255</v>
      </c>
      <c r="K180" s="338"/>
    </row>
    <row r="181" spans="2:11" ht="15" customHeight="1">
      <c r="B181" s="317"/>
      <c r="C181" s="294" t="s">
        <v>174</v>
      </c>
      <c r="D181" s="294"/>
      <c r="E181" s="294"/>
      <c r="F181" s="316" t="s">
        <v>2936</v>
      </c>
      <c r="G181" s="294"/>
      <c r="H181" s="294" t="s">
        <v>2900</v>
      </c>
      <c r="I181" s="294" t="s">
        <v>2938</v>
      </c>
      <c r="J181" s="294">
        <v>10</v>
      </c>
      <c r="K181" s="338"/>
    </row>
    <row r="182" spans="2:11" ht="15" customHeight="1">
      <c r="B182" s="317"/>
      <c r="C182" s="294" t="s">
        <v>175</v>
      </c>
      <c r="D182" s="294"/>
      <c r="E182" s="294"/>
      <c r="F182" s="316" t="s">
        <v>2936</v>
      </c>
      <c r="G182" s="294"/>
      <c r="H182" s="294" t="s">
        <v>3010</v>
      </c>
      <c r="I182" s="294" t="s">
        <v>2971</v>
      </c>
      <c r="J182" s="294"/>
      <c r="K182" s="338"/>
    </row>
    <row r="183" spans="2:11" ht="15" customHeight="1">
      <c r="B183" s="317"/>
      <c r="C183" s="294" t="s">
        <v>3011</v>
      </c>
      <c r="D183" s="294"/>
      <c r="E183" s="294"/>
      <c r="F183" s="316" t="s">
        <v>2936</v>
      </c>
      <c r="G183" s="294"/>
      <c r="H183" s="294" t="s">
        <v>3012</v>
      </c>
      <c r="I183" s="294" t="s">
        <v>2971</v>
      </c>
      <c r="J183" s="294"/>
      <c r="K183" s="338"/>
    </row>
    <row r="184" spans="2:11" ht="15" customHeight="1">
      <c r="B184" s="317"/>
      <c r="C184" s="294" t="s">
        <v>3000</v>
      </c>
      <c r="D184" s="294"/>
      <c r="E184" s="294"/>
      <c r="F184" s="316" t="s">
        <v>2936</v>
      </c>
      <c r="G184" s="294"/>
      <c r="H184" s="294" t="s">
        <v>3013</v>
      </c>
      <c r="I184" s="294" t="s">
        <v>2971</v>
      </c>
      <c r="J184" s="294"/>
      <c r="K184" s="338"/>
    </row>
    <row r="185" spans="2:11" ht="15" customHeight="1">
      <c r="B185" s="317"/>
      <c r="C185" s="294" t="s">
        <v>177</v>
      </c>
      <c r="D185" s="294"/>
      <c r="E185" s="294"/>
      <c r="F185" s="316" t="s">
        <v>2942</v>
      </c>
      <c r="G185" s="294"/>
      <c r="H185" s="294" t="s">
        <v>3014</v>
      </c>
      <c r="I185" s="294" t="s">
        <v>2938</v>
      </c>
      <c r="J185" s="294">
        <v>50</v>
      </c>
      <c r="K185" s="338"/>
    </row>
    <row r="186" spans="2:11" ht="15" customHeight="1">
      <c r="B186" s="317"/>
      <c r="C186" s="294" t="s">
        <v>3015</v>
      </c>
      <c r="D186" s="294"/>
      <c r="E186" s="294"/>
      <c r="F186" s="316" t="s">
        <v>2942</v>
      </c>
      <c r="G186" s="294"/>
      <c r="H186" s="294" t="s">
        <v>3016</v>
      </c>
      <c r="I186" s="294" t="s">
        <v>3017</v>
      </c>
      <c r="J186" s="294"/>
      <c r="K186" s="338"/>
    </row>
    <row r="187" spans="2:11" ht="15" customHeight="1">
      <c r="B187" s="317"/>
      <c r="C187" s="294" t="s">
        <v>3018</v>
      </c>
      <c r="D187" s="294"/>
      <c r="E187" s="294"/>
      <c r="F187" s="316" t="s">
        <v>2942</v>
      </c>
      <c r="G187" s="294"/>
      <c r="H187" s="294" t="s">
        <v>3019</v>
      </c>
      <c r="I187" s="294" t="s">
        <v>3017</v>
      </c>
      <c r="J187" s="294"/>
      <c r="K187" s="338"/>
    </row>
    <row r="188" spans="2:11" ht="15" customHeight="1">
      <c r="B188" s="317"/>
      <c r="C188" s="294" t="s">
        <v>3020</v>
      </c>
      <c r="D188" s="294"/>
      <c r="E188" s="294"/>
      <c r="F188" s="316" t="s">
        <v>2942</v>
      </c>
      <c r="G188" s="294"/>
      <c r="H188" s="294" t="s">
        <v>3021</v>
      </c>
      <c r="I188" s="294" t="s">
        <v>3017</v>
      </c>
      <c r="J188" s="294"/>
      <c r="K188" s="338"/>
    </row>
    <row r="189" spans="2:11" ht="15" customHeight="1">
      <c r="B189" s="317"/>
      <c r="C189" s="350" t="s">
        <v>3022</v>
      </c>
      <c r="D189" s="294"/>
      <c r="E189" s="294"/>
      <c r="F189" s="316" t="s">
        <v>2942</v>
      </c>
      <c r="G189" s="294"/>
      <c r="H189" s="294" t="s">
        <v>3023</v>
      </c>
      <c r="I189" s="294" t="s">
        <v>3024</v>
      </c>
      <c r="J189" s="351" t="s">
        <v>3025</v>
      </c>
      <c r="K189" s="338"/>
    </row>
    <row r="190" spans="2:11" ht="15" customHeight="1">
      <c r="B190" s="317"/>
      <c r="C190" s="301" t="s">
        <v>47</v>
      </c>
      <c r="D190" s="294"/>
      <c r="E190" s="294"/>
      <c r="F190" s="316" t="s">
        <v>2936</v>
      </c>
      <c r="G190" s="294"/>
      <c r="H190" s="291" t="s">
        <v>3026</v>
      </c>
      <c r="I190" s="294" t="s">
        <v>3027</v>
      </c>
      <c r="J190" s="294"/>
      <c r="K190" s="338"/>
    </row>
    <row r="191" spans="2:11" ht="15" customHeight="1">
      <c r="B191" s="317"/>
      <c r="C191" s="301" t="s">
        <v>3028</v>
      </c>
      <c r="D191" s="294"/>
      <c r="E191" s="294"/>
      <c r="F191" s="316" t="s">
        <v>2936</v>
      </c>
      <c r="G191" s="294"/>
      <c r="H191" s="294" t="s">
        <v>3029</v>
      </c>
      <c r="I191" s="294" t="s">
        <v>2971</v>
      </c>
      <c r="J191" s="294"/>
      <c r="K191" s="338"/>
    </row>
    <row r="192" spans="2:11" ht="15" customHeight="1">
      <c r="B192" s="317"/>
      <c r="C192" s="301" t="s">
        <v>3030</v>
      </c>
      <c r="D192" s="294"/>
      <c r="E192" s="294"/>
      <c r="F192" s="316" t="s">
        <v>2936</v>
      </c>
      <c r="G192" s="294"/>
      <c r="H192" s="294" t="s">
        <v>3031</v>
      </c>
      <c r="I192" s="294" t="s">
        <v>2971</v>
      </c>
      <c r="J192" s="294"/>
      <c r="K192" s="338"/>
    </row>
    <row r="193" spans="2:11" ht="15" customHeight="1">
      <c r="B193" s="317"/>
      <c r="C193" s="301" t="s">
        <v>3032</v>
      </c>
      <c r="D193" s="294"/>
      <c r="E193" s="294"/>
      <c r="F193" s="316" t="s">
        <v>2942</v>
      </c>
      <c r="G193" s="294"/>
      <c r="H193" s="294" t="s">
        <v>3033</v>
      </c>
      <c r="I193" s="294" t="s">
        <v>2971</v>
      </c>
      <c r="J193" s="294"/>
      <c r="K193" s="338"/>
    </row>
    <row r="194" spans="2:11" ht="15" customHeight="1">
      <c r="B194" s="344"/>
      <c r="C194" s="352"/>
      <c r="D194" s="326"/>
      <c r="E194" s="326"/>
      <c r="F194" s="326"/>
      <c r="G194" s="326"/>
      <c r="H194" s="326"/>
      <c r="I194" s="326"/>
      <c r="J194" s="326"/>
      <c r="K194" s="345"/>
    </row>
    <row r="195" spans="2:11" ht="18.75" customHeight="1">
      <c r="B195" s="291"/>
      <c r="C195" s="294"/>
      <c r="D195" s="294"/>
      <c r="E195" s="294"/>
      <c r="F195" s="316"/>
      <c r="G195" s="294"/>
      <c r="H195" s="294"/>
      <c r="I195" s="294"/>
      <c r="J195" s="294"/>
      <c r="K195" s="291"/>
    </row>
    <row r="196" spans="2:11" ht="18.75" customHeight="1">
      <c r="B196" s="291"/>
      <c r="C196" s="294"/>
      <c r="D196" s="294"/>
      <c r="E196" s="294"/>
      <c r="F196" s="316"/>
      <c r="G196" s="294"/>
      <c r="H196" s="294"/>
      <c r="I196" s="294"/>
      <c r="J196" s="294"/>
      <c r="K196" s="291"/>
    </row>
    <row r="197" spans="2:11" ht="18.75" customHeight="1">
      <c r="B197" s="302"/>
      <c r="C197" s="302"/>
      <c r="D197" s="302"/>
      <c r="E197" s="302"/>
      <c r="F197" s="302"/>
      <c r="G197" s="302"/>
      <c r="H197" s="302"/>
      <c r="I197" s="302"/>
      <c r="J197" s="302"/>
      <c r="K197" s="302"/>
    </row>
    <row r="198" spans="2:11" ht="13.5">
      <c r="B198" s="281"/>
      <c r="C198" s="282"/>
      <c r="D198" s="282"/>
      <c r="E198" s="282"/>
      <c r="F198" s="282"/>
      <c r="G198" s="282"/>
      <c r="H198" s="282"/>
      <c r="I198" s="282"/>
      <c r="J198" s="282"/>
      <c r="K198" s="283"/>
    </row>
    <row r="199" spans="2:11" ht="21">
      <c r="B199" s="284"/>
      <c r="C199" s="285" t="s">
        <v>3034</v>
      </c>
      <c r="D199" s="285"/>
      <c r="E199" s="285"/>
      <c r="F199" s="285"/>
      <c r="G199" s="285"/>
      <c r="H199" s="285"/>
      <c r="I199" s="285"/>
      <c r="J199" s="285"/>
      <c r="K199" s="286"/>
    </row>
    <row r="200" spans="2:11" ht="25.5" customHeight="1">
      <c r="B200" s="284"/>
      <c r="C200" s="353" t="s">
        <v>3035</v>
      </c>
      <c r="D200" s="353"/>
      <c r="E200" s="353"/>
      <c r="F200" s="353" t="s">
        <v>3036</v>
      </c>
      <c r="G200" s="354"/>
      <c r="H200" s="353" t="s">
        <v>3037</v>
      </c>
      <c r="I200" s="353"/>
      <c r="J200" s="353"/>
      <c r="K200" s="286"/>
    </row>
    <row r="201" spans="2:11" ht="5.25" customHeight="1">
      <c r="B201" s="317"/>
      <c r="C201" s="314"/>
      <c r="D201" s="314"/>
      <c r="E201" s="314"/>
      <c r="F201" s="314"/>
      <c r="G201" s="294"/>
      <c r="H201" s="314"/>
      <c r="I201" s="314"/>
      <c r="J201" s="314"/>
      <c r="K201" s="338"/>
    </row>
    <row r="202" spans="2:11" ht="15" customHeight="1">
      <c r="B202" s="317"/>
      <c r="C202" s="294" t="s">
        <v>3027</v>
      </c>
      <c r="D202" s="294"/>
      <c r="E202" s="294"/>
      <c r="F202" s="316" t="s">
        <v>48</v>
      </c>
      <c r="G202" s="294"/>
      <c r="H202" s="294" t="s">
        <v>3038</v>
      </c>
      <c r="I202" s="294"/>
      <c r="J202" s="294"/>
      <c r="K202" s="338"/>
    </row>
    <row r="203" spans="2:11" ht="15" customHeight="1">
      <c r="B203" s="317"/>
      <c r="C203" s="323"/>
      <c r="D203" s="294"/>
      <c r="E203" s="294"/>
      <c r="F203" s="316" t="s">
        <v>49</v>
      </c>
      <c r="G203" s="294"/>
      <c r="H203" s="294" t="s">
        <v>3039</v>
      </c>
      <c r="I203" s="294"/>
      <c r="J203" s="294"/>
      <c r="K203" s="338"/>
    </row>
    <row r="204" spans="2:11" ht="15" customHeight="1">
      <c r="B204" s="317"/>
      <c r="C204" s="323"/>
      <c r="D204" s="294"/>
      <c r="E204" s="294"/>
      <c r="F204" s="316" t="s">
        <v>52</v>
      </c>
      <c r="G204" s="294"/>
      <c r="H204" s="294" t="s">
        <v>3040</v>
      </c>
      <c r="I204" s="294"/>
      <c r="J204" s="294"/>
      <c r="K204" s="338"/>
    </row>
    <row r="205" spans="2:11" ht="15" customHeight="1">
      <c r="B205" s="317"/>
      <c r="C205" s="294"/>
      <c r="D205" s="294"/>
      <c r="E205" s="294"/>
      <c r="F205" s="316" t="s">
        <v>50</v>
      </c>
      <c r="G205" s="294"/>
      <c r="H205" s="294" t="s">
        <v>3041</v>
      </c>
      <c r="I205" s="294"/>
      <c r="J205" s="294"/>
      <c r="K205" s="338"/>
    </row>
    <row r="206" spans="2:11" ht="15" customHeight="1">
      <c r="B206" s="317"/>
      <c r="C206" s="294"/>
      <c r="D206" s="294"/>
      <c r="E206" s="294"/>
      <c r="F206" s="316" t="s">
        <v>51</v>
      </c>
      <c r="G206" s="294"/>
      <c r="H206" s="294" t="s">
        <v>3042</v>
      </c>
      <c r="I206" s="294"/>
      <c r="J206" s="294"/>
      <c r="K206" s="338"/>
    </row>
    <row r="207" spans="2:11" ht="15" customHeight="1">
      <c r="B207" s="317"/>
      <c r="C207" s="294"/>
      <c r="D207" s="294"/>
      <c r="E207" s="294"/>
      <c r="F207" s="316"/>
      <c r="G207" s="294"/>
      <c r="H207" s="294"/>
      <c r="I207" s="294"/>
      <c r="J207" s="294"/>
      <c r="K207" s="338"/>
    </row>
    <row r="208" spans="2:11" ht="15" customHeight="1">
      <c r="B208" s="317"/>
      <c r="C208" s="294" t="s">
        <v>2983</v>
      </c>
      <c r="D208" s="294"/>
      <c r="E208" s="294"/>
      <c r="F208" s="316" t="s">
        <v>84</v>
      </c>
      <c r="G208" s="294"/>
      <c r="H208" s="294" t="s">
        <v>3043</v>
      </c>
      <c r="I208" s="294"/>
      <c r="J208" s="294"/>
      <c r="K208" s="338"/>
    </row>
    <row r="209" spans="2:11" ht="15" customHeight="1">
      <c r="B209" s="317"/>
      <c r="C209" s="323"/>
      <c r="D209" s="294"/>
      <c r="E209" s="294"/>
      <c r="F209" s="316" t="s">
        <v>2881</v>
      </c>
      <c r="G209" s="294"/>
      <c r="H209" s="294" t="s">
        <v>2882</v>
      </c>
      <c r="I209" s="294"/>
      <c r="J209" s="294"/>
      <c r="K209" s="338"/>
    </row>
    <row r="210" spans="2:11" ht="15" customHeight="1">
      <c r="B210" s="317"/>
      <c r="C210" s="294"/>
      <c r="D210" s="294"/>
      <c r="E210" s="294"/>
      <c r="F210" s="316" t="s">
        <v>111</v>
      </c>
      <c r="G210" s="294"/>
      <c r="H210" s="294" t="s">
        <v>3044</v>
      </c>
      <c r="I210" s="294"/>
      <c r="J210" s="294"/>
      <c r="K210" s="338"/>
    </row>
    <row r="211" spans="2:11" ht="15" customHeight="1">
      <c r="B211" s="355"/>
      <c r="C211" s="323"/>
      <c r="D211" s="323"/>
      <c r="E211" s="323"/>
      <c r="F211" s="316" t="s">
        <v>138</v>
      </c>
      <c r="G211" s="301"/>
      <c r="H211" s="342" t="s">
        <v>2883</v>
      </c>
      <c r="I211" s="342"/>
      <c r="J211" s="342"/>
      <c r="K211" s="356"/>
    </row>
    <row r="212" spans="2:11" ht="15" customHeight="1">
      <c r="B212" s="355"/>
      <c r="C212" s="323"/>
      <c r="D212" s="323"/>
      <c r="E212" s="323"/>
      <c r="F212" s="316" t="s">
        <v>2698</v>
      </c>
      <c r="G212" s="301"/>
      <c r="H212" s="342" t="s">
        <v>3045</v>
      </c>
      <c r="I212" s="342"/>
      <c r="J212" s="342"/>
      <c r="K212" s="356"/>
    </row>
    <row r="213" spans="2:11" ht="15" customHeight="1">
      <c r="B213" s="355"/>
      <c r="C213" s="323"/>
      <c r="D213" s="323"/>
      <c r="E213" s="323"/>
      <c r="F213" s="357"/>
      <c r="G213" s="301"/>
      <c r="H213" s="358"/>
      <c r="I213" s="358"/>
      <c r="J213" s="358"/>
      <c r="K213" s="356"/>
    </row>
    <row r="214" spans="2:11" ht="15" customHeight="1">
      <c r="B214" s="355"/>
      <c r="C214" s="294" t="s">
        <v>3007</v>
      </c>
      <c r="D214" s="323"/>
      <c r="E214" s="323"/>
      <c r="F214" s="316">
        <v>1</v>
      </c>
      <c r="G214" s="301"/>
      <c r="H214" s="342" t="s">
        <v>3046</v>
      </c>
      <c r="I214" s="342"/>
      <c r="J214" s="342"/>
      <c r="K214" s="356"/>
    </row>
    <row r="215" spans="2:11" ht="15" customHeight="1">
      <c r="B215" s="355"/>
      <c r="C215" s="323"/>
      <c r="D215" s="323"/>
      <c r="E215" s="323"/>
      <c r="F215" s="316">
        <v>2</v>
      </c>
      <c r="G215" s="301"/>
      <c r="H215" s="342" t="s">
        <v>3047</v>
      </c>
      <c r="I215" s="342"/>
      <c r="J215" s="342"/>
      <c r="K215" s="356"/>
    </row>
    <row r="216" spans="2:11" ht="15" customHeight="1">
      <c r="B216" s="355"/>
      <c r="C216" s="323"/>
      <c r="D216" s="323"/>
      <c r="E216" s="323"/>
      <c r="F216" s="316">
        <v>3</v>
      </c>
      <c r="G216" s="301"/>
      <c r="H216" s="342" t="s">
        <v>3048</v>
      </c>
      <c r="I216" s="342"/>
      <c r="J216" s="342"/>
      <c r="K216" s="356"/>
    </row>
    <row r="217" spans="2:11" ht="15" customHeight="1">
      <c r="B217" s="355"/>
      <c r="C217" s="323"/>
      <c r="D217" s="323"/>
      <c r="E217" s="323"/>
      <c r="F217" s="316">
        <v>4</v>
      </c>
      <c r="G217" s="301"/>
      <c r="H217" s="342" t="s">
        <v>3049</v>
      </c>
      <c r="I217" s="342"/>
      <c r="J217" s="342"/>
      <c r="K217" s="356"/>
    </row>
    <row r="218" spans="2:1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2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1006</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ROUND(J95,2)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ROUND((SUM(BE95:BE245)),2)</f>
        <v>0</v>
      </c>
      <c r="I33" s="151">
        <v>0.21</v>
      </c>
      <c r="J33" s="150">
        <f>ROUND(((SUM(BE95:BE245))*I33),2)</f>
        <v>0</v>
      </c>
      <c r="L33" s="44"/>
    </row>
    <row r="34" spans="2:12" s="1" customFormat="1" ht="14.4" customHeight="1">
      <c r="B34" s="44"/>
      <c r="E34" s="134" t="s">
        <v>49</v>
      </c>
      <c r="F34" s="150">
        <f>ROUND((SUM(BF95:BF245)),2)</f>
        <v>0</v>
      </c>
      <c r="I34" s="151">
        <v>0.15</v>
      </c>
      <c r="J34" s="150">
        <f>ROUND(((SUM(BF95:BF245))*I34),2)</f>
        <v>0</v>
      </c>
      <c r="L34" s="44"/>
    </row>
    <row r="35" spans="2:12" s="1" customFormat="1" ht="14.4" customHeight="1" hidden="1">
      <c r="B35" s="44"/>
      <c r="E35" s="134" t="s">
        <v>50</v>
      </c>
      <c r="F35" s="150">
        <f>ROUND((SUM(BG95:BG245)),2)</f>
        <v>0</v>
      </c>
      <c r="I35" s="151">
        <v>0.21</v>
      </c>
      <c r="J35" s="150">
        <f>0</f>
        <v>0</v>
      </c>
      <c r="L35" s="44"/>
    </row>
    <row r="36" spans="2:12" s="1" customFormat="1" ht="14.4" customHeight="1" hidden="1">
      <c r="B36" s="44"/>
      <c r="E36" s="134" t="s">
        <v>51</v>
      </c>
      <c r="F36" s="150">
        <f>ROUND((SUM(BH95:BH245)),2)</f>
        <v>0</v>
      </c>
      <c r="I36" s="151">
        <v>0.15</v>
      </c>
      <c r="J36" s="150">
        <f>0</f>
        <v>0</v>
      </c>
      <c r="L36" s="44"/>
    </row>
    <row r="37" spans="2:12" s="1" customFormat="1" ht="14.4" customHeight="1" hidden="1">
      <c r="B37" s="44"/>
      <c r="E37" s="134" t="s">
        <v>52</v>
      </c>
      <c r="F37" s="150">
        <f>ROUND((SUM(BI95:BI245)),2)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01_D.1.4.1 - Zdravotechnické 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J95</f>
        <v>0</v>
      </c>
      <c r="K59" s="40"/>
      <c r="L59" s="44"/>
      <c r="AU59" s="17" t="s">
        <v>148</v>
      </c>
    </row>
    <row r="60" spans="2:12" s="8" customFormat="1" ht="24.95" customHeight="1">
      <c r="B60" s="172"/>
      <c r="C60" s="173"/>
      <c r="D60" s="174" t="s">
        <v>1007</v>
      </c>
      <c r="E60" s="175"/>
      <c r="F60" s="175"/>
      <c r="G60" s="175"/>
      <c r="H60" s="175"/>
      <c r="I60" s="176"/>
      <c r="J60" s="177">
        <f>J96</f>
        <v>0</v>
      </c>
      <c r="K60" s="173"/>
      <c r="L60" s="178"/>
    </row>
    <row r="61" spans="2:12" s="8" customFormat="1" ht="24.95" customHeight="1">
      <c r="B61" s="172"/>
      <c r="C61" s="173"/>
      <c r="D61" s="174" t="s">
        <v>149</v>
      </c>
      <c r="E61" s="175"/>
      <c r="F61" s="175"/>
      <c r="G61" s="175"/>
      <c r="H61" s="175"/>
      <c r="I61" s="176"/>
      <c r="J61" s="177">
        <f>J102</f>
        <v>0</v>
      </c>
      <c r="K61" s="173"/>
      <c r="L61" s="178"/>
    </row>
    <row r="62" spans="2:12" s="9" customFormat="1" ht="19.9" customHeight="1">
      <c r="B62" s="179"/>
      <c r="C62" s="180"/>
      <c r="D62" s="181" t="s">
        <v>150</v>
      </c>
      <c r="E62" s="182"/>
      <c r="F62" s="182"/>
      <c r="G62" s="182"/>
      <c r="H62" s="182"/>
      <c r="I62" s="183"/>
      <c r="J62" s="184">
        <f>J103</f>
        <v>0</v>
      </c>
      <c r="K62" s="180"/>
      <c r="L62" s="185"/>
    </row>
    <row r="63" spans="2:12" s="9" customFormat="1" ht="19.9" customHeight="1">
      <c r="B63" s="179"/>
      <c r="C63" s="180"/>
      <c r="D63" s="181" t="s">
        <v>151</v>
      </c>
      <c r="E63" s="182"/>
      <c r="F63" s="182"/>
      <c r="G63" s="182"/>
      <c r="H63" s="182"/>
      <c r="I63" s="183"/>
      <c r="J63" s="184">
        <f>J117</f>
        <v>0</v>
      </c>
      <c r="K63" s="180"/>
      <c r="L63" s="185"/>
    </row>
    <row r="64" spans="2:12" s="9" customFormat="1" ht="19.9" customHeight="1">
      <c r="B64" s="179"/>
      <c r="C64" s="180"/>
      <c r="D64" s="181" t="s">
        <v>153</v>
      </c>
      <c r="E64" s="182"/>
      <c r="F64" s="182"/>
      <c r="G64" s="182"/>
      <c r="H64" s="182"/>
      <c r="I64" s="183"/>
      <c r="J64" s="184">
        <f>J119</f>
        <v>0</v>
      </c>
      <c r="K64" s="180"/>
      <c r="L64" s="185"/>
    </row>
    <row r="65" spans="2:12" s="9" customFormat="1" ht="19.9" customHeight="1">
      <c r="B65" s="179"/>
      <c r="C65" s="180"/>
      <c r="D65" s="181" t="s">
        <v>1008</v>
      </c>
      <c r="E65" s="182"/>
      <c r="F65" s="182"/>
      <c r="G65" s="182"/>
      <c r="H65" s="182"/>
      <c r="I65" s="183"/>
      <c r="J65" s="184">
        <f>J122</f>
        <v>0</v>
      </c>
      <c r="K65" s="180"/>
      <c r="L65" s="185"/>
    </row>
    <row r="66" spans="2:12" s="8" customFormat="1" ht="24.95" customHeight="1">
      <c r="B66" s="172"/>
      <c r="C66" s="173"/>
      <c r="D66" s="174" t="s">
        <v>158</v>
      </c>
      <c r="E66" s="175"/>
      <c r="F66" s="175"/>
      <c r="G66" s="175"/>
      <c r="H66" s="175"/>
      <c r="I66" s="176"/>
      <c r="J66" s="177">
        <f>J128</f>
        <v>0</v>
      </c>
      <c r="K66" s="173"/>
      <c r="L66" s="178"/>
    </row>
    <row r="67" spans="2:12" s="9" customFormat="1" ht="19.9" customHeight="1">
      <c r="B67" s="179"/>
      <c r="C67" s="180"/>
      <c r="D67" s="181" t="s">
        <v>161</v>
      </c>
      <c r="E67" s="182"/>
      <c r="F67" s="182"/>
      <c r="G67" s="182"/>
      <c r="H67" s="182"/>
      <c r="I67" s="183"/>
      <c r="J67" s="184">
        <f>J129</f>
        <v>0</v>
      </c>
      <c r="K67" s="180"/>
      <c r="L67" s="185"/>
    </row>
    <row r="68" spans="2:12" s="9" customFormat="1" ht="19.9" customHeight="1">
      <c r="B68" s="179"/>
      <c r="C68" s="180"/>
      <c r="D68" s="181" t="s">
        <v>162</v>
      </c>
      <c r="E68" s="182"/>
      <c r="F68" s="182"/>
      <c r="G68" s="182"/>
      <c r="H68" s="182"/>
      <c r="I68" s="183"/>
      <c r="J68" s="184">
        <f>J145</f>
        <v>0</v>
      </c>
      <c r="K68" s="180"/>
      <c r="L68" s="185"/>
    </row>
    <row r="69" spans="2:12" s="9" customFormat="1" ht="19.9" customHeight="1">
      <c r="B69" s="179"/>
      <c r="C69" s="180"/>
      <c r="D69" s="181" t="s">
        <v>1009</v>
      </c>
      <c r="E69" s="182"/>
      <c r="F69" s="182"/>
      <c r="G69" s="182"/>
      <c r="H69" s="182"/>
      <c r="I69" s="183"/>
      <c r="J69" s="184">
        <f>J170</f>
        <v>0</v>
      </c>
      <c r="K69" s="180"/>
      <c r="L69" s="185"/>
    </row>
    <row r="70" spans="2:12" s="9" customFormat="1" ht="19.9" customHeight="1">
      <c r="B70" s="179"/>
      <c r="C70" s="180"/>
      <c r="D70" s="181" t="s">
        <v>1010</v>
      </c>
      <c r="E70" s="182"/>
      <c r="F70" s="182"/>
      <c r="G70" s="182"/>
      <c r="H70" s="182"/>
      <c r="I70" s="183"/>
      <c r="J70" s="184">
        <f>J188</f>
        <v>0</v>
      </c>
      <c r="K70" s="180"/>
      <c r="L70" s="185"/>
    </row>
    <row r="71" spans="2:12" s="9" customFormat="1" ht="19.9" customHeight="1">
      <c r="B71" s="179"/>
      <c r="C71" s="180"/>
      <c r="D71" s="181" t="s">
        <v>1011</v>
      </c>
      <c r="E71" s="182"/>
      <c r="F71" s="182"/>
      <c r="G71" s="182"/>
      <c r="H71" s="182"/>
      <c r="I71" s="183"/>
      <c r="J71" s="184">
        <f>J235</f>
        <v>0</v>
      </c>
      <c r="K71" s="180"/>
      <c r="L71" s="185"/>
    </row>
    <row r="72" spans="2:12" s="9" customFormat="1" ht="19.9" customHeight="1">
      <c r="B72" s="179"/>
      <c r="C72" s="180"/>
      <c r="D72" s="181" t="s">
        <v>1012</v>
      </c>
      <c r="E72" s="182"/>
      <c r="F72" s="182"/>
      <c r="G72" s="182"/>
      <c r="H72" s="182"/>
      <c r="I72" s="183"/>
      <c r="J72" s="184">
        <f>J237</f>
        <v>0</v>
      </c>
      <c r="K72" s="180"/>
      <c r="L72" s="185"/>
    </row>
    <row r="73" spans="2:12" s="9" customFormat="1" ht="19.9" customHeight="1">
      <c r="B73" s="179"/>
      <c r="C73" s="180"/>
      <c r="D73" s="181" t="s">
        <v>165</v>
      </c>
      <c r="E73" s="182"/>
      <c r="F73" s="182"/>
      <c r="G73" s="182"/>
      <c r="H73" s="182"/>
      <c r="I73" s="183"/>
      <c r="J73" s="184">
        <f>J238</f>
        <v>0</v>
      </c>
      <c r="K73" s="180"/>
      <c r="L73" s="185"/>
    </row>
    <row r="74" spans="2:12" s="8" customFormat="1" ht="24.95" customHeight="1">
      <c r="B74" s="172"/>
      <c r="C74" s="173"/>
      <c r="D74" s="174" t="s">
        <v>1013</v>
      </c>
      <c r="E74" s="175"/>
      <c r="F74" s="175"/>
      <c r="G74" s="175"/>
      <c r="H74" s="175"/>
      <c r="I74" s="176"/>
      <c r="J74" s="177">
        <f>J241</f>
        <v>0</v>
      </c>
      <c r="K74" s="173"/>
      <c r="L74" s="178"/>
    </row>
    <row r="75" spans="2:12" s="9" customFormat="1" ht="19.9" customHeight="1">
      <c r="B75" s="179"/>
      <c r="C75" s="180"/>
      <c r="D75" s="181" t="s">
        <v>1014</v>
      </c>
      <c r="E75" s="182"/>
      <c r="F75" s="182"/>
      <c r="G75" s="182"/>
      <c r="H75" s="182"/>
      <c r="I75" s="183"/>
      <c r="J75" s="184">
        <f>J242</f>
        <v>0</v>
      </c>
      <c r="K75" s="180"/>
      <c r="L75" s="185"/>
    </row>
    <row r="76" spans="2:12" s="1" customFormat="1" ht="21.8" customHeight="1">
      <c r="B76" s="39"/>
      <c r="C76" s="40"/>
      <c r="D76" s="40"/>
      <c r="E76" s="40"/>
      <c r="F76" s="40"/>
      <c r="G76" s="40"/>
      <c r="H76" s="40"/>
      <c r="I76" s="136"/>
      <c r="J76" s="40"/>
      <c r="K76" s="40"/>
      <c r="L76" s="44"/>
    </row>
    <row r="77" spans="2:12" s="1" customFormat="1" ht="6.95" customHeight="1">
      <c r="B77" s="59"/>
      <c r="C77" s="60"/>
      <c r="D77" s="60"/>
      <c r="E77" s="60"/>
      <c r="F77" s="60"/>
      <c r="G77" s="60"/>
      <c r="H77" s="60"/>
      <c r="I77" s="162"/>
      <c r="J77" s="60"/>
      <c r="K77" s="60"/>
      <c r="L77" s="44"/>
    </row>
    <row r="81" spans="2:12" s="1" customFormat="1" ht="6.95" customHeight="1">
      <c r="B81" s="61"/>
      <c r="C81" s="62"/>
      <c r="D81" s="62"/>
      <c r="E81" s="62"/>
      <c r="F81" s="62"/>
      <c r="G81" s="62"/>
      <c r="H81" s="62"/>
      <c r="I81" s="165"/>
      <c r="J81" s="62"/>
      <c r="K81" s="62"/>
      <c r="L81" s="44"/>
    </row>
    <row r="82" spans="2:12" s="1" customFormat="1" ht="24.95" customHeight="1">
      <c r="B82" s="39"/>
      <c r="C82" s="23" t="s">
        <v>172</v>
      </c>
      <c r="D82" s="40"/>
      <c r="E82" s="40"/>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16</v>
      </c>
      <c r="D84" s="40"/>
      <c r="E84" s="40"/>
      <c r="F84" s="40"/>
      <c r="G84" s="40"/>
      <c r="H84" s="40"/>
      <c r="I84" s="136"/>
      <c r="J84" s="40"/>
      <c r="K84" s="40"/>
      <c r="L84" s="44"/>
    </row>
    <row r="85" spans="2:12" s="1" customFormat="1" ht="16.5" customHeight="1">
      <c r="B85" s="39"/>
      <c r="C85" s="40"/>
      <c r="D85" s="40"/>
      <c r="E85" s="166" t="str">
        <f>E7</f>
        <v>Transformace domov háj II. Výstavba Světlá nad Sázavou - DOZP II</v>
      </c>
      <c r="F85" s="32"/>
      <c r="G85" s="32"/>
      <c r="H85" s="32"/>
      <c r="I85" s="136"/>
      <c r="J85" s="40"/>
      <c r="K85" s="40"/>
      <c r="L85" s="44"/>
    </row>
    <row r="86" spans="2:12" s="1" customFormat="1" ht="12" customHeight="1">
      <c r="B86" s="39"/>
      <c r="C86" s="32" t="s">
        <v>143</v>
      </c>
      <c r="D86" s="40"/>
      <c r="E86" s="40"/>
      <c r="F86" s="40"/>
      <c r="G86" s="40"/>
      <c r="H86" s="40"/>
      <c r="I86" s="136"/>
      <c r="J86" s="40"/>
      <c r="K86" s="40"/>
      <c r="L86" s="44"/>
    </row>
    <row r="87" spans="2:12" s="1" customFormat="1" ht="16.5" customHeight="1">
      <c r="B87" s="39"/>
      <c r="C87" s="40"/>
      <c r="D87" s="40"/>
      <c r="E87" s="69" t="str">
        <f>E9</f>
        <v>SO 01_D.1.4.1 - Zdravotechnické instalace</v>
      </c>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2" t="s">
        <v>22</v>
      </c>
      <c r="D89" s="40"/>
      <c r="E89" s="40"/>
      <c r="F89" s="27" t="str">
        <f>F12</f>
        <v>Světlá nad Sázavou</v>
      </c>
      <c r="G89" s="40"/>
      <c r="H89" s="40"/>
      <c r="I89" s="139" t="s">
        <v>24</v>
      </c>
      <c r="J89" s="72" t="str">
        <f>IF(J12="","",J12)</f>
        <v>20. 5. 2017</v>
      </c>
      <c r="K89" s="40"/>
      <c r="L89" s="44"/>
    </row>
    <row r="90" spans="2:12" s="1" customFormat="1" ht="6.95" customHeight="1">
      <c r="B90" s="39"/>
      <c r="C90" s="40"/>
      <c r="D90" s="40"/>
      <c r="E90" s="40"/>
      <c r="F90" s="40"/>
      <c r="G90" s="40"/>
      <c r="H90" s="40"/>
      <c r="I90" s="136"/>
      <c r="J90" s="40"/>
      <c r="K90" s="40"/>
      <c r="L90" s="44"/>
    </row>
    <row r="91" spans="2:12" s="1" customFormat="1" ht="27.9" customHeight="1">
      <c r="B91" s="39"/>
      <c r="C91" s="32" t="s">
        <v>28</v>
      </c>
      <c r="D91" s="40"/>
      <c r="E91" s="40"/>
      <c r="F91" s="27" t="str">
        <f>E15</f>
        <v>Kraj Vysočina, Žižkova 57, 687 33 jihlava</v>
      </c>
      <c r="G91" s="40"/>
      <c r="H91" s="40"/>
      <c r="I91" s="139" t="s">
        <v>35</v>
      </c>
      <c r="J91" s="37" t="str">
        <f>E21</f>
        <v>Ing. arch. Ladislav Zeman</v>
      </c>
      <c r="K91" s="40"/>
      <c r="L91" s="44"/>
    </row>
    <row r="92" spans="2:12" s="1" customFormat="1" ht="43.05" customHeight="1">
      <c r="B92" s="39"/>
      <c r="C92" s="32" t="s">
        <v>33</v>
      </c>
      <c r="D92" s="40"/>
      <c r="E92" s="40"/>
      <c r="F92" s="27" t="str">
        <f>IF(E18="","",E18)</f>
        <v>Vyplň údaj</v>
      </c>
      <c r="G92" s="40"/>
      <c r="H92" s="40"/>
      <c r="I92" s="139" t="s">
        <v>38</v>
      </c>
      <c r="J92" s="37" t="str">
        <f>E24</f>
        <v>Ing. arch. Maritn Jirovský, Ph.D., Převrátilská</v>
      </c>
      <c r="K92" s="40"/>
      <c r="L92" s="44"/>
    </row>
    <row r="93" spans="2:12" s="1" customFormat="1" ht="10.3" customHeight="1">
      <c r="B93" s="39"/>
      <c r="C93" s="40"/>
      <c r="D93" s="40"/>
      <c r="E93" s="40"/>
      <c r="F93" s="40"/>
      <c r="G93" s="40"/>
      <c r="H93" s="40"/>
      <c r="I93" s="136"/>
      <c r="J93" s="40"/>
      <c r="K93" s="40"/>
      <c r="L93" s="44"/>
    </row>
    <row r="94" spans="2:20" s="10" customFormat="1" ht="29.25" customHeight="1">
      <c r="B94" s="186"/>
      <c r="C94" s="187" t="s">
        <v>173</v>
      </c>
      <c r="D94" s="188" t="s">
        <v>62</v>
      </c>
      <c r="E94" s="188" t="s">
        <v>58</v>
      </c>
      <c r="F94" s="188" t="s">
        <v>59</v>
      </c>
      <c r="G94" s="188" t="s">
        <v>174</v>
      </c>
      <c r="H94" s="188" t="s">
        <v>175</v>
      </c>
      <c r="I94" s="189" t="s">
        <v>176</v>
      </c>
      <c r="J94" s="188" t="s">
        <v>147</v>
      </c>
      <c r="K94" s="190" t="s">
        <v>177</v>
      </c>
      <c r="L94" s="191"/>
      <c r="M94" s="92" t="s">
        <v>30</v>
      </c>
      <c r="N94" s="93" t="s">
        <v>47</v>
      </c>
      <c r="O94" s="93" t="s">
        <v>178</v>
      </c>
      <c r="P94" s="93" t="s">
        <v>179</v>
      </c>
      <c r="Q94" s="93" t="s">
        <v>180</v>
      </c>
      <c r="R94" s="93" t="s">
        <v>181</v>
      </c>
      <c r="S94" s="93" t="s">
        <v>182</v>
      </c>
      <c r="T94" s="94" t="s">
        <v>183</v>
      </c>
    </row>
    <row r="95" spans="2:63" s="1" customFormat="1" ht="22.8" customHeight="1">
      <c r="B95" s="39"/>
      <c r="C95" s="99" t="s">
        <v>184</v>
      </c>
      <c r="D95" s="40"/>
      <c r="E95" s="40"/>
      <c r="F95" s="40"/>
      <c r="G95" s="40"/>
      <c r="H95" s="40"/>
      <c r="I95" s="136"/>
      <c r="J95" s="192">
        <f>BK95</f>
        <v>0</v>
      </c>
      <c r="K95" s="40"/>
      <c r="L95" s="44"/>
      <c r="M95" s="95"/>
      <c r="N95" s="96"/>
      <c r="O95" s="96"/>
      <c r="P95" s="193">
        <f>P96+P102+P128+P241</f>
        <v>0</v>
      </c>
      <c r="Q95" s="96"/>
      <c r="R95" s="193">
        <f>R96+R102+R128+R241</f>
        <v>30.904752000000002</v>
      </c>
      <c r="S95" s="96"/>
      <c r="T95" s="194">
        <f>T96+T102+T128+T241</f>
        <v>0.7371500000000001</v>
      </c>
      <c r="AT95" s="17" t="s">
        <v>76</v>
      </c>
      <c r="AU95" s="17" t="s">
        <v>148</v>
      </c>
      <c r="BK95" s="195">
        <f>BK96+BK102+BK128+BK241</f>
        <v>0</v>
      </c>
    </row>
    <row r="96" spans="2:63" s="11" customFormat="1" ht="25.9" customHeight="1">
      <c r="B96" s="196"/>
      <c r="C96" s="197"/>
      <c r="D96" s="198" t="s">
        <v>76</v>
      </c>
      <c r="E96" s="199" t="s">
        <v>227</v>
      </c>
      <c r="F96" s="199" t="s">
        <v>573</v>
      </c>
      <c r="G96" s="197"/>
      <c r="H96" s="197"/>
      <c r="I96" s="200"/>
      <c r="J96" s="201">
        <f>BK96</f>
        <v>0</v>
      </c>
      <c r="K96" s="197"/>
      <c r="L96" s="202"/>
      <c r="M96" s="203"/>
      <c r="N96" s="204"/>
      <c r="O96" s="204"/>
      <c r="P96" s="205">
        <f>SUM(P97:P101)</f>
        <v>0</v>
      </c>
      <c r="Q96" s="204"/>
      <c r="R96" s="205">
        <f>SUM(R97:R101)</f>
        <v>0.012</v>
      </c>
      <c r="S96" s="204"/>
      <c r="T96" s="206">
        <f>SUM(T97:T101)</f>
        <v>0.686</v>
      </c>
      <c r="AR96" s="207" t="s">
        <v>21</v>
      </c>
      <c r="AT96" s="208" t="s">
        <v>76</v>
      </c>
      <c r="AU96" s="208" t="s">
        <v>77</v>
      </c>
      <c r="AY96" s="207" t="s">
        <v>187</v>
      </c>
      <c r="BK96" s="209">
        <f>SUM(BK97:BK101)</f>
        <v>0</v>
      </c>
    </row>
    <row r="97" spans="2:65" s="1" customFormat="1" ht="16.5" customHeight="1">
      <c r="B97" s="39"/>
      <c r="C97" s="212" t="s">
        <v>21</v>
      </c>
      <c r="D97" s="212" t="s">
        <v>189</v>
      </c>
      <c r="E97" s="213" t="s">
        <v>1015</v>
      </c>
      <c r="F97" s="214" t="s">
        <v>1016</v>
      </c>
      <c r="G97" s="215" t="s">
        <v>339</v>
      </c>
      <c r="H97" s="216">
        <v>2</v>
      </c>
      <c r="I97" s="217"/>
      <c r="J97" s="218">
        <f>ROUND(I97*H97,2)</f>
        <v>0</v>
      </c>
      <c r="K97" s="214" t="s">
        <v>30</v>
      </c>
      <c r="L97" s="44"/>
      <c r="M97" s="219" t="s">
        <v>30</v>
      </c>
      <c r="N97" s="220" t="s">
        <v>49</v>
      </c>
      <c r="O97" s="84"/>
      <c r="P97" s="221">
        <f>O97*H97</f>
        <v>0</v>
      </c>
      <c r="Q97" s="221">
        <v>0.002</v>
      </c>
      <c r="R97" s="221">
        <f>Q97*H97</f>
        <v>0.004</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1017</v>
      </c>
    </row>
    <row r="98" spans="2:65" s="1" customFormat="1" ht="16.5" customHeight="1">
      <c r="B98" s="39"/>
      <c r="C98" s="212" t="s">
        <v>135</v>
      </c>
      <c r="D98" s="212" t="s">
        <v>189</v>
      </c>
      <c r="E98" s="213" t="s">
        <v>1018</v>
      </c>
      <c r="F98" s="214" t="s">
        <v>1019</v>
      </c>
      <c r="G98" s="215" t="s">
        <v>339</v>
      </c>
      <c r="H98" s="216">
        <v>3</v>
      </c>
      <c r="I98" s="217"/>
      <c r="J98" s="218">
        <f>ROUND(I98*H98,2)</f>
        <v>0</v>
      </c>
      <c r="K98" s="214" t="s">
        <v>193</v>
      </c>
      <c r="L98" s="44"/>
      <c r="M98" s="219" t="s">
        <v>30</v>
      </c>
      <c r="N98" s="220" t="s">
        <v>49</v>
      </c>
      <c r="O98" s="84"/>
      <c r="P98" s="221">
        <f>O98*H98</f>
        <v>0</v>
      </c>
      <c r="Q98" s="221">
        <v>0.002</v>
      </c>
      <c r="R98" s="221">
        <f>Q98*H98</f>
        <v>0.006</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1020</v>
      </c>
    </row>
    <row r="99" spans="2:65" s="1" customFormat="1" ht="24" customHeight="1">
      <c r="B99" s="39"/>
      <c r="C99" s="212" t="s">
        <v>202</v>
      </c>
      <c r="D99" s="212" t="s">
        <v>189</v>
      </c>
      <c r="E99" s="213" t="s">
        <v>1021</v>
      </c>
      <c r="F99" s="214" t="s">
        <v>1022</v>
      </c>
      <c r="G99" s="215" t="s">
        <v>339</v>
      </c>
      <c r="H99" s="216">
        <v>1</v>
      </c>
      <c r="I99" s="217"/>
      <c r="J99" s="218">
        <f>ROUND(I99*H99,2)</f>
        <v>0</v>
      </c>
      <c r="K99" s="214" t="s">
        <v>30</v>
      </c>
      <c r="L99" s="44"/>
      <c r="M99" s="219" t="s">
        <v>30</v>
      </c>
      <c r="N99" s="220" t="s">
        <v>49</v>
      </c>
      <c r="O99" s="84"/>
      <c r="P99" s="221">
        <f>O99*H99</f>
        <v>0</v>
      </c>
      <c r="Q99" s="221">
        <v>0.002</v>
      </c>
      <c r="R99" s="221">
        <f>Q99*H99</f>
        <v>0.002</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1023</v>
      </c>
    </row>
    <row r="100" spans="2:65" s="1" customFormat="1" ht="24" customHeight="1">
      <c r="B100" s="39"/>
      <c r="C100" s="212" t="s">
        <v>194</v>
      </c>
      <c r="D100" s="212" t="s">
        <v>189</v>
      </c>
      <c r="E100" s="213" t="s">
        <v>1024</v>
      </c>
      <c r="F100" s="214" t="s">
        <v>1025</v>
      </c>
      <c r="G100" s="215" t="s">
        <v>339</v>
      </c>
      <c r="H100" s="216">
        <v>7</v>
      </c>
      <c r="I100" s="217"/>
      <c r="J100" s="218">
        <f>ROUND(I100*H100,2)</f>
        <v>0</v>
      </c>
      <c r="K100" s="214" t="s">
        <v>193</v>
      </c>
      <c r="L100" s="44"/>
      <c r="M100" s="219" t="s">
        <v>30</v>
      </c>
      <c r="N100" s="220" t="s">
        <v>49</v>
      </c>
      <c r="O100" s="84"/>
      <c r="P100" s="221">
        <f>O100*H100</f>
        <v>0</v>
      </c>
      <c r="Q100" s="221">
        <v>0</v>
      </c>
      <c r="R100" s="221">
        <f>Q100*H100</f>
        <v>0</v>
      </c>
      <c r="S100" s="221">
        <v>0.098</v>
      </c>
      <c r="T100" s="222">
        <f>S100*H100</f>
        <v>0.686</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1026</v>
      </c>
    </row>
    <row r="101" spans="2:47" s="1" customFormat="1" ht="12">
      <c r="B101" s="39"/>
      <c r="C101" s="40"/>
      <c r="D101" s="225" t="s">
        <v>196</v>
      </c>
      <c r="E101" s="40"/>
      <c r="F101" s="226" t="s">
        <v>1027</v>
      </c>
      <c r="G101" s="40"/>
      <c r="H101" s="40"/>
      <c r="I101" s="136"/>
      <c r="J101" s="40"/>
      <c r="K101" s="40"/>
      <c r="L101" s="44"/>
      <c r="M101" s="227"/>
      <c r="N101" s="84"/>
      <c r="O101" s="84"/>
      <c r="P101" s="84"/>
      <c r="Q101" s="84"/>
      <c r="R101" s="84"/>
      <c r="S101" s="84"/>
      <c r="T101" s="85"/>
      <c r="AT101" s="17" t="s">
        <v>196</v>
      </c>
      <c r="AU101" s="17" t="s">
        <v>21</v>
      </c>
    </row>
    <row r="102" spans="2:63" s="11" customFormat="1" ht="25.9" customHeight="1">
      <c r="B102" s="196"/>
      <c r="C102" s="197"/>
      <c r="D102" s="198" t="s">
        <v>76</v>
      </c>
      <c r="E102" s="199" t="s">
        <v>185</v>
      </c>
      <c r="F102" s="199" t="s">
        <v>186</v>
      </c>
      <c r="G102" s="197"/>
      <c r="H102" s="197"/>
      <c r="I102" s="200"/>
      <c r="J102" s="201">
        <f>BK102</f>
        <v>0</v>
      </c>
      <c r="K102" s="197"/>
      <c r="L102" s="202"/>
      <c r="M102" s="203"/>
      <c r="N102" s="204"/>
      <c r="O102" s="204"/>
      <c r="P102" s="205">
        <f>P103+P117+P119+P122</f>
        <v>0</v>
      </c>
      <c r="Q102" s="204"/>
      <c r="R102" s="205">
        <f>R103+R117+R119+R122</f>
        <v>29.658707</v>
      </c>
      <c r="S102" s="204"/>
      <c r="T102" s="206">
        <f>T103+T117+T119+T122</f>
        <v>0</v>
      </c>
      <c r="AR102" s="207" t="s">
        <v>21</v>
      </c>
      <c r="AT102" s="208" t="s">
        <v>76</v>
      </c>
      <c r="AU102" s="208" t="s">
        <v>77</v>
      </c>
      <c r="AY102" s="207" t="s">
        <v>187</v>
      </c>
      <c r="BK102" s="209">
        <f>BK103+BK117+BK119+BK122</f>
        <v>0</v>
      </c>
    </row>
    <row r="103" spans="2:63" s="11" customFormat="1" ht="22.8" customHeight="1">
      <c r="B103" s="196"/>
      <c r="C103" s="197"/>
      <c r="D103" s="198" t="s">
        <v>76</v>
      </c>
      <c r="E103" s="210" t="s">
        <v>21</v>
      </c>
      <c r="F103" s="210" t="s">
        <v>188</v>
      </c>
      <c r="G103" s="197"/>
      <c r="H103" s="197"/>
      <c r="I103" s="200"/>
      <c r="J103" s="211">
        <f>BK103</f>
        <v>0</v>
      </c>
      <c r="K103" s="197"/>
      <c r="L103" s="202"/>
      <c r="M103" s="203"/>
      <c r="N103" s="204"/>
      <c r="O103" s="204"/>
      <c r="P103" s="205">
        <f>SUM(P104:P116)</f>
        <v>0</v>
      </c>
      <c r="Q103" s="204"/>
      <c r="R103" s="205">
        <f>SUM(R104:R116)</f>
        <v>0</v>
      </c>
      <c r="S103" s="204"/>
      <c r="T103" s="206">
        <f>SUM(T104:T116)</f>
        <v>0</v>
      </c>
      <c r="AR103" s="207" t="s">
        <v>21</v>
      </c>
      <c r="AT103" s="208" t="s">
        <v>76</v>
      </c>
      <c r="AU103" s="208" t="s">
        <v>21</v>
      </c>
      <c r="AY103" s="207" t="s">
        <v>187</v>
      </c>
      <c r="BK103" s="209">
        <f>SUM(BK104:BK116)</f>
        <v>0</v>
      </c>
    </row>
    <row r="104" spans="2:65" s="1" customFormat="1" ht="16.5" customHeight="1">
      <c r="B104" s="39"/>
      <c r="C104" s="212" t="s">
        <v>209</v>
      </c>
      <c r="D104" s="212" t="s">
        <v>189</v>
      </c>
      <c r="E104" s="213" t="s">
        <v>1028</v>
      </c>
      <c r="F104" s="214" t="s">
        <v>1029</v>
      </c>
      <c r="G104" s="215" t="s">
        <v>1030</v>
      </c>
      <c r="H104" s="216">
        <v>12</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1031</v>
      </c>
    </row>
    <row r="105" spans="2:65" s="1" customFormat="1" ht="24" customHeight="1">
      <c r="B105" s="39"/>
      <c r="C105" s="212" t="s">
        <v>213</v>
      </c>
      <c r="D105" s="212" t="s">
        <v>189</v>
      </c>
      <c r="E105" s="213" t="s">
        <v>1032</v>
      </c>
      <c r="F105" s="214" t="s">
        <v>1033</v>
      </c>
      <c r="G105" s="215" t="s">
        <v>1034</v>
      </c>
      <c r="H105" s="216">
        <v>4</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1035</v>
      </c>
    </row>
    <row r="106" spans="2:65" s="1" customFormat="1" ht="24" customHeight="1">
      <c r="B106" s="39"/>
      <c r="C106" s="212" t="s">
        <v>217</v>
      </c>
      <c r="D106" s="212" t="s">
        <v>189</v>
      </c>
      <c r="E106" s="213" t="s">
        <v>1036</v>
      </c>
      <c r="F106" s="214" t="s">
        <v>1037</v>
      </c>
      <c r="G106" s="215" t="s">
        <v>192</v>
      </c>
      <c r="H106" s="216">
        <v>62</v>
      </c>
      <c r="I106" s="217"/>
      <c r="J106" s="218">
        <f>ROUND(I106*H106,2)</f>
        <v>0</v>
      </c>
      <c r="K106" s="214" t="s">
        <v>193</v>
      </c>
      <c r="L106" s="44"/>
      <c r="M106" s="219" t="s">
        <v>30</v>
      </c>
      <c r="N106" s="220" t="s">
        <v>49</v>
      </c>
      <c r="O106" s="84"/>
      <c r="P106" s="221">
        <f>O106*H106</f>
        <v>0</v>
      </c>
      <c r="Q106" s="221">
        <v>0</v>
      </c>
      <c r="R106" s="221">
        <f>Q106*H106</f>
        <v>0</v>
      </c>
      <c r="S106" s="221">
        <v>0</v>
      </c>
      <c r="T106" s="222">
        <f>S106*H106</f>
        <v>0</v>
      </c>
      <c r="AR106" s="223" t="s">
        <v>194</v>
      </c>
      <c r="AT106" s="223" t="s">
        <v>189</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1038</v>
      </c>
    </row>
    <row r="107" spans="2:51" s="12" customFormat="1" ht="12">
      <c r="B107" s="228"/>
      <c r="C107" s="229"/>
      <c r="D107" s="225" t="s">
        <v>231</v>
      </c>
      <c r="E107" s="230" t="s">
        <v>30</v>
      </c>
      <c r="F107" s="231" t="s">
        <v>1039</v>
      </c>
      <c r="G107" s="229"/>
      <c r="H107" s="232">
        <v>62</v>
      </c>
      <c r="I107" s="233"/>
      <c r="J107" s="229"/>
      <c r="K107" s="229"/>
      <c r="L107" s="234"/>
      <c r="M107" s="235"/>
      <c r="N107" s="236"/>
      <c r="O107" s="236"/>
      <c r="P107" s="236"/>
      <c r="Q107" s="236"/>
      <c r="R107" s="236"/>
      <c r="S107" s="236"/>
      <c r="T107" s="237"/>
      <c r="AT107" s="238" t="s">
        <v>231</v>
      </c>
      <c r="AU107" s="238" t="s">
        <v>135</v>
      </c>
      <c r="AV107" s="12" t="s">
        <v>135</v>
      </c>
      <c r="AW107" s="12" t="s">
        <v>37</v>
      </c>
      <c r="AX107" s="12" t="s">
        <v>21</v>
      </c>
      <c r="AY107" s="238" t="s">
        <v>187</v>
      </c>
    </row>
    <row r="108" spans="2:65" s="1" customFormat="1" ht="24" customHeight="1">
      <c r="B108" s="39"/>
      <c r="C108" s="212" t="s">
        <v>221</v>
      </c>
      <c r="D108" s="212" t="s">
        <v>189</v>
      </c>
      <c r="E108" s="213" t="s">
        <v>1040</v>
      </c>
      <c r="F108" s="214" t="s">
        <v>1041</v>
      </c>
      <c r="G108" s="215" t="s">
        <v>192</v>
      </c>
      <c r="H108" s="216">
        <v>62</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1042</v>
      </c>
    </row>
    <row r="109" spans="2:65" s="1" customFormat="1" ht="24" customHeight="1">
      <c r="B109" s="39"/>
      <c r="C109" s="212" t="s">
        <v>227</v>
      </c>
      <c r="D109" s="212" t="s">
        <v>189</v>
      </c>
      <c r="E109" s="213" t="s">
        <v>1043</v>
      </c>
      <c r="F109" s="214" t="s">
        <v>1044</v>
      </c>
      <c r="G109" s="215" t="s">
        <v>192</v>
      </c>
      <c r="H109" s="216">
        <v>62</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1045</v>
      </c>
    </row>
    <row r="110" spans="2:65" s="1" customFormat="1" ht="24" customHeight="1">
      <c r="B110" s="39"/>
      <c r="C110" s="212" t="s">
        <v>233</v>
      </c>
      <c r="D110" s="212" t="s">
        <v>189</v>
      </c>
      <c r="E110" s="213" t="s">
        <v>1046</v>
      </c>
      <c r="F110" s="214" t="s">
        <v>1047</v>
      </c>
      <c r="G110" s="215" t="s">
        <v>192</v>
      </c>
      <c r="H110" s="216">
        <v>4.6</v>
      </c>
      <c r="I110" s="217"/>
      <c r="J110" s="218">
        <f>ROUND(I110*H110,2)</f>
        <v>0</v>
      </c>
      <c r="K110" s="214" t="s">
        <v>193</v>
      </c>
      <c r="L110" s="44"/>
      <c r="M110" s="219" t="s">
        <v>30</v>
      </c>
      <c r="N110" s="220" t="s">
        <v>49</v>
      </c>
      <c r="O110" s="84"/>
      <c r="P110" s="221">
        <f>O110*H110</f>
        <v>0</v>
      </c>
      <c r="Q110" s="221">
        <v>0</v>
      </c>
      <c r="R110" s="221">
        <f>Q110*H110</f>
        <v>0</v>
      </c>
      <c r="S110" s="221">
        <v>0</v>
      </c>
      <c r="T110" s="222">
        <f>S110*H110</f>
        <v>0</v>
      </c>
      <c r="AR110" s="223" t="s">
        <v>194</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1048</v>
      </c>
    </row>
    <row r="111" spans="2:65" s="1" customFormat="1" ht="24" customHeight="1">
      <c r="B111" s="39"/>
      <c r="C111" s="212" t="s">
        <v>239</v>
      </c>
      <c r="D111" s="212" t="s">
        <v>189</v>
      </c>
      <c r="E111" s="213" t="s">
        <v>1049</v>
      </c>
      <c r="F111" s="214" t="s">
        <v>1050</v>
      </c>
      <c r="G111" s="215" t="s">
        <v>192</v>
      </c>
      <c r="H111" s="216">
        <v>4.6</v>
      </c>
      <c r="I111" s="217"/>
      <c r="J111" s="218">
        <f>ROUND(I111*H111,2)</f>
        <v>0</v>
      </c>
      <c r="K111" s="214" t="s">
        <v>193</v>
      </c>
      <c r="L111" s="44"/>
      <c r="M111" s="219" t="s">
        <v>30</v>
      </c>
      <c r="N111" s="220" t="s">
        <v>49</v>
      </c>
      <c r="O111" s="84"/>
      <c r="P111" s="221">
        <f>O111*H111</f>
        <v>0</v>
      </c>
      <c r="Q111" s="221">
        <v>0</v>
      </c>
      <c r="R111" s="221">
        <f>Q111*H111</f>
        <v>0</v>
      </c>
      <c r="S111" s="221">
        <v>0</v>
      </c>
      <c r="T111" s="222">
        <f>S111*H111</f>
        <v>0</v>
      </c>
      <c r="AR111" s="223" t="s">
        <v>194</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1051</v>
      </c>
    </row>
    <row r="112" spans="2:65" s="1" customFormat="1" ht="16.5" customHeight="1">
      <c r="B112" s="39"/>
      <c r="C112" s="212" t="s">
        <v>244</v>
      </c>
      <c r="D112" s="212" t="s">
        <v>189</v>
      </c>
      <c r="E112" s="213" t="s">
        <v>218</v>
      </c>
      <c r="F112" s="214" t="s">
        <v>219</v>
      </c>
      <c r="G112" s="215" t="s">
        <v>192</v>
      </c>
      <c r="H112" s="216">
        <v>4.6</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194</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1052</v>
      </c>
    </row>
    <row r="113" spans="2:65" s="1" customFormat="1" ht="24" customHeight="1">
      <c r="B113" s="39"/>
      <c r="C113" s="212" t="s">
        <v>249</v>
      </c>
      <c r="D113" s="212" t="s">
        <v>189</v>
      </c>
      <c r="E113" s="213" t="s">
        <v>222</v>
      </c>
      <c r="F113" s="214" t="s">
        <v>1053</v>
      </c>
      <c r="G113" s="215" t="s">
        <v>269</v>
      </c>
      <c r="H113" s="216">
        <v>7.82</v>
      </c>
      <c r="I113" s="217"/>
      <c r="J113" s="218">
        <f>ROUND(I113*H113,2)</f>
        <v>0</v>
      </c>
      <c r="K113" s="214" t="s">
        <v>193</v>
      </c>
      <c r="L113" s="44"/>
      <c r="M113" s="219" t="s">
        <v>30</v>
      </c>
      <c r="N113" s="220" t="s">
        <v>49</v>
      </c>
      <c r="O113" s="84"/>
      <c r="P113" s="221">
        <f>O113*H113</f>
        <v>0</v>
      </c>
      <c r="Q113" s="221">
        <v>0</v>
      </c>
      <c r="R113" s="221">
        <f>Q113*H113</f>
        <v>0</v>
      </c>
      <c r="S113" s="221">
        <v>0</v>
      </c>
      <c r="T113" s="222">
        <f>S113*H113</f>
        <v>0</v>
      </c>
      <c r="AR113" s="223" t="s">
        <v>194</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194</v>
      </c>
      <c r="BM113" s="223" t="s">
        <v>1054</v>
      </c>
    </row>
    <row r="114" spans="2:51" s="12" customFormat="1" ht="12">
      <c r="B114" s="228"/>
      <c r="C114" s="229"/>
      <c r="D114" s="225" t="s">
        <v>231</v>
      </c>
      <c r="E114" s="230" t="s">
        <v>30</v>
      </c>
      <c r="F114" s="231" t="s">
        <v>1055</v>
      </c>
      <c r="G114" s="229"/>
      <c r="H114" s="232">
        <v>7.82</v>
      </c>
      <c r="I114" s="233"/>
      <c r="J114" s="229"/>
      <c r="K114" s="229"/>
      <c r="L114" s="234"/>
      <c r="M114" s="235"/>
      <c r="N114" s="236"/>
      <c r="O114" s="236"/>
      <c r="P114" s="236"/>
      <c r="Q114" s="236"/>
      <c r="R114" s="236"/>
      <c r="S114" s="236"/>
      <c r="T114" s="237"/>
      <c r="AT114" s="238" t="s">
        <v>231</v>
      </c>
      <c r="AU114" s="238" t="s">
        <v>135</v>
      </c>
      <c r="AV114" s="12" t="s">
        <v>135</v>
      </c>
      <c r="AW114" s="12" t="s">
        <v>37</v>
      </c>
      <c r="AX114" s="12" t="s">
        <v>21</v>
      </c>
      <c r="AY114" s="238" t="s">
        <v>187</v>
      </c>
    </row>
    <row r="115" spans="2:65" s="1" customFormat="1" ht="36" customHeight="1">
      <c r="B115" s="39"/>
      <c r="C115" s="212" t="s">
        <v>254</v>
      </c>
      <c r="D115" s="212" t="s">
        <v>189</v>
      </c>
      <c r="E115" s="213" t="s">
        <v>1056</v>
      </c>
      <c r="F115" s="214" t="s">
        <v>1057</v>
      </c>
      <c r="G115" s="215" t="s">
        <v>192</v>
      </c>
      <c r="H115" s="216">
        <v>37.7</v>
      </c>
      <c r="I115" s="217"/>
      <c r="J115" s="218">
        <f>ROUND(I115*H115,2)</f>
        <v>0</v>
      </c>
      <c r="K115" s="214" t="s">
        <v>193</v>
      </c>
      <c r="L115" s="44"/>
      <c r="M115" s="219" t="s">
        <v>30</v>
      </c>
      <c r="N115" s="220" t="s">
        <v>49</v>
      </c>
      <c r="O115" s="84"/>
      <c r="P115" s="221">
        <f>O115*H115</f>
        <v>0</v>
      </c>
      <c r="Q115" s="221">
        <v>0</v>
      </c>
      <c r="R115" s="221">
        <f>Q115*H115</f>
        <v>0</v>
      </c>
      <c r="S115" s="221">
        <v>0</v>
      </c>
      <c r="T115" s="222">
        <f>S115*H115</f>
        <v>0</v>
      </c>
      <c r="AR115" s="223" t="s">
        <v>194</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194</v>
      </c>
      <c r="BM115" s="223" t="s">
        <v>1058</v>
      </c>
    </row>
    <row r="116" spans="2:65" s="1" customFormat="1" ht="24" customHeight="1">
      <c r="B116" s="39"/>
      <c r="C116" s="212" t="s">
        <v>8</v>
      </c>
      <c r="D116" s="212" t="s">
        <v>189</v>
      </c>
      <c r="E116" s="213" t="s">
        <v>1059</v>
      </c>
      <c r="F116" s="214" t="s">
        <v>1060</v>
      </c>
      <c r="G116" s="215" t="s">
        <v>192</v>
      </c>
      <c r="H116" s="216">
        <v>25.3</v>
      </c>
      <c r="I116" s="217"/>
      <c r="J116" s="218">
        <f>ROUND(I116*H116,2)</f>
        <v>0</v>
      </c>
      <c r="K116" s="214" t="s">
        <v>193</v>
      </c>
      <c r="L116" s="44"/>
      <c r="M116" s="219" t="s">
        <v>30</v>
      </c>
      <c r="N116" s="220" t="s">
        <v>49</v>
      </c>
      <c r="O116" s="84"/>
      <c r="P116" s="221">
        <f>O116*H116</f>
        <v>0</v>
      </c>
      <c r="Q116" s="221">
        <v>0</v>
      </c>
      <c r="R116" s="221">
        <f>Q116*H116</f>
        <v>0</v>
      </c>
      <c r="S116" s="221">
        <v>0</v>
      </c>
      <c r="T116" s="222">
        <f>S116*H116</f>
        <v>0</v>
      </c>
      <c r="AR116" s="223" t="s">
        <v>194</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194</v>
      </c>
      <c r="BM116" s="223" t="s">
        <v>1061</v>
      </c>
    </row>
    <row r="117" spans="2:63" s="11" customFormat="1" ht="22.8" customHeight="1">
      <c r="B117" s="196"/>
      <c r="C117" s="197"/>
      <c r="D117" s="198" t="s">
        <v>76</v>
      </c>
      <c r="E117" s="210" t="s">
        <v>135</v>
      </c>
      <c r="F117" s="210" t="s">
        <v>226</v>
      </c>
      <c r="G117" s="197"/>
      <c r="H117" s="197"/>
      <c r="I117" s="200"/>
      <c r="J117" s="211">
        <f>BK117</f>
        <v>0</v>
      </c>
      <c r="K117" s="197"/>
      <c r="L117" s="202"/>
      <c r="M117" s="203"/>
      <c r="N117" s="204"/>
      <c r="O117" s="204"/>
      <c r="P117" s="205">
        <f>P118</f>
        <v>0</v>
      </c>
      <c r="Q117" s="204"/>
      <c r="R117" s="205">
        <f>R118</f>
        <v>19.93816</v>
      </c>
      <c r="S117" s="204"/>
      <c r="T117" s="206">
        <f>T118</f>
        <v>0</v>
      </c>
      <c r="AR117" s="207" t="s">
        <v>21</v>
      </c>
      <c r="AT117" s="208" t="s">
        <v>76</v>
      </c>
      <c r="AU117" s="208" t="s">
        <v>21</v>
      </c>
      <c r="AY117" s="207" t="s">
        <v>187</v>
      </c>
      <c r="BK117" s="209">
        <f>BK118</f>
        <v>0</v>
      </c>
    </row>
    <row r="118" spans="2:65" s="1" customFormat="1" ht="24" customHeight="1">
      <c r="B118" s="39"/>
      <c r="C118" s="212" t="s">
        <v>262</v>
      </c>
      <c r="D118" s="212" t="s">
        <v>189</v>
      </c>
      <c r="E118" s="213" t="s">
        <v>1062</v>
      </c>
      <c r="F118" s="214" t="s">
        <v>1063</v>
      </c>
      <c r="G118" s="215" t="s">
        <v>236</v>
      </c>
      <c r="H118" s="216">
        <v>88</v>
      </c>
      <c r="I118" s="217"/>
      <c r="J118" s="218">
        <f>ROUND(I118*H118,2)</f>
        <v>0</v>
      </c>
      <c r="K118" s="214" t="s">
        <v>193</v>
      </c>
      <c r="L118" s="44"/>
      <c r="M118" s="219" t="s">
        <v>30</v>
      </c>
      <c r="N118" s="220" t="s">
        <v>49</v>
      </c>
      <c r="O118" s="84"/>
      <c r="P118" s="221">
        <f>O118*H118</f>
        <v>0</v>
      </c>
      <c r="Q118" s="221">
        <v>0.22657</v>
      </c>
      <c r="R118" s="221">
        <f>Q118*H118</f>
        <v>19.93816</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1064</v>
      </c>
    </row>
    <row r="119" spans="2:63" s="11" customFormat="1" ht="22.8" customHeight="1">
      <c r="B119" s="196"/>
      <c r="C119" s="197"/>
      <c r="D119" s="198" t="s">
        <v>76</v>
      </c>
      <c r="E119" s="210" t="s">
        <v>194</v>
      </c>
      <c r="F119" s="210" t="s">
        <v>405</v>
      </c>
      <c r="G119" s="197"/>
      <c r="H119" s="197"/>
      <c r="I119" s="200"/>
      <c r="J119" s="211">
        <f>BK119</f>
        <v>0</v>
      </c>
      <c r="K119" s="197"/>
      <c r="L119" s="202"/>
      <c r="M119" s="203"/>
      <c r="N119" s="204"/>
      <c r="O119" s="204"/>
      <c r="P119" s="205">
        <f>SUM(P120:P121)</f>
        <v>0</v>
      </c>
      <c r="Q119" s="204"/>
      <c r="R119" s="205">
        <f>SUM(R120:R121)</f>
        <v>9.642927</v>
      </c>
      <c r="S119" s="204"/>
      <c r="T119" s="206">
        <f>SUM(T120:T121)</f>
        <v>0</v>
      </c>
      <c r="AR119" s="207" t="s">
        <v>21</v>
      </c>
      <c r="AT119" s="208" t="s">
        <v>76</v>
      </c>
      <c r="AU119" s="208" t="s">
        <v>21</v>
      </c>
      <c r="AY119" s="207" t="s">
        <v>187</v>
      </c>
      <c r="BK119" s="209">
        <f>SUM(BK120:BK121)</f>
        <v>0</v>
      </c>
    </row>
    <row r="120" spans="2:65" s="1" customFormat="1" ht="16.5" customHeight="1">
      <c r="B120" s="39"/>
      <c r="C120" s="212" t="s">
        <v>266</v>
      </c>
      <c r="D120" s="212" t="s">
        <v>189</v>
      </c>
      <c r="E120" s="213" t="s">
        <v>1065</v>
      </c>
      <c r="F120" s="214" t="s">
        <v>1066</v>
      </c>
      <c r="G120" s="215" t="s">
        <v>192</v>
      </c>
      <c r="H120" s="216">
        <v>5.1</v>
      </c>
      <c r="I120" s="217"/>
      <c r="J120" s="218">
        <f>ROUND(I120*H120,2)</f>
        <v>0</v>
      </c>
      <c r="K120" s="214" t="s">
        <v>193</v>
      </c>
      <c r="L120" s="44"/>
      <c r="M120" s="219" t="s">
        <v>30</v>
      </c>
      <c r="N120" s="220" t="s">
        <v>49</v>
      </c>
      <c r="O120" s="84"/>
      <c r="P120" s="221">
        <f>O120*H120</f>
        <v>0</v>
      </c>
      <c r="Q120" s="221">
        <v>1.89077</v>
      </c>
      <c r="R120" s="221">
        <f>Q120*H120</f>
        <v>9.642927</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1067</v>
      </c>
    </row>
    <row r="121" spans="2:51" s="12" customFormat="1" ht="12">
      <c r="B121" s="228"/>
      <c r="C121" s="229"/>
      <c r="D121" s="225" t="s">
        <v>231</v>
      </c>
      <c r="E121" s="230" t="s">
        <v>30</v>
      </c>
      <c r="F121" s="231" t="s">
        <v>1068</v>
      </c>
      <c r="G121" s="229"/>
      <c r="H121" s="232">
        <v>5.1</v>
      </c>
      <c r="I121" s="233"/>
      <c r="J121" s="229"/>
      <c r="K121" s="229"/>
      <c r="L121" s="234"/>
      <c r="M121" s="235"/>
      <c r="N121" s="236"/>
      <c r="O121" s="236"/>
      <c r="P121" s="236"/>
      <c r="Q121" s="236"/>
      <c r="R121" s="236"/>
      <c r="S121" s="236"/>
      <c r="T121" s="237"/>
      <c r="AT121" s="238" t="s">
        <v>231</v>
      </c>
      <c r="AU121" s="238" t="s">
        <v>135</v>
      </c>
      <c r="AV121" s="12" t="s">
        <v>135</v>
      </c>
      <c r="AW121" s="12" t="s">
        <v>37</v>
      </c>
      <c r="AX121" s="12" t="s">
        <v>21</v>
      </c>
      <c r="AY121" s="238" t="s">
        <v>187</v>
      </c>
    </row>
    <row r="122" spans="2:63" s="11" customFormat="1" ht="22.8" customHeight="1">
      <c r="B122" s="196"/>
      <c r="C122" s="197"/>
      <c r="D122" s="198" t="s">
        <v>76</v>
      </c>
      <c r="E122" s="210" t="s">
        <v>221</v>
      </c>
      <c r="F122" s="210" t="s">
        <v>1069</v>
      </c>
      <c r="G122" s="197"/>
      <c r="H122" s="197"/>
      <c r="I122" s="200"/>
      <c r="J122" s="211">
        <f>BK122</f>
        <v>0</v>
      </c>
      <c r="K122" s="197"/>
      <c r="L122" s="202"/>
      <c r="M122" s="203"/>
      <c r="N122" s="204"/>
      <c r="O122" s="204"/>
      <c r="P122" s="205">
        <f>SUM(P123:P127)</f>
        <v>0</v>
      </c>
      <c r="Q122" s="204"/>
      <c r="R122" s="205">
        <f>SUM(R123:R127)</f>
        <v>0.07762000000000001</v>
      </c>
      <c r="S122" s="204"/>
      <c r="T122" s="206">
        <f>SUM(T123:T127)</f>
        <v>0</v>
      </c>
      <c r="AR122" s="207" t="s">
        <v>21</v>
      </c>
      <c r="AT122" s="208" t="s">
        <v>76</v>
      </c>
      <c r="AU122" s="208" t="s">
        <v>21</v>
      </c>
      <c r="AY122" s="207" t="s">
        <v>187</v>
      </c>
      <c r="BK122" s="209">
        <f>SUM(BK123:BK127)</f>
        <v>0</v>
      </c>
    </row>
    <row r="123" spans="2:65" s="1" customFormat="1" ht="24" customHeight="1">
      <c r="B123" s="39"/>
      <c r="C123" s="212" t="s">
        <v>274</v>
      </c>
      <c r="D123" s="212" t="s">
        <v>189</v>
      </c>
      <c r="E123" s="213" t="s">
        <v>1070</v>
      </c>
      <c r="F123" s="214" t="s">
        <v>1071</v>
      </c>
      <c r="G123" s="215" t="s">
        <v>236</v>
      </c>
      <c r="H123" s="216">
        <v>59</v>
      </c>
      <c r="I123" s="217"/>
      <c r="J123" s="218">
        <f>ROUND(I123*H123,2)</f>
        <v>0</v>
      </c>
      <c r="K123" s="214" t="s">
        <v>193</v>
      </c>
      <c r="L123" s="44"/>
      <c r="M123" s="219" t="s">
        <v>30</v>
      </c>
      <c r="N123" s="220" t="s">
        <v>49</v>
      </c>
      <c r="O123" s="84"/>
      <c r="P123" s="221">
        <f>O123*H123</f>
        <v>0</v>
      </c>
      <c r="Q123" s="221">
        <v>0.00128</v>
      </c>
      <c r="R123" s="221">
        <f>Q123*H123</f>
        <v>0.07552</v>
      </c>
      <c r="S123" s="221">
        <v>0</v>
      </c>
      <c r="T123" s="222">
        <f>S123*H123</f>
        <v>0</v>
      </c>
      <c r="AR123" s="223" t="s">
        <v>194</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194</v>
      </c>
      <c r="BM123" s="223" t="s">
        <v>1072</v>
      </c>
    </row>
    <row r="124" spans="2:65" s="1" customFormat="1" ht="24" customHeight="1">
      <c r="B124" s="39"/>
      <c r="C124" s="212" t="s">
        <v>280</v>
      </c>
      <c r="D124" s="212" t="s">
        <v>189</v>
      </c>
      <c r="E124" s="213" t="s">
        <v>1073</v>
      </c>
      <c r="F124" s="214" t="s">
        <v>1074</v>
      </c>
      <c r="G124" s="215" t="s">
        <v>339</v>
      </c>
      <c r="H124" s="216">
        <v>7</v>
      </c>
      <c r="I124" s="217"/>
      <c r="J124" s="218">
        <f>ROUND(I124*H124,2)</f>
        <v>0</v>
      </c>
      <c r="K124" s="214" t="s">
        <v>193</v>
      </c>
      <c r="L124" s="44"/>
      <c r="M124" s="219" t="s">
        <v>30</v>
      </c>
      <c r="N124" s="220" t="s">
        <v>49</v>
      </c>
      <c r="O124" s="84"/>
      <c r="P124" s="221">
        <f>O124*H124</f>
        <v>0</v>
      </c>
      <c r="Q124" s="221">
        <v>0</v>
      </c>
      <c r="R124" s="221">
        <f>Q124*H124</f>
        <v>0</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1075</v>
      </c>
    </row>
    <row r="125" spans="2:51" s="12" customFormat="1" ht="12">
      <c r="B125" s="228"/>
      <c r="C125" s="229"/>
      <c r="D125" s="225" t="s">
        <v>231</v>
      </c>
      <c r="E125" s="230" t="s">
        <v>30</v>
      </c>
      <c r="F125" s="231" t="s">
        <v>1076</v>
      </c>
      <c r="G125" s="229"/>
      <c r="H125" s="232">
        <v>7</v>
      </c>
      <c r="I125" s="233"/>
      <c r="J125" s="229"/>
      <c r="K125" s="229"/>
      <c r="L125" s="234"/>
      <c r="M125" s="235"/>
      <c r="N125" s="236"/>
      <c r="O125" s="236"/>
      <c r="P125" s="236"/>
      <c r="Q125" s="236"/>
      <c r="R125" s="236"/>
      <c r="S125" s="236"/>
      <c r="T125" s="237"/>
      <c r="AT125" s="238" t="s">
        <v>231</v>
      </c>
      <c r="AU125" s="238" t="s">
        <v>135</v>
      </c>
      <c r="AV125" s="12" t="s">
        <v>135</v>
      </c>
      <c r="AW125" s="12" t="s">
        <v>37</v>
      </c>
      <c r="AX125" s="12" t="s">
        <v>21</v>
      </c>
      <c r="AY125" s="238" t="s">
        <v>187</v>
      </c>
    </row>
    <row r="126" spans="2:65" s="1" customFormat="1" ht="16.5" customHeight="1">
      <c r="B126" s="39"/>
      <c r="C126" s="250" t="s">
        <v>284</v>
      </c>
      <c r="D126" s="250" t="s">
        <v>275</v>
      </c>
      <c r="E126" s="251" t="s">
        <v>1077</v>
      </c>
      <c r="F126" s="252" t="s">
        <v>1078</v>
      </c>
      <c r="G126" s="253" t="s">
        <v>339</v>
      </c>
      <c r="H126" s="254">
        <v>2</v>
      </c>
      <c r="I126" s="255"/>
      <c r="J126" s="256">
        <f>ROUND(I126*H126,2)</f>
        <v>0</v>
      </c>
      <c r="K126" s="252" t="s">
        <v>193</v>
      </c>
      <c r="L126" s="257"/>
      <c r="M126" s="258" t="s">
        <v>30</v>
      </c>
      <c r="N126" s="259" t="s">
        <v>49</v>
      </c>
      <c r="O126" s="84"/>
      <c r="P126" s="221">
        <f>O126*H126</f>
        <v>0</v>
      </c>
      <c r="Q126" s="221">
        <v>0.0003</v>
      </c>
      <c r="R126" s="221">
        <f>Q126*H126</f>
        <v>0.0006</v>
      </c>
      <c r="S126" s="221">
        <v>0</v>
      </c>
      <c r="T126" s="222">
        <f>S126*H126</f>
        <v>0</v>
      </c>
      <c r="AR126" s="223" t="s">
        <v>221</v>
      </c>
      <c r="AT126" s="223" t="s">
        <v>275</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1079</v>
      </c>
    </row>
    <row r="127" spans="2:65" s="1" customFormat="1" ht="16.5" customHeight="1">
      <c r="B127" s="39"/>
      <c r="C127" s="250" t="s">
        <v>7</v>
      </c>
      <c r="D127" s="250" t="s">
        <v>275</v>
      </c>
      <c r="E127" s="251" t="s">
        <v>1080</v>
      </c>
      <c r="F127" s="252" t="s">
        <v>1081</v>
      </c>
      <c r="G127" s="253" t="s">
        <v>339</v>
      </c>
      <c r="H127" s="254">
        <v>5</v>
      </c>
      <c r="I127" s="255"/>
      <c r="J127" s="256">
        <f>ROUND(I127*H127,2)</f>
        <v>0</v>
      </c>
      <c r="K127" s="252" t="s">
        <v>193</v>
      </c>
      <c r="L127" s="257"/>
      <c r="M127" s="258" t="s">
        <v>30</v>
      </c>
      <c r="N127" s="259" t="s">
        <v>49</v>
      </c>
      <c r="O127" s="84"/>
      <c r="P127" s="221">
        <f>O127*H127</f>
        <v>0</v>
      </c>
      <c r="Q127" s="221">
        <v>0.0003</v>
      </c>
      <c r="R127" s="221">
        <f>Q127*H127</f>
        <v>0.0014999999999999998</v>
      </c>
      <c r="S127" s="221">
        <v>0</v>
      </c>
      <c r="T127" s="222">
        <f>S127*H127</f>
        <v>0</v>
      </c>
      <c r="AR127" s="223" t="s">
        <v>221</v>
      </c>
      <c r="AT127" s="223" t="s">
        <v>275</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1082</v>
      </c>
    </row>
    <row r="128" spans="2:63" s="11" customFormat="1" ht="25.9" customHeight="1">
      <c r="B128" s="196"/>
      <c r="C128" s="197"/>
      <c r="D128" s="198" t="s">
        <v>76</v>
      </c>
      <c r="E128" s="199" t="s">
        <v>627</v>
      </c>
      <c r="F128" s="199" t="s">
        <v>628</v>
      </c>
      <c r="G128" s="197"/>
      <c r="H128" s="197"/>
      <c r="I128" s="200"/>
      <c r="J128" s="201">
        <f>BK128</f>
        <v>0</v>
      </c>
      <c r="K128" s="197"/>
      <c r="L128" s="202"/>
      <c r="M128" s="203"/>
      <c r="N128" s="204"/>
      <c r="O128" s="204"/>
      <c r="P128" s="205">
        <f>P129+P145+P170+P188+P235+P237+P238</f>
        <v>0</v>
      </c>
      <c r="Q128" s="204"/>
      <c r="R128" s="205">
        <f>R129+R145+R170+R188+R235+R237+R238</f>
        <v>1.2340450000000003</v>
      </c>
      <c r="S128" s="204"/>
      <c r="T128" s="206">
        <f>T129+T145+T170+T188+T235+T237+T238</f>
        <v>0.05115</v>
      </c>
      <c r="AR128" s="207" t="s">
        <v>135</v>
      </c>
      <c r="AT128" s="208" t="s">
        <v>76</v>
      </c>
      <c r="AU128" s="208" t="s">
        <v>77</v>
      </c>
      <c r="AY128" s="207" t="s">
        <v>187</v>
      </c>
      <c r="BK128" s="209">
        <f>BK129+BK145+BK170+BK188+BK235+BK237+BK238</f>
        <v>0</v>
      </c>
    </row>
    <row r="129" spans="2:63" s="11" customFormat="1" ht="22.8" customHeight="1">
      <c r="B129" s="196"/>
      <c r="C129" s="197"/>
      <c r="D129" s="198" t="s">
        <v>76</v>
      </c>
      <c r="E129" s="210" t="s">
        <v>697</v>
      </c>
      <c r="F129" s="210" t="s">
        <v>698</v>
      </c>
      <c r="G129" s="197"/>
      <c r="H129" s="197"/>
      <c r="I129" s="200"/>
      <c r="J129" s="211">
        <f>BK129</f>
        <v>0</v>
      </c>
      <c r="K129" s="197"/>
      <c r="L129" s="202"/>
      <c r="M129" s="203"/>
      <c r="N129" s="204"/>
      <c r="O129" s="204"/>
      <c r="P129" s="205">
        <f>SUM(P130:P144)</f>
        <v>0</v>
      </c>
      <c r="Q129" s="204"/>
      <c r="R129" s="205">
        <f>SUM(R130:R144)</f>
        <v>0.09636500000000002</v>
      </c>
      <c r="S129" s="204"/>
      <c r="T129" s="206">
        <f>SUM(T130:T144)</f>
        <v>0</v>
      </c>
      <c r="AR129" s="207" t="s">
        <v>135</v>
      </c>
      <c r="AT129" s="208" t="s">
        <v>76</v>
      </c>
      <c r="AU129" s="208" t="s">
        <v>21</v>
      </c>
      <c r="AY129" s="207" t="s">
        <v>187</v>
      </c>
      <c r="BK129" s="209">
        <f>SUM(BK130:BK144)</f>
        <v>0</v>
      </c>
    </row>
    <row r="130" spans="2:65" s="1" customFormat="1" ht="24" customHeight="1">
      <c r="B130" s="39"/>
      <c r="C130" s="212" t="s">
        <v>296</v>
      </c>
      <c r="D130" s="212" t="s">
        <v>189</v>
      </c>
      <c r="E130" s="213" t="s">
        <v>1083</v>
      </c>
      <c r="F130" s="214" t="s">
        <v>1084</v>
      </c>
      <c r="G130" s="215" t="s">
        <v>236</v>
      </c>
      <c r="H130" s="216">
        <v>64.5</v>
      </c>
      <c r="I130" s="217"/>
      <c r="J130" s="218">
        <f>ROUND(I130*H130,2)</f>
        <v>0</v>
      </c>
      <c r="K130" s="214" t="s">
        <v>193</v>
      </c>
      <c r="L130" s="44"/>
      <c r="M130" s="219" t="s">
        <v>30</v>
      </c>
      <c r="N130" s="220" t="s">
        <v>49</v>
      </c>
      <c r="O130" s="84"/>
      <c r="P130" s="221">
        <f>O130*H130</f>
        <v>0</v>
      </c>
      <c r="Q130" s="221">
        <v>0</v>
      </c>
      <c r="R130" s="221">
        <f>Q130*H130</f>
        <v>0</v>
      </c>
      <c r="S130" s="221">
        <v>0</v>
      </c>
      <c r="T130" s="222">
        <f>S130*H130</f>
        <v>0</v>
      </c>
      <c r="AR130" s="223" t="s">
        <v>262</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1085</v>
      </c>
    </row>
    <row r="131" spans="2:51" s="12" customFormat="1" ht="12">
      <c r="B131" s="228"/>
      <c r="C131" s="229"/>
      <c r="D131" s="225" t="s">
        <v>231</v>
      </c>
      <c r="E131" s="230" t="s">
        <v>30</v>
      </c>
      <c r="F131" s="231" t="s">
        <v>1086</v>
      </c>
      <c r="G131" s="229"/>
      <c r="H131" s="232">
        <v>64.5</v>
      </c>
      <c r="I131" s="233"/>
      <c r="J131" s="229"/>
      <c r="K131" s="229"/>
      <c r="L131" s="234"/>
      <c r="M131" s="235"/>
      <c r="N131" s="236"/>
      <c r="O131" s="236"/>
      <c r="P131" s="236"/>
      <c r="Q131" s="236"/>
      <c r="R131" s="236"/>
      <c r="S131" s="236"/>
      <c r="T131" s="237"/>
      <c r="AT131" s="238" t="s">
        <v>231</v>
      </c>
      <c r="AU131" s="238" t="s">
        <v>135</v>
      </c>
      <c r="AV131" s="12" t="s">
        <v>135</v>
      </c>
      <c r="AW131" s="12" t="s">
        <v>37</v>
      </c>
      <c r="AX131" s="12" t="s">
        <v>21</v>
      </c>
      <c r="AY131" s="238" t="s">
        <v>187</v>
      </c>
    </row>
    <row r="132" spans="2:65" s="1" customFormat="1" ht="16.5" customHeight="1">
      <c r="B132" s="39"/>
      <c r="C132" s="250" t="s">
        <v>308</v>
      </c>
      <c r="D132" s="250" t="s">
        <v>275</v>
      </c>
      <c r="E132" s="251" t="s">
        <v>1087</v>
      </c>
      <c r="F132" s="252" t="s">
        <v>1088</v>
      </c>
      <c r="G132" s="253" t="s">
        <v>236</v>
      </c>
      <c r="H132" s="254">
        <v>5.5</v>
      </c>
      <c r="I132" s="255"/>
      <c r="J132" s="256">
        <f>ROUND(I132*H132,2)</f>
        <v>0</v>
      </c>
      <c r="K132" s="252" t="s">
        <v>30</v>
      </c>
      <c r="L132" s="257"/>
      <c r="M132" s="258" t="s">
        <v>30</v>
      </c>
      <c r="N132" s="259" t="s">
        <v>49</v>
      </c>
      <c r="O132" s="84"/>
      <c r="P132" s="221">
        <f>O132*H132</f>
        <v>0</v>
      </c>
      <c r="Q132" s="221">
        <v>0.001</v>
      </c>
      <c r="R132" s="221">
        <f>Q132*H132</f>
        <v>0.0055</v>
      </c>
      <c r="S132" s="221">
        <v>0</v>
      </c>
      <c r="T132" s="222">
        <f>S132*H132</f>
        <v>0</v>
      </c>
      <c r="AR132" s="223" t="s">
        <v>365</v>
      </c>
      <c r="AT132" s="223" t="s">
        <v>275</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1089</v>
      </c>
    </row>
    <row r="133" spans="2:65" s="1" customFormat="1" ht="16.5" customHeight="1">
      <c r="B133" s="39"/>
      <c r="C133" s="250" t="s">
        <v>330</v>
      </c>
      <c r="D133" s="250" t="s">
        <v>275</v>
      </c>
      <c r="E133" s="251" t="s">
        <v>1090</v>
      </c>
      <c r="F133" s="252" t="s">
        <v>1091</v>
      </c>
      <c r="G133" s="253" t="s">
        <v>236</v>
      </c>
      <c r="H133" s="254">
        <v>3</v>
      </c>
      <c r="I133" s="255"/>
      <c r="J133" s="256">
        <f>ROUND(I133*H133,2)</f>
        <v>0</v>
      </c>
      <c r="K133" s="252" t="s">
        <v>30</v>
      </c>
      <c r="L133" s="257"/>
      <c r="M133" s="258" t="s">
        <v>30</v>
      </c>
      <c r="N133" s="259" t="s">
        <v>49</v>
      </c>
      <c r="O133" s="84"/>
      <c r="P133" s="221">
        <f>O133*H133</f>
        <v>0</v>
      </c>
      <c r="Q133" s="221">
        <v>0.001</v>
      </c>
      <c r="R133" s="221">
        <f>Q133*H133</f>
        <v>0.003</v>
      </c>
      <c r="S133" s="221">
        <v>0</v>
      </c>
      <c r="T133" s="222">
        <f>S133*H133</f>
        <v>0</v>
      </c>
      <c r="AR133" s="223" t="s">
        <v>365</v>
      </c>
      <c r="AT133" s="223" t="s">
        <v>275</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1092</v>
      </c>
    </row>
    <row r="134" spans="2:65" s="1" customFormat="1" ht="16.5" customHeight="1">
      <c r="B134" s="39"/>
      <c r="C134" s="250" t="s">
        <v>336</v>
      </c>
      <c r="D134" s="250" t="s">
        <v>275</v>
      </c>
      <c r="E134" s="251" t="s">
        <v>1093</v>
      </c>
      <c r="F134" s="252" t="s">
        <v>1094</v>
      </c>
      <c r="G134" s="253" t="s">
        <v>236</v>
      </c>
      <c r="H134" s="254">
        <v>24</v>
      </c>
      <c r="I134" s="255"/>
      <c r="J134" s="256">
        <f>ROUND(I134*H134,2)</f>
        <v>0</v>
      </c>
      <c r="K134" s="252" t="s">
        <v>30</v>
      </c>
      <c r="L134" s="257"/>
      <c r="M134" s="258" t="s">
        <v>30</v>
      </c>
      <c r="N134" s="259" t="s">
        <v>49</v>
      </c>
      <c r="O134" s="84"/>
      <c r="P134" s="221">
        <f>O134*H134</f>
        <v>0</v>
      </c>
      <c r="Q134" s="221">
        <v>0.001</v>
      </c>
      <c r="R134" s="221">
        <f>Q134*H134</f>
        <v>0.024</v>
      </c>
      <c r="S134" s="221">
        <v>0</v>
      </c>
      <c r="T134" s="222">
        <f>S134*H134</f>
        <v>0</v>
      </c>
      <c r="AR134" s="223" t="s">
        <v>365</v>
      </c>
      <c r="AT134" s="223" t="s">
        <v>275</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1095</v>
      </c>
    </row>
    <row r="135" spans="2:65" s="1" customFormat="1" ht="16.5" customHeight="1">
      <c r="B135" s="39"/>
      <c r="C135" s="250" t="s">
        <v>341</v>
      </c>
      <c r="D135" s="250" t="s">
        <v>275</v>
      </c>
      <c r="E135" s="251" t="s">
        <v>1096</v>
      </c>
      <c r="F135" s="252" t="s">
        <v>1097</v>
      </c>
      <c r="G135" s="253" t="s">
        <v>236</v>
      </c>
      <c r="H135" s="254">
        <v>32</v>
      </c>
      <c r="I135" s="255"/>
      <c r="J135" s="256">
        <f>ROUND(I135*H135,2)</f>
        <v>0</v>
      </c>
      <c r="K135" s="252" t="s">
        <v>30</v>
      </c>
      <c r="L135" s="257"/>
      <c r="M135" s="258" t="s">
        <v>30</v>
      </c>
      <c r="N135" s="259" t="s">
        <v>49</v>
      </c>
      <c r="O135" s="84"/>
      <c r="P135" s="221">
        <f>O135*H135</f>
        <v>0</v>
      </c>
      <c r="Q135" s="221">
        <v>0.001</v>
      </c>
      <c r="R135" s="221">
        <f>Q135*H135</f>
        <v>0.032</v>
      </c>
      <c r="S135" s="221">
        <v>0</v>
      </c>
      <c r="T135" s="222">
        <f>S135*H135</f>
        <v>0</v>
      </c>
      <c r="AR135" s="223" t="s">
        <v>365</v>
      </c>
      <c r="AT135" s="223" t="s">
        <v>275</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1098</v>
      </c>
    </row>
    <row r="136" spans="2:65" s="1" customFormat="1" ht="24" customHeight="1">
      <c r="B136" s="39"/>
      <c r="C136" s="212" t="s">
        <v>345</v>
      </c>
      <c r="D136" s="212" t="s">
        <v>189</v>
      </c>
      <c r="E136" s="213" t="s">
        <v>1083</v>
      </c>
      <c r="F136" s="214" t="s">
        <v>1084</v>
      </c>
      <c r="G136" s="215" t="s">
        <v>236</v>
      </c>
      <c r="H136" s="216">
        <v>197.5</v>
      </c>
      <c r="I136" s="217"/>
      <c r="J136" s="218">
        <f>ROUND(I136*H136,2)</f>
        <v>0</v>
      </c>
      <c r="K136" s="214" t="s">
        <v>193</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1099</v>
      </c>
    </row>
    <row r="137" spans="2:51" s="12" customFormat="1" ht="12">
      <c r="B137" s="228"/>
      <c r="C137" s="229"/>
      <c r="D137" s="225" t="s">
        <v>231</v>
      </c>
      <c r="E137" s="230" t="s">
        <v>30</v>
      </c>
      <c r="F137" s="231" t="s">
        <v>1100</v>
      </c>
      <c r="G137" s="229"/>
      <c r="H137" s="232">
        <v>197.5</v>
      </c>
      <c r="I137" s="233"/>
      <c r="J137" s="229"/>
      <c r="K137" s="229"/>
      <c r="L137" s="234"/>
      <c r="M137" s="235"/>
      <c r="N137" s="236"/>
      <c r="O137" s="236"/>
      <c r="P137" s="236"/>
      <c r="Q137" s="236"/>
      <c r="R137" s="236"/>
      <c r="S137" s="236"/>
      <c r="T137" s="237"/>
      <c r="AT137" s="238" t="s">
        <v>231</v>
      </c>
      <c r="AU137" s="238" t="s">
        <v>135</v>
      </c>
      <c r="AV137" s="12" t="s">
        <v>135</v>
      </c>
      <c r="AW137" s="12" t="s">
        <v>37</v>
      </c>
      <c r="AX137" s="12" t="s">
        <v>21</v>
      </c>
      <c r="AY137" s="238" t="s">
        <v>187</v>
      </c>
    </row>
    <row r="138" spans="2:65" s="1" customFormat="1" ht="16.5" customHeight="1">
      <c r="B138" s="39"/>
      <c r="C138" s="250" t="s">
        <v>349</v>
      </c>
      <c r="D138" s="250" t="s">
        <v>275</v>
      </c>
      <c r="E138" s="251" t="s">
        <v>1101</v>
      </c>
      <c r="F138" s="252" t="s">
        <v>1102</v>
      </c>
      <c r="G138" s="253" t="s">
        <v>236</v>
      </c>
      <c r="H138" s="254">
        <v>3</v>
      </c>
      <c r="I138" s="255"/>
      <c r="J138" s="256">
        <f>ROUND(I138*H138,2)</f>
        <v>0</v>
      </c>
      <c r="K138" s="252" t="s">
        <v>193</v>
      </c>
      <c r="L138" s="257"/>
      <c r="M138" s="258" t="s">
        <v>30</v>
      </c>
      <c r="N138" s="259" t="s">
        <v>49</v>
      </c>
      <c r="O138" s="84"/>
      <c r="P138" s="221">
        <f>O138*H138</f>
        <v>0</v>
      </c>
      <c r="Q138" s="221">
        <v>2E-05</v>
      </c>
      <c r="R138" s="221">
        <f>Q138*H138</f>
        <v>6.000000000000001E-05</v>
      </c>
      <c r="S138" s="221">
        <v>0</v>
      </c>
      <c r="T138" s="222">
        <f>S138*H138</f>
        <v>0</v>
      </c>
      <c r="AR138" s="223" t="s">
        <v>365</v>
      </c>
      <c r="AT138" s="223" t="s">
        <v>275</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1103</v>
      </c>
    </row>
    <row r="139" spans="2:65" s="1" customFormat="1" ht="16.5" customHeight="1">
      <c r="B139" s="39"/>
      <c r="C139" s="250" t="s">
        <v>353</v>
      </c>
      <c r="D139" s="250" t="s">
        <v>275</v>
      </c>
      <c r="E139" s="251" t="s">
        <v>1104</v>
      </c>
      <c r="F139" s="252" t="s">
        <v>1105</v>
      </c>
      <c r="G139" s="253" t="s">
        <v>236</v>
      </c>
      <c r="H139" s="254">
        <v>51</v>
      </c>
      <c r="I139" s="255"/>
      <c r="J139" s="256">
        <f>ROUND(I139*H139,2)</f>
        <v>0</v>
      </c>
      <c r="K139" s="252" t="s">
        <v>193</v>
      </c>
      <c r="L139" s="257"/>
      <c r="M139" s="258" t="s">
        <v>30</v>
      </c>
      <c r="N139" s="259" t="s">
        <v>49</v>
      </c>
      <c r="O139" s="84"/>
      <c r="P139" s="221">
        <f>O139*H139</f>
        <v>0</v>
      </c>
      <c r="Q139" s="221">
        <v>3E-05</v>
      </c>
      <c r="R139" s="221">
        <f>Q139*H139</f>
        <v>0.0015300000000000001</v>
      </c>
      <c r="S139" s="221">
        <v>0</v>
      </c>
      <c r="T139" s="222">
        <f>S139*H139</f>
        <v>0</v>
      </c>
      <c r="AR139" s="223" t="s">
        <v>365</v>
      </c>
      <c r="AT139" s="223" t="s">
        <v>275</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1106</v>
      </c>
    </row>
    <row r="140" spans="2:65" s="1" customFormat="1" ht="16.5" customHeight="1">
      <c r="B140" s="39"/>
      <c r="C140" s="250" t="s">
        <v>357</v>
      </c>
      <c r="D140" s="250" t="s">
        <v>275</v>
      </c>
      <c r="E140" s="251" t="s">
        <v>1107</v>
      </c>
      <c r="F140" s="252" t="s">
        <v>1108</v>
      </c>
      <c r="G140" s="253" t="s">
        <v>236</v>
      </c>
      <c r="H140" s="254">
        <v>33</v>
      </c>
      <c r="I140" s="255"/>
      <c r="J140" s="256">
        <f>ROUND(I140*H140,2)</f>
        <v>0</v>
      </c>
      <c r="K140" s="252" t="s">
        <v>193</v>
      </c>
      <c r="L140" s="257"/>
      <c r="M140" s="258" t="s">
        <v>30</v>
      </c>
      <c r="N140" s="259" t="s">
        <v>49</v>
      </c>
      <c r="O140" s="84"/>
      <c r="P140" s="221">
        <f>O140*H140</f>
        <v>0</v>
      </c>
      <c r="Q140" s="221">
        <v>0.00055</v>
      </c>
      <c r="R140" s="221">
        <f>Q140*H140</f>
        <v>0.01815</v>
      </c>
      <c r="S140" s="221">
        <v>0</v>
      </c>
      <c r="T140" s="222">
        <f>S140*H140</f>
        <v>0</v>
      </c>
      <c r="AR140" s="223" t="s">
        <v>365</v>
      </c>
      <c r="AT140" s="223" t="s">
        <v>275</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1109</v>
      </c>
    </row>
    <row r="141" spans="2:65" s="1" customFormat="1" ht="16.5" customHeight="1">
      <c r="B141" s="39"/>
      <c r="C141" s="250" t="s">
        <v>361</v>
      </c>
      <c r="D141" s="250" t="s">
        <v>275</v>
      </c>
      <c r="E141" s="251" t="s">
        <v>1110</v>
      </c>
      <c r="F141" s="252" t="s">
        <v>1111</v>
      </c>
      <c r="G141" s="253" t="s">
        <v>236</v>
      </c>
      <c r="H141" s="254">
        <v>32</v>
      </c>
      <c r="I141" s="255"/>
      <c r="J141" s="256">
        <f>ROUND(I141*H141,2)</f>
        <v>0</v>
      </c>
      <c r="K141" s="252" t="s">
        <v>1112</v>
      </c>
      <c r="L141" s="257"/>
      <c r="M141" s="258" t="s">
        <v>30</v>
      </c>
      <c r="N141" s="259" t="s">
        <v>49</v>
      </c>
      <c r="O141" s="84"/>
      <c r="P141" s="221">
        <f>O141*H141</f>
        <v>0</v>
      </c>
      <c r="Q141" s="221">
        <v>6E-05</v>
      </c>
      <c r="R141" s="221">
        <f>Q141*H141</f>
        <v>0.00192</v>
      </c>
      <c r="S141" s="221">
        <v>0</v>
      </c>
      <c r="T141" s="222">
        <f>S141*H141</f>
        <v>0</v>
      </c>
      <c r="AR141" s="223" t="s">
        <v>365</v>
      </c>
      <c r="AT141" s="223" t="s">
        <v>275</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1113</v>
      </c>
    </row>
    <row r="142" spans="2:65" s="1" customFormat="1" ht="16.5" customHeight="1">
      <c r="B142" s="39"/>
      <c r="C142" s="250" t="s">
        <v>365</v>
      </c>
      <c r="D142" s="250" t="s">
        <v>275</v>
      </c>
      <c r="E142" s="251" t="s">
        <v>1114</v>
      </c>
      <c r="F142" s="252" t="s">
        <v>1115</v>
      </c>
      <c r="G142" s="253" t="s">
        <v>236</v>
      </c>
      <c r="H142" s="254">
        <v>47.5</v>
      </c>
      <c r="I142" s="255"/>
      <c r="J142" s="256">
        <f>ROUND(I142*H142,2)</f>
        <v>0</v>
      </c>
      <c r="K142" s="252" t="s">
        <v>30</v>
      </c>
      <c r="L142" s="257"/>
      <c r="M142" s="258" t="s">
        <v>30</v>
      </c>
      <c r="N142" s="259" t="s">
        <v>49</v>
      </c>
      <c r="O142" s="84"/>
      <c r="P142" s="221">
        <f>O142*H142</f>
        <v>0</v>
      </c>
      <c r="Q142" s="221">
        <v>0.00013</v>
      </c>
      <c r="R142" s="221">
        <f>Q142*H142</f>
        <v>0.006174999999999999</v>
      </c>
      <c r="S142" s="221">
        <v>0</v>
      </c>
      <c r="T142" s="222">
        <f>S142*H142</f>
        <v>0</v>
      </c>
      <c r="AR142" s="223" t="s">
        <v>365</v>
      </c>
      <c r="AT142" s="223" t="s">
        <v>275</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1116</v>
      </c>
    </row>
    <row r="143" spans="2:65" s="1" customFormat="1" ht="16.5" customHeight="1">
      <c r="B143" s="39"/>
      <c r="C143" s="250" t="s">
        <v>369</v>
      </c>
      <c r="D143" s="250" t="s">
        <v>275</v>
      </c>
      <c r="E143" s="251" t="s">
        <v>1117</v>
      </c>
      <c r="F143" s="252" t="s">
        <v>1118</v>
      </c>
      <c r="G143" s="253" t="s">
        <v>236</v>
      </c>
      <c r="H143" s="254">
        <v>31</v>
      </c>
      <c r="I143" s="255"/>
      <c r="J143" s="256">
        <f>ROUND(I143*H143,2)</f>
        <v>0</v>
      </c>
      <c r="K143" s="252" t="s">
        <v>30</v>
      </c>
      <c r="L143" s="257"/>
      <c r="M143" s="258" t="s">
        <v>30</v>
      </c>
      <c r="N143" s="259" t="s">
        <v>49</v>
      </c>
      <c r="O143" s="84"/>
      <c r="P143" s="221">
        <f>O143*H143</f>
        <v>0</v>
      </c>
      <c r="Q143" s="221">
        <v>0.00013</v>
      </c>
      <c r="R143" s="221">
        <f>Q143*H143</f>
        <v>0.00403</v>
      </c>
      <c r="S143" s="221">
        <v>0</v>
      </c>
      <c r="T143" s="222">
        <f>S143*H143</f>
        <v>0</v>
      </c>
      <c r="AR143" s="223" t="s">
        <v>365</v>
      </c>
      <c r="AT143" s="223" t="s">
        <v>275</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1119</v>
      </c>
    </row>
    <row r="144" spans="2:65" s="1" customFormat="1" ht="24" customHeight="1">
      <c r="B144" s="39"/>
      <c r="C144" s="212" t="s">
        <v>373</v>
      </c>
      <c r="D144" s="212" t="s">
        <v>189</v>
      </c>
      <c r="E144" s="213" t="s">
        <v>1120</v>
      </c>
      <c r="F144" s="214" t="s">
        <v>1121</v>
      </c>
      <c r="G144" s="215" t="s">
        <v>269</v>
      </c>
      <c r="H144" s="216">
        <v>0.096</v>
      </c>
      <c r="I144" s="217"/>
      <c r="J144" s="218">
        <f>ROUND(I144*H144,2)</f>
        <v>0</v>
      </c>
      <c r="K144" s="214" t="s">
        <v>193</v>
      </c>
      <c r="L144" s="44"/>
      <c r="M144" s="219" t="s">
        <v>30</v>
      </c>
      <c r="N144" s="220" t="s">
        <v>49</v>
      </c>
      <c r="O144" s="84"/>
      <c r="P144" s="221">
        <f>O144*H144</f>
        <v>0</v>
      </c>
      <c r="Q144" s="221">
        <v>0</v>
      </c>
      <c r="R144" s="221">
        <f>Q144*H144</f>
        <v>0</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1122</v>
      </c>
    </row>
    <row r="145" spans="2:63" s="11" customFormat="1" ht="22.8" customHeight="1">
      <c r="B145" s="196"/>
      <c r="C145" s="197"/>
      <c r="D145" s="198" t="s">
        <v>76</v>
      </c>
      <c r="E145" s="210" t="s">
        <v>744</v>
      </c>
      <c r="F145" s="210" t="s">
        <v>745</v>
      </c>
      <c r="G145" s="197"/>
      <c r="H145" s="197"/>
      <c r="I145" s="200"/>
      <c r="J145" s="211">
        <f>BK145</f>
        <v>0</v>
      </c>
      <c r="K145" s="197"/>
      <c r="L145" s="202"/>
      <c r="M145" s="203"/>
      <c r="N145" s="204"/>
      <c r="O145" s="204"/>
      <c r="P145" s="205">
        <f>SUM(P146:P169)</f>
        <v>0</v>
      </c>
      <c r="Q145" s="204"/>
      <c r="R145" s="205">
        <f>SUM(R146:R169)</f>
        <v>0.16083000000000006</v>
      </c>
      <c r="S145" s="204"/>
      <c r="T145" s="206">
        <f>SUM(T146:T169)</f>
        <v>0.05115</v>
      </c>
      <c r="AR145" s="207" t="s">
        <v>135</v>
      </c>
      <c r="AT145" s="208" t="s">
        <v>76</v>
      </c>
      <c r="AU145" s="208" t="s">
        <v>21</v>
      </c>
      <c r="AY145" s="207" t="s">
        <v>187</v>
      </c>
      <c r="BK145" s="209">
        <f>SUM(BK146:BK169)</f>
        <v>0</v>
      </c>
    </row>
    <row r="146" spans="2:65" s="1" customFormat="1" ht="16.5" customHeight="1">
      <c r="B146" s="39"/>
      <c r="C146" s="212" t="s">
        <v>377</v>
      </c>
      <c r="D146" s="212" t="s">
        <v>189</v>
      </c>
      <c r="E146" s="213" t="s">
        <v>1123</v>
      </c>
      <c r="F146" s="214" t="s">
        <v>1124</v>
      </c>
      <c r="G146" s="215" t="s">
        <v>236</v>
      </c>
      <c r="H146" s="216">
        <v>14.5</v>
      </c>
      <c r="I146" s="217"/>
      <c r="J146" s="218">
        <f>ROUND(I146*H146,2)</f>
        <v>0</v>
      </c>
      <c r="K146" s="214" t="s">
        <v>193</v>
      </c>
      <c r="L146" s="44"/>
      <c r="M146" s="219" t="s">
        <v>30</v>
      </c>
      <c r="N146" s="220" t="s">
        <v>49</v>
      </c>
      <c r="O146" s="84"/>
      <c r="P146" s="221">
        <f>O146*H146</f>
        <v>0</v>
      </c>
      <c r="Q146" s="221">
        <v>0.00189</v>
      </c>
      <c r="R146" s="221">
        <f>Q146*H146</f>
        <v>0.027405</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1125</v>
      </c>
    </row>
    <row r="147" spans="2:65" s="1" customFormat="1" ht="16.5" customHeight="1">
      <c r="B147" s="39"/>
      <c r="C147" s="212" t="s">
        <v>382</v>
      </c>
      <c r="D147" s="212" t="s">
        <v>189</v>
      </c>
      <c r="E147" s="213" t="s">
        <v>1126</v>
      </c>
      <c r="F147" s="214" t="s">
        <v>1127</v>
      </c>
      <c r="G147" s="215" t="s">
        <v>236</v>
      </c>
      <c r="H147" s="216">
        <v>8</v>
      </c>
      <c r="I147" s="217"/>
      <c r="J147" s="218">
        <f>ROUND(I147*H147,2)</f>
        <v>0</v>
      </c>
      <c r="K147" s="214" t="s">
        <v>193</v>
      </c>
      <c r="L147" s="44"/>
      <c r="M147" s="219" t="s">
        <v>30</v>
      </c>
      <c r="N147" s="220" t="s">
        <v>49</v>
      </c>
      <c r="O147" s="84"/>
      <c r="P147" s="221">
        <f>O147*H147</f>
        <v>0</v>
      </c>
      <c r="Q147" s="221">
        <v>0.00125</v>
      </c>
      <c r="R147" s="221">
        <f>Q147*H147</f>
        <v>0.01</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1128</v>
      </c>
    </row>
    <row r="148" spans="2:65" s="1" customFormat="1" ht="16.5" customHeight="1">
      <c r="B148" s="39"/>
      <c r="C148" s="212" t="s">
        <v>387</v>
      </c>
      <c r="D148" s="212" t="s">
        <v>189</v>
      </c>
      <c r="E148" s="213" t="s">
        <v>1129</v>
      </c>
      <c r="F148" s="214" t="s">
        <v>1130</v>
      </c>
      <c r="G148" s="215" t="s">
        <v>236</v>
      </c>
      <c r="H148" s="216">
        <v>25</v>
      </c>
      <c r="I148" s="217"/>
      <c r="J148" s="218">
        <f>ROUND(I148*H148,2)</f>
        <v>0</v>
      </c>
      <c r="K148" s="214" t="s">
        <v>193</v>
      </c>
      <c r="L148" s="44"/>
      <c r="M148" s="219" t="s">
        <v>30</v>
      </c>
      <c r="N148" s="220" t="s">
        <v>49</v>
      </c>
      <c r="O148" s="84"/>
      <c r="P148" s="221">
        <f>O148*H148</f>
        <v>0</v>
      </c>
      <c r="Q148" s="221">
        <v>0.00176</v>
      </c>
      <c r="R148" s="221">
        <f>Q148*H148</f>
        <v>0.044000000000000004</v>
      </c>
      <c r="S148" s="221">
        <v>0</v>
      </c>
      <c r="T148" s="222">
        <f>S148*H148</f>
        <v>0</v>
      </c>
      <c r="AR148" s="223" t="s">
        <v>262</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1131</v>
      </c>
    </row>
    <row r="149" spans="2:65" s="1" customFormat="1" ht="16.5" customHeight="1">
      <c r="B149" s="39"/>
      <c r="C149" s="212" t="s">
        <v>401</v>
      </c>
      <c r="D149" s="212" t="s">
        <v>189</v>
      </c>
      <c r="E149" s="213" t="s">
        <v>1132</v>
      </c>
      <c r="F149" s="214" t="s">
        <v>1133</v>
      </c>
      <c r="G149" s="215" t="s">
        <v>236</v>
      </c>
      <c r="H149" s="216">
        <v>24</v>
      </c>
      <c r="I149" s="217"/>
      <c r="J149" s="218">
        <f>ROUND(I149*H149,2)</f>
        <v>0</v>
      </c>
      <c r="K149" s="214" t="s">
        <v>193</v>
      </c>
      <c r="L149" s="44"/>
      <c r="M149" s="219" t="s">
        <v>30</v>
      </c>
      <c r="N149" s="220" t="s">
        <v>49</v>
      </c>
      <c r="O149" s="84"/>
      <c r="P149" s="221">
        <f>O149*H149</f>
        <v>0</v>
      </c>
      <c r="Q149" s="221">
        <v>0.00059</v>
      </c>
      <c r="R149" s="221">
        <f>Q149*H149</f>
        <v>0.01416</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1134</v>
      </c>
    </row>
    <row r="150" spans="2:65" s="1" customFormat="1" ht="16.5" customHeight="1">
      <c r="B150" s="39"/>
      <c r="C150" s="212" t="s">
        <v>406</v>
      </c>
      <c r="D150" s="212" t="s">
        <v>189</v>
      </c>
      <c r="E150" s="213" t="s">
        <v>1135</v>
      </c>
      <c r="F150" s="214" t="s">
        <v>1136</v>
      </c>
      <c r="G150" s="215" t="s">
        <v>236</v>
      </c>
      <c r="H150" s="216">
        <v>29</v>
      </c>
      <c r="I150" s="217"/>
      <c r="J150" s="218">
        <f>ROUND(I150*H150,2)</f>
        <v>0</v>
      </c>
      <c r="K150" s="214" t="s">
        <v>193</v>
      </c>
      <c r="L150" s="44"/>
      <c r="M150" s="219" t="s">
        <v>30</v>
      </c>
      <c r="N150" s="220" t="s">
        <v>49</v>
      </c>
      <c r="O150" s="84"/>
      <c r="P150" s="221">
        <f>O150*H150</f>
        <v>0</v>
      </c>
      <c r="Q150" s="221">
        <v>0.00121</v>
      </c>
      <c r="R150" s="221">
        <f>Q150*H150</f>
        <v>0.035089999999999996</v>
      </c>
      <c r="S150" s="221">
        <v>0</v>
      </c>
      <c r="T150" s="222">
        <f>S150*H150</f>
        <v>0</v>
      </c>
      <c r="AR150" s="223" t="s">
        <v>262</v>
      </c>
      <c r="AT150" s="223" t="s">
        <v>189</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1137</v>
      </c>
    </row>
    <row r="151" spans="2:65" s="1" customFormat="1" ht="16.5" customHeight="1">
      <c r="B151" s="39"/>
      <c r="C151" s="212" t="s">
        <v>411</v>
      </c>
      <c r="D151" s="212" t="s">
        <v>189</v>
      </c>
      <c r="E151" s="213" t="s">
        <v>1138</v>
      </c>
      <c r="F151" s="214" t="s">
        <v>1139</v>
      </c>
      <c r="G151" s="215" t="s">
        <v>236</v>
      </c>
      <c r="H151" s="216">
        <v>5.5</v>
      </c>
      <c r="I151" s="217"/>
      <c r="J151" s="218">
        <f>ROUND(I151*H151,2)</f>
        <v>0</v>
      </c>
      <c r="K151" s="214" t="s">
        <v>193</v>
      </c>
      <c r="L151" s="44"/>
      <c r="M151" s="219" t="s">
        <v>30</v>
      </c>
      <c r="N151" s="220" t="s">
        <v>49</v>
      </c>
      <c r="O151" s="84"/>
      <c r="P151" s="221">
        <f>O151*H151</f>
        <v>0</v>
      </c>
      <c r="Q151" s="221">
        <v>0.00029</v>
      </c>
      <c r="R151" s="221">
        <f>Q151*H151</f>
        <v>0.001595</v>
      </c>
      <c r="S151" s="221">
        <v>0</v>
      </c>
      <c r="T151" s="222">
        <f>S151*H151</f>
        <v>0</v>
      </c>
      <c r="AR151" s="223" t="s">
        <v>194</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194</v>
      </c>
      <c r="BM151" s="223" t="s">
        <v>1140</v>
      </c>
    </row>
    <row r="152" spans="2:65" s="1" customFormat="1" ht="16.5" customHeight="1">
      <c r="B152" s="39"/>
      <c r="C152" s="212" t="s">
        <v>415</v>
      </c>
      <c r="D152" s="212" t="s">
        <v>189</v>
      </c>
      <c r="E152" s="213" t="s">
        <v>1141</v>
      </c>
      <c r="F152" s="214" t="s">
        <v>1142</v>
      </c>
      <c r="G152" s="215" t="s">
        <v>236</v>
      </c>
      <c r="H152" s="216">
        <v>3</v>
      </c>
      <c r="I152" s="217"/>
      <c r="J152" s="218">
        <f>ROUND(I152*H152,2)</f>
        <v>0</v>
      </c>
      <c r="K152" s="214" t="s">
        <v>193</v>
      </c>
      <c r="L152" s="44"/>
      <c r="M152" s="219" t="s">
        <v>30</v>
      </c>
      <c r="N152" s="220" t="s">
        <v>49</v>
      </c>
      <c r="O152" s="84"/>
      <c r="P152" s="221">
        <f>O152*H152</f>
        <v>0</v>
      </c>
      <c r="Q152" s="221">
        <v>0.00035</v>
      </c>
      <c r="R152" s="221">
        <f>Q152*H152</f>
        <v>0.00105</v>
      </c>
      <c r="S152" s="221">
        <v>0</v>
      </c>
      <c r="T152" s="222">
        <f>S152*H152</f>
        <v>0</v>
      </c>
      <c r="AR152" s="223" t="s">
        <v>262</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262</v>
      </c>
      <c r="BM152" s="223" t="s">
        <v>1143</v>
      </c>
    </row>
    <row r="153" spans="2:65" s="1" customFormat="1" ht="16.5" customHeight="1">
      <c r="B153" s="39"/>
      <c r="C153" s="212" t="s">
        <v>419</v>
      </c>
      <c r="D153" s="212" t="s">
        <v>189</v>
      </c>
      <c r="E153" s="213" t="s">
        <v>1144</v>
      </c>
      <c r="F153" s="214" t="s">
        <v>1145</v>
      </c>
      <c r="G153" s="215" t="s">
        <v>236</v>
      </c>
      <c r="H153" s="216">
        <v>3</v>
      </c>
      <c r="I153" s="217"/>
      <c r="J153" s="218">
        <f>ROUND(I153*H153,2)</f>
        <v>0</v>
      </c>
      <c r="K153" s="214" t="s">
        <v>193</v>
      </c>
      <c r="L153" s="44"/>
      <c r="M153" s="219" t="s">
        <v>30</v>
      </c>
      <c r="N153" s="220" t="s">
        <v>49</v>
      </c>
      <c r="O153" s="84"/>
      <c r="P153" s="221">
        <f>O153*H153</f>
        <v>0</v>
      </c>
      <c r="Q153" s="221">
        <v>0.00114</v>
      </c>
      <c r="R153" s="221">
        <f>Q153*H153</f>
        <v>0.00342</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1146</v>
      </c>
    </row>
    <row r="154" spans="2:65" s="1" customFormat="1" ht="16.5" customHeight="1">
      <c r="B154" s="39"/>
      <c r="C154" s="212" t="s">
        <v>424</v>
      </c>
      <c r="D154" s="212" t="s">
        <v>189</v>
      </c>
      <c r="E154" s="213" t="s">
        <v>1147</v>
      </c>
      <c r="F154" s="214" t="s">
        <v>1148</v>
      </c>
      <c r="G154" s="215" t="s">
        <v>339</v>
      </c>
      <c r="H154" s="216">
        <v>7</v>
      </c>
      <c r="I154" s="217"/>
      <c r="J154" s="218">
        <f>ROUND(I154*H154,2)</f>
        <v>0</v>
      </c>
      <c r="K154" s="214" t="s">
        <v>193</v>
      </c>
      <c r="L154" s="44"/>
      <c r="M154" s="219" t="s">
        <v>30</v>
      </c>
      <c r="N154" s="220" t="s">
        <v>49</v>
      </c>
      <c r="O154" s="84"/>
      <c r="P154" s="221">
        <f>O154*H154</f>
        <v>0</v>
      </c>
      <c r="Q154" s="221">
        <v>0</v>
      </c>
      <c r="R154" s="221">
        <f>Q154*H154</f>
        <v>0</v>
      </c>
      <c r="S154" s="221">
        <v>0</v>
      </c>
      <c r="T154" s="222">
        <f>S154*H154</f>
        <v>0</v>
      </c>
      <c r="AR154" s="223" t="s">
        <v>262</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1149</v>
      </c>
    </row>
    <row r="155" spans="2:65" s="1" customFormat="1" ht="16.5" customHeight="1">
      <c r="B155" s="39"/>
      <c r="C155" s="212" t="s">
        <v>429</v>
      </c>
      <c r="D155" s="212" t="s">
        <v>189</v>
      </c>
      <c r="E155" s="213" t="s">
        <v>1150</v>
      </c>
      <c r="F155" s="214" t="s">
        <v>1151</v>
      </c>
      <c r="G155" s="215" t="s">
        <v>339</v>
      </c>
      <c r="H155" s="216">
        <v>6</v>
      </c>
      <c r="I155" s="217"/>
      <c r="J155" s="218">
        <f>ROUND(I155*H155,2)</f>
        <v>0</v>
      </c>
      <c r="K155" s="214" t="s">
        <v>193</v>
      </c>
      <c r="L155" s="44"/>
      <c r="M155" s="219" t="s">
        <v>30</v>
      </c>
      <c r="N155" s="220" t="s">
        <v>49</v>
      </c>
      <c r="O155" s="84"/>
      <c r="P155" s="221">
        <f>O155*H155</f>
        <v>0</v>
      </c>
      <c r="Q155" s="221">
        <v>0</v>
      </c>
      <c r="R155" s="221">
        <f>Q155*H155</f>
        <v>0</v>
      </c>
      <c r="S155" s="221">
        <v>0</v>
      </c>
      <c r="T155" s="222">
        <f>S155*H155</f>
        <v>0</v>
      </c>
      <c r="AR155" s="223" t="s">
        <v>262</v>
      </c>
      <c r="AT155" s="223" t="s">
        <v>189</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1152</v>
      </c>
    </row>
    <row r="156" spans="2:65" s="1" customFormat="1" ht="16.5" customHeight="1">
      <c r="B156" s="39"/>
      <c r="C156" s="212" t="s">
        <v>433</v>
      </c>
      <c r="D156" s="212" t="s">
        <v>189</v>
      </c>
      <c r="E156" s="213" t="s">
        <v>1153</v>
      </c>
      <c r="F156" s="214" t="s">
        <v>1154</v>
      </c>
      <c r="G156" s="215" t="s">
        <v>339</v>
      </c>
      <c r="H156" s="216">
        <v>9</v>
      </c>
      <c r="I156" s="217"/>
      <c r="J156" s="218">
        <f>ROUND(I156*H156,2)</f>
        <v>0</v>
      </c>
      <c r="K156" s="214" t="s">
        <v>193</v>
      </c>
      <c r="L156" s="44"/>
      <c r="M156" s="219" t="s">
        <v>30</v>
      </c>
      <c r="N156" s="220" t="s">
        <v>49</v>
      </c>
      <c r="O156" s="84"/>
      <c r="P156" s="221">
        <f>O156*H156</f>
        <v>0</v>
      </c>
      <c r="Q156" s="221">
        <v>0</v>
      </c>
      <c r="R156" s="221">
        <f>Q156*H156</f>
        <v>0</v>
      </c>
      <c r="S156" s="221">
        <v>0</v>
      </c>
      <c r="T156" s="222">
        <f>S156*H156</f>
        <v>0</v>
      </c>
      <c r="AR156" s="223" t="s">
        <v>262</v>
      </c>
      <c r="AT156" s="223" t="s">
        <v>189</v>
      </c>
      <c r="AU156" s="223" t="s">
        <v>135</v>
      </c>
      <c r="AY156" s="17" t="s">
        <v>187</v>
      </c>
      <c r="BE156" s="224">
        <f>IF(N156="základní",J156,0)</f>
        <v>0</v>
      </c>
      <c r="BF156" s="224">
        <f>IF(N156="snížená",J156,0)</f>
        <v>0</v>
      </c>
      <c r="BG156" s="224">
        <f>IF(N156="zákl. přenesená",J156,0)</f>
        <v>0</v>
      </c>
      <c r="BH156" s="224">
        <f>IF(N156="sníž. přenesená",J156,0)</f>
        <v>0</v>
      </c>
      <c r="BI156" s="224">
        <f>IF(N156="nulová",J156,0)</f>
        <v>0</v>
      </c>
      <c r="BJ156" s="17" t="s">
        <v>135</v>
      </c>
      <c r="BK156" s="224">
        <f>ROUND(I156*H156,2)</f>
        <v>0</v>
      </c>
      <c r="BL156" s="17" t="s">
        <v>262</v>
      </c>
      <c r="BM156" s="223" t="s">
        <v>1155</v>
      </c>
    </row>
    <row r="157" spans="2:65" s="1" customFormat="1" ht="16.5" customHeight="1">
      <c r="B157" s="39"/>
      <c r="C157" s="212" t="s">
        <v>439</v>
      </c>
      <c r="D157" s="212" t="s">
        <v>189</v>
      </c>
      <c r="E157" s="213" t="s">
        <v>1156</v>
      </c>
      <c r="F157" s="214" t="s">
        <v>1157</v>
      </c>
      <c r="G157" s="215" t="s">
        <v>339</v>
      </c>
      <c r="H157" s="216">
        <v>3</v>
      </c>
      <c r="I157" s="217"/>
      <c r="J157" s="218">
        <f>ROUND(I157*H157,2)</f>
        <v>0</v>
      </c>
      <c r="K157" s="214" t="s">
        <v>30</v>
      </c>
      <c r="L157" s="44"/>
      <c r="M157" s="219" t="s">
        <v>30</v>
      </c>
      <c r="N157" s="220" t="s">
        <v>49</v>
      </c>
      <c r="O157" s="84"/>
      <c r="P157" s="221">
        <f>O157*H157</f>
        <v>0</v>
      </c>
      <c r="Q157" s="221">
        <v>0</v>
      </c>
      <c r="R157" s="221">
        <f>Q157*H157</f>
        <v>0</v>
      </c>
      <c r="S157" s="221">
        <v>0.01705</v>
      </c>
      <c r="T157" s="222">
        <f>S157*H157</f>
        <v>0.05115</v>
      </c>
      <c r="AR157" s="223" t="s">
        <v>262</v>
      </c>
      <c r="AT157" s="223" t="s">
        <v>189</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1158</v>
      </c>
    </row>
    <row r="158" spans="2:65" s="1" customFormat="1" ht="16.5" customHeight="1">
      <c r="B158" s="39"/>
      <c r="C158" s="250" t="s">
        <v>445</v>
      </c>
      <c r="D158" s="250" t="s">
        <v>275</v>
      </c>
      <c r="E158" s="251" t="s">
        <v>1159</v>
      </c>
      <c r="F158" s="252" t="s">
        <v>1160</v>
      </c>
      <c r="G158" s="253" t="s">
        <v>339</v>
      </c>
      <c r="H158" s="254">
        <v>3</v>
      </c>
      <c r="I158" s="255"/>
      <c r="J158" s="256">
        <f>ROUND(I158*H158,2)</f>
        <v>0</v>
      </c>
      <c r="K158" s="252" t="s">
        <v>193</v>
      </c>
      <c r="L158" s="257"/>
      <c r="M158" s="258" t="s">
        <v>30</v>
      </c>
      <c r="N158" s="259" t="s">
        <v>49</v>
      </c>
      <c r="O158" s="84"/>
      <c r="P158" s="221">
        <f>O158*H158</f>
        <v>0</v>
      </c>
      <c r="Q158" s="221">
        <v>0.00334</v>
      </c>
      <c r="R158" s="221">
        <f>Q158*H158</f>
        <v>0.010020000000000001</v>
      </c>
      <c r="S158" s="221">
        <v>0</v>
      </c>
      <c r="T158" s="222">
        <f>S158*H158</f>
        <v>0</v>
      </c>
      <c r="AR158" s="223" t="s">
        <v>1161</v>
      </c>
      <c r="AT158" s="223" t="s">
        <v>275</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1161</v>
      </c>
      <c r="BM158" s="223" t="s">
        <v>1162</v>
      </c>
    </row>
    <row r="159" spans="2:65" s="1" customFormat="1" ht="16.5" customHeight="1">
      <c r="B159" s="39"/>
      <c r="C159" s="250" t="s">
        <v>449</v>
      </c>
      <c r="D159" s="250" t="s">
        <v>275</v>
      </c>
      <c r="E159" s="251" t="s">
        <v>1163</v>
      </c>
      <c r="F159" s="252" t="s">
        <v>1164</v>
      </c>
      <c r="G159" s="253" t="s">
        <v>339</v>
      </c>
      <c r="H159" s="254">
        <v>3</v>
      </c>
      <c r="I159" s="255"/>
      <c r="J159" s="256">
        <f>ROUND(I159*H159,2)</f>
        <v>0</v>
      </c>
      <c r="K159" s="252" t="s">
        <v>193</v>
      </c>
      <c r="L159" s="257"/>
      <c r="M159" s="258" t="s">
        <v>30</v>
      </c>
      <c r="N159" s="259" t="s">
        <v>49</v>
      </c>
      <c r="O159" s="84"/>
      <c r="P159" s="221">
        <f>O159*H159</f>
        <v>0</v>
      </c>
      <c r="Q159" s="221">
        <v>0.0005</v>
      </c>
      <c r="R159" s="221">
        <f>Q159*H159</f>
        <v>0.0015</v>
      </c>
      <c r="S159" s="221">
        <v>0</v>
      </c>
      <c r="T159" s="222">
        <f>S159*H159</f>
        <v>0</v>
      </c>
      <c r="AR159" s="223" t="s">
        <v>1161</v>
      </c>
      <c r="AT159" s="223" t="s">
        <v>275</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1161</v>
      </c>
      <c r="BM159" s="223" t="s">
        <v>1165</v>
      </c>
    </row>
    <row r="160" spans="2:65" s="1" customFormat="1" ht="16.5" customHeight="1">
      <c r="B160" s="39"/>
      <c r="C160" s="212" t="s">
        <v>453</v>
      </c>
      <c r="D160" s="212" t="s">
        <v>189</v>
      </c>
      <c r="E160" s="213" t="s">
        <v>1166</v>
      </c>
      <c r="F160" s="214" t="s">
        <v>1167</v>
      </c>
      <c r="G160" s="215" t="s">
        <v>339</v>
      </c>
      <c r="H160" s="216">
        <v>3</v>
      </c>
      <c r="I160" s="217"/>
      <c r="J160" s="218">
        <f>ROUND(I160*H160,2)</f>
        <v>0</v>
      </c>
      <c r="K160" s="214" t="s">
        <v>193</v>
      </c>
      <c r="L160" s="44"/>
      <c r="M160" s="219" t="s">
        <v>30</v>
      </c>
      <c r="N160" s="220" t="s">
        <v>49</v>
      </c>
      <c r="O160" s="84"/>
      <c r="P160" s="221">
        <f>O160*H160</f>
        <v>0</v>
      </c>
      <c r="Q160" s="221">
        <v>0.00152</v>
      </c>
      <c r="R160" s="221">
        <f>Q160*H160</f>
        <v>0.00456</v>
      </c>
      <c r="S160" s="221">
        <v>0</v>
      </c>
      <c r="T160" s="222">
        <f>S160*H160</f>
        <v>0</v>
      </c>
      <c r="AR160" s="223" t="s">
        <v>262</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262</v>
      </c>
      <c r="BM160" s="223" t="s">
        <v>1168</v>
      </c>
    </row>
    <row r="161" spans="2:47" s="1" customFormat="1" ht="12">
      <c r="B161" s="39"/>
      <c r="C161" s="40"/>
      <c r="D161" s="225" t="s">
        <v>196</v>
      </c>
      <c r="E161" s="40"/>
      <c r="F161" s="226" t="s">
        <v>1169</v>
      </c>
      <c r="G161" s="40"/>
      <c r="H161" s="40"/>
      <c r="I161" s="136"/>
      <c r="J161" s="40"/>
      <c r="K161" s="40"/>
      <c r="L161" s="44"/>
      <c r="M161" s="227"/>
      <c r="N161" s="84"/>
      <c r="O161" s="84"/>
      <c r="P161" s="84"/>
      <c r="Q161" s="84"/>
      <c r="R161" s="84"/>
      <c r="S161" s="84"/>
      <c r="T161" s="85"/>
      <c r="AT161" s="17" t="s">
        <v>196</v>
      </c>
      <c r="AU161" s="17" t="s">
        <v>135</v>
      </c>
    </row>
    <row r="162" spans="2:65" s="1" customFormat="1" ht="16.5" customHeight="1">
      <c r="B162" s="39"/>
      <c r="C162" s="212" t="s">
        <v>457</v>
      </c>
      <c r="D162" s="212" t="s">
        <v>189</v>
      </c>
      <c r="E162" s="213" t="s">
        <v>1170</v>
      </c>
      <c r="F162" s="214" t="s">
        <v>1171</v>
      </c>
      <c r="G162" s="215" t="s">
        <v>339</v>
      </c>
      <c r="H162" s="216">
        <v>3</v>
      </c>
      <c r="I162" s="217"/>
      <c r="J162" s="218">
        <f>ROUND(I162*H162,2)</f>
        <v>0</v>
      </c>
      <c r="K162" s="214" t="s">
        <v>30</v>
      </c>
      <c r="L162" s="44"/>
      <c r="M162" s="219" t="s">
        <v>30</v>
      </c>
      <c r="N162" s="220" t="s">
        <v>49</v>
      </c>
      <c r="O162" s="84"/>
      <c r="P162" s="221">
        <f>O162*H162</f>
        <v>0</v>
      </c>
      <c r="Q162" s="221">
        <v>0.00148</v>
      </c>
      <c r="R162" s="221">
        <f>Q162*H162</f>
        <v>0.0044399999999999995</v>
      </c>
      <c r="S162" s="221">
        <v>0</v>
      </c>
      <c r="T162" s="222">
        <f>S162*H162</f>
        <v>0</v>
      </c>
      <c r="AR162" s="223" t="s">
        <v>262</v>
      </c>
      <c r="AT162" s="223" t="s">
        <v>189</v>
      </c>
      <c r="AU162" s="223" t="s">
        <v>135</v>
      </c>
      <c r="AY162" s="17" t="s">
        <v>187</v>
      </c>
      <c r="BE162" s="224">
        <f>IF(N162="základní",J162,0)</f>
        <v>0</v>
      </c>
      <c r="BF162" s="224">
        <f>IF(N162="snížená",J162,0)</f>
        <v>0</v>
      </c>
      <c r="BG162" s="224">
        <f>IF(N162="zákl. přenesená",J162,0)</f>
        <v>0</v>
      </c>
      <c r="BH162" s="224">
        <f>IF(N162="sníž. přenesená",J162,0)</f>
        <v>0</v>
      </c>
      <c r="BI162" s="224">
        <f>IF(N162="nulová",J162,0)</f>
        <v>0</v>
      </c>
      <c r="BJ162" s="17" t="s">
        <v>135</v>
      </c>
      <c r="BK162" s="224">
        <f>ROUND(I162*H162,2)</f>
        <v>0</v>
      </c>
      <c r="BL162" s="17" t="s">
        <v>262</v>
      </c>
      <c r="BM162" s="223" t="s">
        <v>1172</v>
      </c>
    </row>
    <row r="163" spans="2:65" s="1" customFormat="1" ht="16.5" customHeight="1">
      <c r="B163" s="39"/>
      <c r="C163" s="212" t="s">
        <v>462</v>
      </c>
      <c r="D163" s="212" t="s">
        <v>189</v>
      </c>
      <c r="E163" s="213" t="s">
        <v>1173</v>
      </c>
      <c r="F163" s="214" t="s">
        <v>1174</v>
      </c>
      <c r="G163" s="215" t="s">
        <v>339</v>
      </c>
      <c r="H163" s="216">
        <v>1</v>
      </c>
      <c r="I163" s="217"/>
      <c r="J163" s="218">
        <f>ROUND(I163*H163,2)</f>
        <v>0</v>
      </c>
      <c r="K163" s="214" t="s">
        <v>193</v>
      </c>
      <c r="L163" s="44"/>
      <c r="M163" s="219" t="s">
        <v>30</v>
      </c>
      <c r="N163" s="220" t="s">
        <v>49</v>
      </c>
      <c r="O163" s="84"/>
      <c r="P163" s="221">
        <f>O163*H163</f>
        <v>0</v>
      </c>
      <c r="Q163" s="221">
        <v>0.0015</v>
      </c>
      <c r="R163" s="221">
        <f>Q163*H163</f>
        <v>0.0015</v>
      </c>
      <c r="S163" s="221">
        <v>0</v>
      </c>
      <c r="T163" s="222">
        <f>S163*H163</f>
        <v>0</v>
      </c>
      <c r="AR163" s="223" t="s">
        <v>262</v>
      </c>
      <c r="AT163" s="223" t="s">
        <v>189</v>
      </c>
      <c r="AU163" s="223" t="s">
        <v>135</v>
      </c>
      <c r="AY163" s="17" t="s">
        <v>187</v>
      </c>
      <c r="BE163" s="224">
        <f>IF(N163="základní",J163,0)</f>
        <v>0</v>
      </c>
      <c r="BF163" s="224">
        <f>IF(N163="snížená",J163,0)</f>
        <v>0</v>
      </c>
      <c r="BG163" s="224">
        <f>IF(N163="zákl. přenesená",J163,0)</f>
        <v>0</v>
      </c>
      <c r="BH163" s="224">
        <f>IF(N163="sníž. přenesená",J163,0)</f>
        <v>0</v>
      </c>
      <c r="BI163" s="224">
        <f>IF(N163="nulová",J163,0)</f>
        <v>0</v>
      </c>
      <c r="BJ163" s="17" t="s">
        <v>135</v>
      </c>
      <c r="BK163" s="224">
        <f>ROUND(I163*H163,2)</f>
        <v>0</v>
      </c>
      <c r="BL163" s="17" t="s">
        <v>262</v>
      </c>
      <c r="BM163" s="223" t="s">
        <v>1175</v>
      </c>
    </row>
    <row r="164" spans="2:65" s="1" customFormat="1" ht="16.5" customHeight="1">
      <c r="B164" s="39"/>
      <c r="C164" s="212" t="s">
        <v>467</v>
      </c>
      <c r="D164" s="212" t="s">
        <v>189</v>
      </c>
      <c r="E164" s="213" t="s">
        <v>1176</v>
      </c>
      <c r="F164" s="214" t="s">
        <v>1177</v>
      </c>
      <c r="G164" s="215" t="s">
        <v>339</v>
      </c>
      <c r="H164" s="216">
        <v>4</v>
      </c>
      <c r="I164" s="217"/>
      <c r="J164" s="218">
        <f>ROUND(I164*H164,2)</f>
        <v>0</v>
      </c>
      <c r="K164" s="214" t="s">
        <v>193</v>
      </c>
      <c r="L164" s="44"/>
      <c r="M164" s="219" t="s">
        <v>30</v>
      </c>
      <c r="N164" s="220" t="s">
        <v>49</v>
      </c>
      <c r="O164" s="84"/>
      <c r="P164" s="221">
        <f>O164*H164</f>
        <v>0</v>
      </c>
      <c r="Q164" s="221">
        <v>0.00016</v>
      </c>
      <c r="R164" s="221">
        <f>Q164*H164</f>
        <v>0.00064</v>
      </c>
      <c r="S164" s="221">
        <v>0</v>
      </c>
      <c r="T164" s="222">
        <f>S164*H164</f>
        <v>0</v>
      </c>
      <c r="AR164" s="223" t="s">
        <v>262</v>
      </c>
      <c r="AT164" s="223" t="s">
        <v>189</v>
      </c>
      <c r="AU164" s="223" t="s">
        <v>135</v>
      </c>
      <c r="AY164" s="17" t="s">
        <v>187</v>
      </c>
      <c r="BE164" s="224">
        <f>IF(N164="základní",J164,0)</f>
        <v>0</v>
      </c>
      <c r="BF164" s="224">
        <f>IF(N164="snížená",J164,0)</f>
        <v>0</v>
      </c>
      <c r="BG164" s="224">
        <f>IF(N164="zákl. přenesená",J164,0)</f>
        <v>0</v>
      </c>
      <c r="BH164" s="224">
        <f>IF(N164="sníž. přenesená",J164,0)</f>
        <v>0</v>
      </c>
      <c r="BI164" s="224">
        <f>IF(N164="nulová",J164,0)</f>
        <v>0</v>
      </c>
      <c r="BJ164" s="17" t="s">
        <v>135</v>
      </c>
      <c r="BK164" s="224">
        <f>ROUND(I164*H164,2)</f>
        <v>0</v>
      </c>
      <c r="BL164" s="17" t="s">
        <v>262</v>
      </c>
      <c r="BM164" s="223" t="s">
        <v>1178</v>
      </c>
    </row>
    <row r="165" spans="2:65" s="1" customFormat="1" ht="16.5" customHeight="1">
      <c r="B165" s="39"/>
      <c r="C165" s="212" t="s">
        <v>472</v>
      </c>
      <c r="D165" s="212" t="s">
        <v>189</v>
      </c>
      <c r="E165" s="213" t="s">
        <v>1179</v>
      </c>
      <c r="F165" s="214" t="s">
        <v>1180</v>
      </c>
      <c r="G165" s="215" t="s">
        <v>339</v>
      </c>
      <c r="H165" s="216">
        <v>5</v>
      </c>
      <c r="I165" s="217"/>
      <c r="J165" s="218">
        <f>ROUND(I165*H165,2)</f>
        <v>0</v>
      </c>
      <c r="K165" s="214" t="s">
        <v>193</v>
      </c>
      <c r="L165" s="44"/>
      <c r="M165" s="219" t="s">
        <v>30</v>
      </c>
      <c r="N165" s="220" t="s">
        <v>49</v>
      </c>
      <c r="O165" s="84"/>
      <c r="P165" s="221">
        <f>O165*H165</f>
        <v>0</v>
      </c>
      <c r="Q165" s="221">
        <v>0.00029</v>
      </c>
      <c r="R165" s="221">
        <f>Q165*H165</f>
        <v>0.00145</v>
      </c>
      <c r="S165" s="221">
        <v>0</v>
      </c>
      <c r="T165" s="222">
        <f>S165*H165</f>
        <v>0</v>
      </c>
      <c r="AR165" s="223" t="s">
        <v>262</v>
      </c>
      <c r="AT165" s="223" t="s">
        <v>189</v>
      </c>
      <c r="AU165" s="223" t="s">
        <v>135</v>
      </c>
      <c r="AY165" s="17" t="s">
        <v>187</v>
      </c>
      <c r="BE165" s="224">
        <f>IF(N165="základní",J165,0)</f>
        <v>0</v>
      </c>
      <c r="BF165" s="224">
        <f>IF(N165="snížená",J165,0)</f>
        <v>0</v>
      </c>
      <c r="BG165" s="224">
        <f>IF(N165="zákl. přenesená",J165,0)</f>
        <v>0</v>
      </c>
      <c r="BH165" s="224">
        <f>IF(N165="sníž. přenesená",J165,0)</f>
        <v>0</v>
      </c>
      <c r="BI165" s="224">
        <f>IF(N165="nulová",J165,0)</f>
        <v>0</v>
      </c>
      <c r="BJ165" s="17" t="s">
        <v>135</v>
      </c>
      <c r="BK165" s="224">
        <f>ROUND(I165*H165,2)</f>
        <v>0</v>
      </c>
      <c r="BL165" s="17" t="s">
        <v>262</v>
      </c>
      <c r="BM165" s="223" t="s">
        <v>1181</v>
      </c>
    </row>
    <row r="166" spans="2:47" s="1" customFormat="1" ht="12">
      <c r="B166" s="39"/>
      <c r="C166" s="40"/>
      <c r="D166" s="225" t="s">
        <v>196</v>
      </c>
      <c r="E166" s="40"/>
      <c r="F166" s="226" t="s">
        <v>1182</v>
      </c>
      <c r="G166" s="40"/>
      <c r="H166" s="40"/>
      <c r="I166" s="136"/>
      <c r="J166" s="40"/>
      <c r="K166" s="40"/>
      <c r="L166" s="44"/>
      <c r="M166" s="227"/>
      <c r="N166" s="84"/>
      <c r="O166" s="84"/>
      <c r="P166" s="84"/>
      <c r="Q166" s="84"/>
      <c r="R166" s="84"/>
      <c r="S166" s="84"/>
      <c r="T166" s="85"/>
      <c r="AT166" s="17" t="s">
        <v>196</v>
      </c>
      <c r="AU166" s="17" t="s">
        <v>135</v>
      </c>
    </row>
    <row r="167" spans="2:65" s="1" customFormat="1" ht="16.5" customHeight="1">
      <c r="B167" s="39"/>
      <c r="C167" s="212" t="s">
        <v>479</v>
      </c>
      <c r="D167" s="212" t="s">
        <v>189</v>
      </c>
      <c r="E167" s="213" t="s">
        <v>1183</v>
      </c>
      <c r="F167" s="214" t="s">
        <v>1184</v>
      </c>
      <c r="G167" s="215" t="s">
        <v>236</v>
      </c>
      <c r="H167" s="216">
        <v>123.5</v>
      </c>
      <c r="I167" s="217"/>
      <c r="J167" s="218">
        <f>ROUND(I167*H167,2)</f>
        <v>0</v>
      </c>
      <c r="K167" s="214" t="s">
        <v>193</v>
      </c>
      <c r="L167" s="44"/>
      <c r="M167" s="219" t="s">
        <v>30</v>
      </c>
      <c r="N167" s="220" t="s">
        <v>49</v>
      </c>
      <c r="O167" s="84"/>
      <c r="P167" s="221">
        <f>O167*H167</f>
        <v>0</v>
      </c>
      <c r="Q167" s="221">
        <v>0</v>
      </c>
      <c r="R167" s="221">
        <f>Q167*H167</f>
        <v>0</v>
      </c>
      <c r="S167" s="221">
        <v>0</v>
      </c>
      <c r="T167" s="222">
        <f>S167*H167</f>
        <v>0</v>
      </c>
      <c r="AR167" s="223" t="s">
        <v>262</v>
      </c>
      <c r="AT167" s="223" t="s">
        <v>189</v>
      </c>
      <c r="AU167" s="223" t="s">
        <v>135</v>
      </c>
      <c r="AY167" s="17" t="s">
        <v>187</v>
      </c>
      <c r="BE167" s="224">
        <f>IF(N167="základní",J167,0)</f>
        <v>0</v>
      </c>
      <c r="BF167" s="224">
        <f>IF(N167="snížená",J167,0)</f>
        <v>0</v>
      </c>
      <c r="BG167" s="224">
        <f>IF(N167="zákl. přenesená",J167,0)</f>
        <v>0</v>
      </c>
      <c r="BH167" s="224">
        <f>IF(N167="sníž. přenesená",J167,0)</f>
        <v>0</v>
      </c>
      <c r="BI167" s="224">
        <f>IF(N167="nulová",J167,0)</f>
        <v>0</v>
      </c>
      <c r="BJ167" s="17" t="s">
        <v>135</v>
      </c>
      <c r="BK167" s="224">
        <f>ROUND(I167*H167,2)</f>
        <v>0</v>
      </c>
      <c r="BL167" s="17" t="s">
        <v>262</v>
      </c>
      <c r="BM167" s="223" t="s">
        <v>1185</v>
      </c>
    </row>
    <row r="168" spans="2:65" s="1" customFormat="1" ht="16.5" customHeight="1">
      <c r="B168" s="39"/>
      <c r="C168" s="212" t="s">
        <v>484</v>
      </c>
      <c r="D168" s="212" t="s">
        <v>189</v>
      </c>
      <c r="E168" s="213" t="s">
        <v>1186</v>
      </c>
      <c r="F168" s="214" t="s">
        <v>1187</v>
      </c>
      <c r="G168" s="215" t="s">
        <v>236</v>
      </c>
      <c r="H168" s="216">
        <v>36.5</v>
      </c>
      <c r="I168" s="217"/>
      <c r="J168" s="218">
        <f>ROUND(I168*H168,2)</f>
        <v>0</v>
      </c>
      <c r="K168" s="214" t="s">
        <v>193</v>
      </c>
      <c r="L168" s="44"/>
      <c r="M168" s="219" t="s">
        <v>30</v>
      </c>
      <c r="N168" s="220" t="s">
        <v>49</v>
      </c>
      <c r="O168" s="84"/>
      <c r="P168" s="221">
        <f>O168*H168</f>
        <v>0</v>
      </c>
      <c r="Q168" s="221">
        <v>0</v>
      </c>
      <c r="R168" s="221">
        <f>Q168*H168</f>
        <v>0</v>
      </c>
      <c r="S168" s="221">
        <v>0</v>
      </c>
      <c r="T168" s="222">
        <f>S168*H168</f>
        <v>0</v>
      </c>
      <c r="AR168" s="223" t="s">
        <v>262</v>
      </c>
      <c r="AT168" s="223" t="s">
        <v>189</v>
      </c>
      <c r="AU168" s="223" t="s">
        <v>135</v>
      </c>
      <c r="AY168" s="17" t="s">
        <v>187</v>
      </c>
      <c r="BE168" s="224">
        <f>IF(N168="základní",J168,0)</f>
        <v>0</v>
      </c>
      <c r="BF168" s="224">
        <f>IF(N168="snížená",J168,0)</f>
        <v>0</v>
      </c>
      <c r="BG168" s="224">
        <f>IF(N168="zákl. přenesená",J168,0)</f>
        <v>0</v>
      </c>
      <c r="BH168" s="224">
        <f>IF(N168="sníž. přenesená",J168,0)</f>
        <v>0</v>
      </c>
      <c r="BI168" s="224">
        <f>IF(N168="nulová",J168,0)</f>
        <v>0</v>
      </c>
      <c r="BJ168" s="17" t="s">
        <v>135</v>
      </c>
      <c r="BK168" s="224">
        <f>ROUND(I168*H168,2)</f>
        <v>0</v>
      </c>
      <c r="BL168" s="17" t="s">
        <v>262</v>
      </c>
      <c r="BM168" s="223" t="s">
        <v>1188</v>
      </c>
    </row>
    <row r="169" spans="2:65" s="1" customFormat="1" ht="24" customHeight="1">
      <c r="B169" s="39"/>
      <c r="C169" s="212" t="s">
        <v>488</v>
      </c>
      <c r="D169" s="212" t="s">
        <v>189</v>
      </c>
      <c r="E169" s="213" t="s">
        <v>1189</v>
      </c>
      <c r="F169" s="214" t="s">
        <v>1190</v>
      </c>
      <c r="G169" s="215" t="s">
        <v>269</v>
      </c>
      <c r="H169" s="216">
        <v>21.274</v>
      </c>
      <c r="I169" s="217"/>
      <c r="J169" s="218">
        <f>ROUND(I169*H169,2)</f>
        <v>0</v>
      </c>
      <c r="K169" s="214" t="s">
        <v>193</v>
      </c>
      <c r="L169" s="44"/>
      <c r="M169" s="219" t="s">
        <v>30</v>
      </c>
      <c r="N169" s="220" t="s">
        <v>49</v>
      </c>
      <c r="O169" s="84"/>
      <c r="P169" s="221">
        <f>O169*H169</f>
        <v>0</v>
      </c>
      <c r="Q169" s="221">
        <v>0</v>
      </c>
      <c r="R169" s="221">
        <f>Q169*H169</f>
        <v>0</v>
      </c>
      <c r="S169" s="221">
        <v>0</v>
      </c>
      <c r="T169" s="222">
        <f>S169*H169</f>
        <v>0</v>
      </c>
      <c r="AR169" s="223" t="s">
        <v>262</v>
      </c>
      <c r="AT169" s="223" t="s">
        <v>189</v>
      </c>
      <c r="AU169" s="223" t="s">
        <v>135</v>
      </c>
      <c r="AY169" s="17" t="s">
        <v>187</v>
      </c>
      <c r="BE169" s="224">
        <f>IF(N169="základní",J169,0)</f>
        <v>0</v>
      </c>
      <c r="BF169" s="224">
        <f>IF(N169="snížená",J169,0)</f>
        <v>0</v>
      </c>
      <c r="BG169" s="224">
        <f>IF(N169="zákl. přenesená",J169,0)</f>
        <v>0</v>
      </c>
      <c r="BH169" s="224">
        <f>IF(N169="sníž. přenesená",J169,0)</f>
        <v>0</v>
      </c>
      <c r="BI169" s="224">
        <f>IF(N169="nulová",J169,0)</f>
        <v>0</v>
      </c>
      <c r="BJ169" s="17" t="s">
        <v>135</v>
      </c>
      <c r="BK169" s="224">
        <f>ROUND(I169*H169,2)</f>
        <v>0</v>
      </c>
      <c r="BL169" s="17" t="s">
        <v>262</v>
      </c>
      <c r="BM169" s="223" t="s">
        <v>1191</v>
      </c>
    </row>
    <row r="170" spans="2:63" s="11" customFormat="1" ht="22.8" customHeight="1">
      <c r="B170" s="196"/>
      <c r="C170" s="197"/>
      <c r="D170" s="198" t="s">
        <v>76</v>
      </c>
      <c r="E170" s="210" t="s">
        <v>1192</v>
      </c>
      <c r="F170" s="210" t="s">
        <v>1193</v>
      </c>
      <c r="G170" s="197"/>
      <c r="H170" s="197"/>
      <c r="I170" s="200"/>
      <c r="J170" s="211">
        <f>BK170</f>
        <v>0</v>
      </c>
      <c r="K170" s="197"/>
      <c r="L170" s="202"/>
      <c r="M170" s="203"/>
      <c r="N170" s="204"/>
      <c r="O170" s="204"/>
      <c r="P170" s="205">
        <f>SUM(P171:P187)</f>
        <v>0</v>
      </c>
      <c r="Q170" s="204"/>
      <c r="R170" s="205">
        <f>SUM(R171:R187)</f>
        <v>0.643795</v>
      </c>
      <c r="S170" s="204"/>
      <c r="T170" s="206">
        <f>SUM(T171:T187)</f>
        <v>0</v>
      </c>
      <c r="AR170" s="207" t="s">
        <v>135</v>
      </c>
      <c r="AT170" s="208" t="s">
        <v>76</v>
      </c>
      <c r="AU170" s="208" t="s">
        <v>21</v>
      </c>
      <c r="AY170" s="207" t="s">
        <v>187</v>
      </c>
      <c r="BK170" s="209">
        <f>SUM(BK171:BK187)</f>
        <v>0</v>
      </c>
    </row>
    <row r="171" spans="2:65" s="1" customFormat="1" ht="16.5" customHeight="1">
      <c r="B171" s="39"/>
      <c r="C171" s="212" t="s">
        <v>493</v>
      </c>
      <c r="D171" s="212" t="s">
        <v>189</v>
      </c>
      <c r="E171" s="213" t="s">
        <v>1194</v>
      </c>
      <c r="F171" s="214" t="s">
        <v>1195</v>
      </c>
      <c r="G171" s="215" t="s">
        <v>236</v>
      </c>
      <c r="H171" s="216">
        <v>35</v>
      </c>
      <c r="I171" s="217"/>
      <c r="J171" s="218">
        <f>ROUND(I171*H171,2)</f>
        <v>0</v>
      </c>
      <c r="K171" s="214" t="s">
        <v>193</v>
      </c>
      <c r="L171" s="44"/>
      <c r="M171" s="219" t="s">
        <v>30</v>
      </c>
      <c r="N171" s="220" t="s">
        <v>49</v>
      </c>
      <c r="O171" s="84"/>
      <c r="P171" s="221">
        <f>O171*H171</f>
        <v>0</v>
      </c>
      <c r="Q171" s="221">
        <v>0.00033</v>
      </c>
      <c r="R171" s="221">
        <f>Q171*H171</f>
        <v>0.01155</v>
      </c>
      <c r="S171" s="221">
        <v>0</v>
      </c>
      <c r="T171" s="222">
        <f>S171*H171</f>
        <v>0</v>
      </c>
      <c r="AR171" s="223" t="s">
        <v>262</v>
      </c>
      <c r="AT171" s="223" t="s">
        <v>189</v>
      </c>
      <c r="AU171" s="223" t="s">
        <v>135</v>
      </c>
      <c r="AY171" s="17" t="s">
        <v>187</v>
      </c>
      <c r="BE171" s="224">
        <f>IF(N171="základní",J171,0)</f>
        <v>0</v>
      </c>
      <c r="BF171" s="224">
        <f>IF(N171="snížená",J171,0)</f>
        <v>0</v>
      </c>
      <c r="BG171" s="224">
        <f>IF(N171="zákl. přenesená",J171,0)</f>
        <v>0</v>
      </c>
      <c r="BH171" s="224">
        <f>IF(N171="sníž. přenesená",J171,0)</f>
        <v>0</v>
      </c>
      <c r="BI171" s="224">
        <f>IF(N171="nulová",J171,0)</f>
        <v>0</v>
      </c>
      <c r="BJ171" s="17" t="s">
        <v>135</v>
      </c>
      <c r="BK171" s="224">
        <f>ROUND(I171*H171,2)</f>
        <v>0</v>
      </c>
      <c r="BL171" s="17" t="s">
        <v>262</v>
      </c>
      <c r="BM171" s="223" t="s">
        <v>1196</v>
      </c>
    </row>
    <row r="172" spans="2:65" s="1" customFormat="1" ht="16.5" customHeight="1">
      <c r="B172" s="39"/>
      <c r="C172" s="250" t="s">
        <v>498</v>
      </c>
      <c r="D172" s="250" t="s">
        <v>275</v>
      </c>
      <c r="E172" s="251" t="s">
        <v>1197</v>
      </c>
      <c r="F172" s="252" t="s">
        <v>1198</v>
      </c>
      <c r="G172" s="253" t="s">
        <v>236</v>
      </c>
      <c r="H172" s="254">
        <v>35</v>
      </c>
      <c r="I172" s="255"/>
      <c r="J172" s="256">
        <f>ROUND(I172*H172,2)</f>
        <v>0</v>
      </c>
      <c r="K172" s="252" t="s">
        <v>193</v>
      </c>
      <c r="L172" s="257"/>
      <c r="M172" s="258" t="s">
        <v>30</v>
      </c>
      <c r="N172" s="259" t="s">
        <v>49</v>
      </c>
      <c r="O172" s="84"/>
      <c r="P172" s="221">
        <f>O172*H172</f>
        <v>0</v>
      </c>
      <c r="Q172" s="221">
        <v>0.00013</v>
      </c>
      <c r="R172" s="221">
        <f>Q172*H172</f>
        <v>0.004549999999999999</v>
      </c>
      <c r="S172" s="221">
        <v>0</v>
      </c>
      <c r="T172" s="222">
        <f>S172*H172</f>
        <v>0</v>
      </c>
      <c r="AR172" s="223" t="s">
        <v>365</v>
      </c>
      <c r="AT172" s="223" t="s">
        <v>275</v>
      </c>
      <c r="AU172" s="223" t="s">
        <v>135</v>
      </c>
      <c r="AY172" s="17" t="s">
        <v>187</v>
      </c>
      <c r="BE172" s="224">
        <f>IF(N172="základní",J172,0)</f>
        <v>0</v>
      </c>
      <c r="BF172" s="224">
        <f>IF(N172="snížená",J172,0)</f>
        <v>0</v>
      </c>
      <c r="BG172" s="224">
        <f>IF(N172="zákl. přenesená",J172,0)</f>
        <v>0</v>
      </c>
      <c r="BH172" s="224">
        <f>IF(N172="sníž. přenesená",J172,0)</f>
        <v>0</v>
      </c>
      <c r="BI172" s="224">
        <f>IF(N172="nulová",J172,0)</f>
        <v>0</v>
      </c>
      <c r="BJ172" s="17" t="s">
        <v>135</v>
      </c>
      <c r="BK172" s="224">
        <f>ROUND(I172*H172,2)</f>
        <v>0</v>
      </c>
      <c r="BL172" s="17" t="s">
        <v>262</v>
      </c>
      <c r="BM172" s="223" t="s">
        <v>1199</v>
      </c>
    </row>
    <row r="173" spans="2:65" s="1" customFormat="1" ht="16.5" customHeight="1">
      <c r="B173" s="39"/>
      <c r="C173" s="212" t="s">
        <v>503</v>
      </c>
      <c r="D173" s="212" t="s">
        <v>189</v>
      </c>
      <c r="E173" s="213" t="s">
        <v>1200</v>
      </c>
      <c r="F173" s="214" t="s">
        <v>1201</v>
      </c>
      <c r="G173" s="215" t="s">
        <v>236</v>
      </c>
      <c r="H173" s="216">
        <v>98.5</v>
      </c>
      <c r="I173" s="217"/>
      <c r="J173" s="218">
        <f>ROUND(I173*H173,2)</f>
        <v>0</v>
      </c>
      <c r="K173" s="214" t="s">
        <v>193</v>
      </c>
      <c r="L173" s="44"/>
      <c r="M173" s="219" t="s">
        <v>30</v>
      </c>
      <c r="N173" s="220" t="s">
        <v>49</v>
      </c>
      <c r="O173" s="84"/>
      <c r="P173" s="221">
        <f>O173*H173</f>
        <v>0</v>
      </c>
      <c r="Q173" s="221">
        <v>0.00042</v>
      </c>
      <c r="R173" s="221">
        <f>Q173*H173</f>
        <v>0.041370000000000004</v>
      </c>
      <c r="S173" s="221">
        <v>0</v>
      </c>
      <c r="T173" s="222">
        <f>S173*H173</f>
        <v>0</v>
      </c>
      <c r="AR173" s="223" t="s">
        <v>262</v>
      </c>
      <c r="AT173" s="223" t="s">
        <v>189</v>
      </c>
      <c r="AU173" s="223" t="s">
        <v>135</v>
      </c>
      <c r="AY173" s="17" t="s">
        <v>187</v>
      </c>
      <c r="BE173" s="224">
        <f>IF(N173="základní",J173,0)</f>
        <v>0</v>
      </c>
      <c r="BF173" s="224">
        <f>IF(N173="snížená",J173,0)</f>
        <v>0</v>
      </c>
      <c r="BG173" s="224">
        <f>IF(N173="zákl. přenesená",J173,0)</f>
        <v>0</v>
      </c>
      <c r="BH173" s="224">
        <f>IF(N173="sníž. přenesená",J173,0)</f>
        <v>0</v>
      </c>
      <c r="BI173" s="224">
        <f>IF(N173="nulová",J173,0)</f>
        <v>0</v>
      </c>
      <c r="BJ173" s="17" t="s">
        <v>135</v>
      </c>
      <c r="BK173" s="224">
        <f>ROUND(I173*H173,2)</f>
        <v>0</v>
      </c>
      <c r="BL173" s="17" t="s">
        <v>262</v>
      </c>
      <c r="BM173" s="223" t="s">
        <v>1202</v>
      </c>
    </row>
    <row r="174" spans="2:65" s="1" customFormat="1" ht="16.5" customHeight="1">
      <c r="B174" s="39"/>
      <c r="C174" s="250" t="s">
        <v>505</v>
      </c>
      <c r="D174" s="250" t="s">
        <v>275</v>
      </c>
      <c r="E174" s="251" t="s">
        <v>1203</v>
      </c>
      <c r="F174" s="252" t="s">
        <v>1204</v>
      </c>
      <c r="G174" s="253" t="s">
        <v>236</v>
      </c>
      <c r="H174" s="254">
        <v>98.5</v>
      </c>
      <c r="I174" s="255"/>
      <c r="J174" s="256">
        <f>ROUND(I174*H174,2)</f>
        <v>0</v>
      </c>
      <c r="K174" s="252" t="s">
        <v>193</v>
      </c>
      <c r="L174" s="257"/>
      <c r="M174" s="258" t="s">
        <v>30</v>
      </c>
      <c r="N174" s="259" t="s">
        <v>49</v>
      </c>
      <c r="O174" s="84"/>
      <c r="P174" s="221">
        <f>O174*H174</f>
        <v>0</v>
      </c>
      <c r="Q174" s="221">
        <v>0.00018</v>
      </c>
      <c r="R174" s="221">
        <f>Q174*H174</f>
        <v>0.017730000000000003</v>
      </c>
      <c r="S174" s="221">
        <v>0</v>
      </c>
      <c r="T174" s="222">
        <f>S174*H174</f>
        <v>0</v>
      </c>
      <c r="AR174" s="223" t="s">
        <v>365</v>
      </c>
      <c r="AT174" s="223" t="s">
        <v>275</v>
      </c>
      <c r="AU174" s="223" t="s">
        <v>135</v>
      </c>
      <c r="AY174" s="17" t="s">
        <v>187</v>
      </c>
      <c r="BE174" s="224">
        <f>IF(N174="základní",J174,0)</f>
        <v>0</v>
      </c>
      <c r="BF174" s="224">
        <f>IF(N174="snížená",J174,0)</f>
        <v>0</v>
      </c>
      <c r="BG174" s="224">
        <f>IF(N174="zákl. přenesená",J174,0)</f>
        <v>0</v>
      </c>
      <c r="BH174" s="224">
        <f>IF(N174="sníž. přenesená",J174,0)</f>
        <v>0</v>
      </c>
      <c r="BI174" s="224">
        <f>IF(N174="nulová",J174,0)</f>
        <v>0</v>
      </c>
      <c r="BJ174" s="17" t="s">
        <v>135</v>
      </c>
      <c r="BK174" s="224">
        <f>ROUND(I174*H174,2)</f>
        <v>0</v>
      </c>
      <c r="BL174" s="17" t="s">
        <v>262</v>
      </c>
      <c r="BM174" s="223" t="s">
        <v>1205</v>
      </c>
    </row>
    <row r="175" spans="2:65" s="1" customFormat="1" ht="16.5" customHeight="1">
      <c r="B175" s="39"/>
      <c r="C175" s="212" t="s">
        <v>510</v>
      </c>
      <c r="D175" s="212" t="s">
        <v>189</v>
      </c>
      <c r="E175" s="213" t="s">
        <v>1206</v>
      </c>
      <c r="F175" s="214" t="s">
        <v>1207</v>
      </c>
      <c r="G175" s="215" t="s">
        <v>236</v>
      </c>
      <c r="H175" s="216">
        <v>64</v>
      </c>
      <c r="I175" s="217"/>
      <c r="J175" s="218">
        <f>ROUND(I175*H175,2)</f>
        <v>0</v>
      </c>
      <c r="K175" s="214" t="s">
        <v>193</v>
      </c>
      <c r="L175" s="44"/>
      <c r="M175" s="219" t="s">
        <v>30</v>
      </c>
      <c r="N175" s="220" t="s">
        <v>49</v>
      </c>
      <c r="O175" s="84"/>
      <c r="P175" s="221">
        <f>O175*H175</f>
        <v>0</v>
      </c>
      <c r="Q175" s="221">
        <v>0.0005</v>
      </c>
      <c r="R175" s="221">
        <f>Q175*H175</f>
        <v>0.032</v>
      </c>
      <c r="S175" s="221">
        <v>0</v>
      </c>
      <c r="T175" s="222">
        <f>S175*H175</f>
        <v>0</v>
      </c>
      <c r="AR175" s="223" t="s">
        <v>262</v>
      </c>
      <c r="AT175" s="223" t="s">
        <v>189</v>
      </c>
      <c r="AU175" s="223" t="s">
        <v>135</v>
      </c>
      <c r="AY175" s="17" t="s">
        <v>187</v>
      </c>
      <c r="BE175" s="224">
        <f>IF(N175="základní",J175,0)</f>
        <v>0</v>
      </c>
      <c r="BF175" s="224">
        <f>IF(N175="snížená",J175,0)</f>
        <v>0</v>
      </c>
      <c r="BG175" s="224">
        <f>IF(N175="zákl. přenesená",J175,0)</f>
        <v>0</v>
      </c>
      <c r="BH175" s="224">
        <f>IF(N175="sníž. přenesená",J175,0)</f>
        <v>0</v>
      </c>
      <c r="BI175" s="224">
        <f>IF(N175="nulová",J175,0)</f>
        <v>0</v>
      </c>
      <c r="BJ175" s="17" t="s">
        <v>135</v>
      </c>
      <c r="BK175" s="224">
        <f>ROUND(I175*H175,2)</f>
        <v>0</v>
      </c>
      <c r="BL175" s="17" t="s">
        <v>262</v>
      </c>
      <c r="BM175" s="223" t="s">
        <v>1208</v>
      </c>
    </row>
    <row r="176" spans="2:51" s="12" customFormat="1" ht="12">
      <c r="B176" s="228"/>
      <c r="C176" s="229"/>
      <c r="D176" s="225" t="s">
        <v>231</v>
      </c>
      <c r="E176" s="230" t="s">
        <v>30</v>
      </c>
      <c r="F176" s="231" t="s">
        <v>1209</v>
      </c>
      <c r="G176" s="229"/>
      <c r="H176" s="232">
        <v>64</v>
      </c>
      <c r="I176" s="233"/>
      <c r="J176" s="229"/>
      <c r="K176" s="229"/>
      <c r="L176" s="234"/>
      <c r="M176" s="235"/>
      <c r="N176" s="236"/>
      <c r="O176" s="236"/>
      <c r="P176" s="236"/>
      <c r="Q176" s="236"/>
      <c r="R176" s="236"/>
      <c r="S176" s="236"/>
      <c r="T176" s="237"/>
      <c r="AT176" s="238" t="s">
        <v>231</v>
      </c>
      <c r="AU176" s="238" t="s">
        <v>135</v>
      </c>
      <c r="AV176" s="12" t="s">
        <v>135</v>
      </c>
      <c r="AW176" s="12" t="s">
        <v>37</v>
      </c>
      <c r="AX176" s="12" t="s">
        <v>21</v>
      </c>
      <c r="AY176" s="238" t="s">
        <v>187</v>
      </c>
    </row>
    <row r="177" spans="2:65" s="1" customFormat="1" ht="16.5" customHeight="1">
      <c r="B177" s="39"/>
      <c r="C177" s="250" t="s">
        <v>514</v>
      </c>
      <c r="D177" s="250" t="s">
        <v>275</v>
      </c>
      <c r="E177" s="251" t="s">
        <v>1210</v>
      </c>
      <c r="F177" s="252" t="s">
        <v>1211</v>
      </c>
      <c r="G177" s="253" t="s">
        <v>236</v>
      </c>
      <c r="H177" s="254">
        <v>64</v>
      </c>
      <c r="I177" s="255"/>
      <c r="J177" s="256">
        <f>ROUND(I177*H177,2)</f>
        <v>0</v>
      </c>
      <c r="K177" s="252" t="s">
        <v>193</v>
      </c>
      <c r="L177" s="257"/>
      <c r="M177" s="258" t="s">
        <v>30</v>
      </c>
      <c r="N177" s="259" t="s">
        <v>49</v>
      </c>
      <c r="O177" s="84"/>
      <c r="P177" s="221">
        <f>O177*H177</f>
        <v>0</v>
      </c>
      <c r="Q177" s="221">
        <v>0.00027</v>
      </c>
      <c r="R177" s="221">
        <f>Q177*H177</f>
        <v>0.01728</v>
      </c>
      <c r="S177" s="221">
        <v>0</v>
      </c>
      <c r="T177" s="222">
        <f>S177*H177</f>
        <v>0</v>
      </c>
      <c r="AR177" s="223" t="s">
        <v>365</v>
      </c>
      <c r="AT177" s="223" t="s">
        <v>275</v>
      </c>
      <c r="AU177" s="223" t="s">
        <v>135</v>
      </c>
      <c r="AY177" s="17" t="s">
        <v>187</v>
      </c>
      <c r="BE177" s="224">
        <f>IF(N177="základní",J177,0)</f>
        <v>0</v>
      </c>
      <c r="BF177" s="224">
        <f>IF(N177="snížená",J177,0)</f>
        <v>0</v>
      </c>
      <c r="BG177" s="224">
        <f>IF(N177="zákl. přenesená",J177,0)</f>
        <v>0</v>
      </c>
      <c r="BH177" s="224">
        <f>IF(N177="sníž. přenesená",J177,0)</f>
        <v>0</v>
      </c>
      <c r="BI177" s="224">
        <f>IF(N177="nulová",J177,0)</f>
        <v>0</v>
      </c>
      <c r="BJ177" s="17" t="s">
        <v>135</v>
      </c>
      <c r="BK177" s="224">
        <f>ROUND(I177*H177,2)</f>
        <v>0</v>
      </c>
      <c r="BL177" s="17" t="s">
        <v>262</v>
      </c>
      <c r="BM177" s="223" t="s">
        <v>1212</v>
      </c>
    </row>
    <row r="178" spans="2:65" s="1" customFormat="1" ht="16.5" customHeight="1">
      <c r="B178" s="39"/>
      <c r="C178" s="212" t="s">
        <v>518</v>
      </c>
      <c r="D178" s="212" t="s">
        <v>189</v>
      </c>
      <c r="E178" s="213" t="s">
        <v>1213</v>
      </c>
      <c r="F178" s="214" t="s">
        <v>1214</v>
      </c>
      <c r="G178" s="215" t="s">
        <v>236</v>
      </c>
      <c r="H178" s="216">
        <v>8.5</v>
      </c>
      <c r="I178" s="217"/>
      <c r="J178" s="218">
        <f>ROUND(I178*H178,2)</f>
        <v>0</v>
      </c>
      <c r="K178" s="214" t="s">
        <v>193</v>
      </c>
      <c r="L178" s="44"/>
      <c r="M178" s="219" t="s">
        <v>30</v>
      </c>
      <c r="N178" s="220" t="s">
        <v>49</v>
      </c>
      <c r="O178" s="84"/>
      <c r="P178" s="221">
        <f>O178*H178</f>
        <v>0</v>
      </c>
      <c r="Q178" s="221">
        <v>0.00065</v>
      </c>
      <c r="R178" s="221">
        <f>Q178*H178</f>
        <v>0.0055249999999999995</v>
      </c>
      <c r="S178" s="221">
        <v>0</v>
      </c>
      <c r="T178" s="222">
        <f>S178*H178</f>
        <v>0</v>
      </c>
      <c r="AR178" s="223" t="s">
        <v>262</v>
      </c>
      <c r="AT178" s="223" t="s">
        <v>189</v>
      </c>
      <c r="AU178" s="223" t="s">
        <v>135</v>
      </c>
      <c r="AY178" s="17" t="s">
        <v>187</v>
      </c>
      <c r="BE178" s="224">
        <f>IF(N178="základní",J178,0)</f>
        <v>0</v>
      </c>
      <c r="BF178" s="224">
        <f>IF(N178="snížená",J178,0)</f>
        <v>0</v>
      </c>
      <c r="BG178" s="224">
        <f>IF(N178="zákl. přenesená",J178,0)</f>
        <v>0</v>
      </c>
      <c r="BH178" s="224">
        <f>IF(N178="sníž. přenesená",J178,0)</f>
        <v>0</v>
      </c>
      <c r="BI178" s="224">
        <f>IF(N178="nulová",J178,0)</f>
        <v>0</v>
      </c>
      <c r="BJ178" s="17" t="s">
        <v>135</v>
      </c>
      <c r="BK178" s="224">
        <f>ROUND(I178*H178,2)</f>
        <v>0</v>
      </c>
      <c r="BL178" s="17" t="s">
        <v>262</v>
      </c>
      <c r="BM178" s="223" t="s">
        <v>1215</v>
      </c>
    </row>
    <row r="179" spans="2:65" s="1" customFormat="1" ht="16.5" customHeight="1">
      <c r="B179" s="39"/>
      <c r="C179" s="250" t="s">
        <v>523</v>
      </c>
      <c r="D179" s="250" t="s">
        <v>275</v>
      </c>
      <c r="E179" s="251" t="s">
        <v>1216</v>
      </c>
      <c r="F179" s="252" t="s">
        <v>1217</v>
      </c>
      <c r="G179" s="253" t="s">
        <v>236</v>
      </c>
      <c r="H179" s="254">
        <v>8.5</v>
      </c>
      <c r="I179" s="255"/>
      <c r="J179" s="256">
        <f>ROUND(I179*H179,2)</f>
        <v>0</v>
      </c>
      <c r="K179" s="252" t="s">
        <v>193</v>
      </c>
      <c r="L179" s="257"/>
      <c r="M179" s="258" t="s">
        <v>30</v>
      </c>
      <c r="N179" s="259" t="s">
        <v>49</v>
      </c>
      <c r="O179" s="84"/>
      <c r="P179" s="221">
        <f>O179*H179</f>
        <v>0</v>
      </c>
      <c r="Q179" s="221">
        <v>0.00042</v>
      </c>
      <c r="R179" s="221">
        <f>Q179*H179</f>
        <v>0.0035700000000000003</v>
      </c>
      <c r="S179" s="221">
        <v>0</v>
      </c>
      <c r="T179" s="222">
        <f>S179*H179</f>
        <v>0</v>
      </c>
      <c r="AR179" s="223" t="s">
        <v>365</v>
      </c>
      <c r="AT179" s="223" t="s">
        <v>275</v>
      </c>
      <c r="AU179" s="223" t="s">
        <v>135</v>
      </c>
      <c r="AY179" s="17" t="s">
        <v>187</v>
      </c>
      <c r="BE179" s="224">
        <f>IF(N179="základní",J179,0)</f>
        <v>0</v>
      </c>
      <c r="BF179" s="224">
        <f>IF(N179="snížená",J179,0)</f>
        <v>0</v>
      </c>
      <c r="BG179" s="224">
        <f>IF(N179="zákl. přenesená",J179,0)</f>
        <v>0</v>
      </c>
      <c r="BH179" s="224">
        <f>IF(N179="sníž. přenesená",J179,0)</f>
        <v>0</v>
      </c>
      <c r="BI179" s="224">
        <f>IF(N179="nulová",J179,0)</f>
        <v>0</v>
      </c>
      <c r="BJ179" s="17" t="s">
        <v>135</v>
      </c>
      <c r="BK179" s="224">
        <f>ROUND(I179*H179,2)</f>
        <v>0</v>
      </c>
      <c r="BL179" s="17" t="s">
        <v>262</v>
      </c>
      <c r="BM179" s="223" t="s">
        <v>1218</v>
      </c>
    </row>
    <row r="180" spans="2:65" s="1" customFormat="1" ht="16.5" customHeight="1">
      <c r="B180" s="39"/>
      <c r="C180" s="212" t="s">
        <v>527</v>
      </c>
      <c r="D180" s="212" t="s">
        <v>189</v>
      </c>
      <c r="E180" s="213" t="s">
        <v>1219</v>
      </c>
      <c r="F180" s="214" t="s">
        <v>1220</v>
      </c>
      <c r="G180" s="215" t="s">
        <v>339</v>
      </c>
      <c r="H180" s="216">
        <v>23</v>
      </c>
      <c r="I180" s="217"/>
      <c r="J180" s="218">
        <f>ROUND(I180*H180,2)</f>
        <v>0</v>
      </c>
      <c r="K180" s="214" t="s">
        <v>193</v>
      </c>
      <c r="L180" s="44"/>
      <c r="M180" s="219" t="s">
        <v>30</v>
      </c>
      <c r="N180" s="220" t="s">
        <v>49</v>
      </c>
      <c r="O180" s="84"/>
      <c r="P180" s="221">
        <f>O180*H180</f>
        <v>0</v>
      </c>
      <c r="Q180" s="221">
        <v>0</v>
      </c>
      <c r="R180" s="221">
        <f>Q180*H180</f>
        <v>0</v>
      </c>
      <c r="S180" s="221">
        <v>0</v>
      </c>
      <c r="T180" s="222">
        <f>S180*H180</f>
        <v>0</v>
      </c>
      <c r="AR180" s="223" t="s">
        <v>262</v>
      </c>
      <c r="AT180" s="223" t="s">
        <v>189</v>
      </c>
      <c r="AU180" s="223" t="s">
        <v>135</v>
      </c>
      <c r="AY180" s="17" t="s">
        <v>187</v>
      </c>
      <c r="BE180" s="224">
        <f>IF(N180="základní",J180,0)</f>
        <v>0</v>
      </c>
      <c r="BF180" s="224">
        <f>IF(N180="snížená",J180,0)</f>
        <v>0</v>
      </c>
      <c r="BG180" s="224">
        <f>IF(N180="zákl. přenesená",J180,0)</f>
        <v>0</v>
      </c>
      <c r="BH180" s="224">
        <f>IF(N180="sníž. přenesená",J180,0)</f>
        <v>0</v>
      </c>
      <c r="BI180" s="224">
        <f>IF(N180="nulová",J180,0)</f>
        <v>0</v>
      </c>
      <c r="BJ180" s="17" t="s">
        <v>135</v>
      </c>
      <c r="BK180" s="224">
        <f>ROUND(I180*H180,2)</f>
        <v>0</v>
      </c>
      <c r="BL180" s="17" t="s">
        <v>262</v>
      </c>
      <c r="BM180" s="223" t="s">
        <v>1221</v>
      </c>
    </row>
    <row r="181" spans="2:65" s="1" customFormat="1" ht="16.5" customHeight="1">
      <c r="B181" s="39"/>
      <c r="C181" s="212" t="s">
        <v>531</v>
      </c>
      <c r="D181" s="212" t="s">
        <v>189</v>
      </c>
      <c r="E181" s="213" t="s">
        <v>1222</v>
      </c>
      <c r="F181" s="214" t="s">
        <v>1223</v>
      </c>
      <c r="G181" s="215" t="s">
        <v>1224</v>
      </c>
      <c r="H181" s="216">
        <v>5</v>
      </c>
      <c r="I181" s="217"/>
      <c r="J181" s="218">
        <f>ROUND(I181*H181,2)</f>
        <v>0</v>
      </c>
      <c r="K181" s="214" t="s">
        <v>30</v>
      </c>
      <c r="L181" s="44"/>
      <c r="M181" s="219" t="s">
        <v>30</v>
      </c>
      <c r="N181" s="220" t="s">
        <v>49</v>
      </c>
      <c r="O181" s="84"/>
      <c r="P181" s="221">
        <f>O181*H181</f>
        <v>0</v>
      </c>
      <c r="Q181" s="221">
        <v>0.00026</v>
      </c>
      <c r="R181" s="221">
        <f>Q181*H181</f>
        <v>0.0013</v>
      </c>
      <c r="S181" s="221">
        <v>0</v>
      </c>
      <c r="T181" s="222">
        <f>S181*H181</f>
        <v>0</v>
      </c>
      <c r="AR181" s="223" t="s">
        <v>262</v>
      </c>
      <c r="AT181" s="223" t="s">
        <v>189</v>
      </c>
      <c r="AU181" s="223" t="s">
        <v>135</v>
      </c>
      <c r="AY181" s="17" t="s">
        <v>187</v>
      </c>
      <c r="BE181" s="224">
        <f>IF(N181="základní",J181,0)</f>
        <v>0</v>
      </c>
      <c r="BF181" s="224">
        <f>IF(N181="snížená",J181,0)</f>
        <v>0</v>
      </c>
      <c r="BG181" s="224">
        <f>IF(N181="zákl. přenesená",J181,0)</f>
        <v>0</v>
      </c>
      <c r="BH181" s="224">
        <f>IF(N181="sníž. přenesená",J181,0)</f>
        <v>0</v>
      </c>
      <c r="BI181" s="224">
        <f>IF(N181="nulová",J181,0)</f>
        <v>0</v>
      </c>
      <c r="BJ181" s="17" t="s">
        <v>135</v>
      </c>
      <c r="BK181" s="224">
        <f>ROUND(I181*H181,2)</f>
        <v>0</v>
      </c>
      <c r="BL181" s="17" t="s">
        <v>262</v>
      </c>
      <c r="BM181" s="223" t="s">
        <v>1225</v>
      </c>
    </row>
    <row r="182" spans="2:65" s="1" customFormat="1" ht="16.5" customHeight="1">
      <c r="B182" s="39"/>
      <c r="C182" s="212" t="s">
        <v>536</v>
      </c>
      <c r="D182" s="212" t="s">
        <v>189</v>
      </c>
      <c r="E182" s="213" t="s">
        <v>1226</v>
      </c>
      <c r="F182" s="214" t="s">
        <v>1227</v>
      </c>
      <c r="G182" s="215" t="s">
        <v>333</v>
      </c>
      <c r="H182" s="216">
        <v>1</v>
      </c>
      <c r="I182" s="217"/>
      <c r="J182" s="218">
        <f>ROUND(I182*H182,2)</f>
        <v>0</v>
      </c>
      <c r="K182" s="214" t="s">
        <v>193</v>
      </c>
      <c r="L182" s="44"/>
      <c r="M182" s="219" t="s">
        <v>30</v>
      </c>
      <c r="N182" s="220" t="s">
        <v>49</v>
      </c>
      <c r="O182" s="84"/>
      <c r="P182" s="221">
        <f>O182*H182</f>
        <v>0</v>
      </c>
      <c r="Q182" s="221">
        <v>0.00057</v>
      </c>
      <c r="R182" s="221">
        <f>Q182*H182</f>
        <v>0.00057</v>
      </c>
      <c r="S182" s="221">
        <v>0</v>
      </c>
      <c r="T182" s="222">
        <f>S182*H182</f>
        <v>0</v>
      </c>
      <c r="AR182" s="223" t="s">
        <v>262</v>
      </c>
      <c r="AT182" s="223" t="s">
        <v>189</v>
      </c>
      <c r="AU182" s="223" t="s">
        <v>135</v>
      </c>
      <c r="AY182" s="17" t="s">
        <v>187</v>
      </c>
      <c r="BE182" s="224">
        <f>IF(N182="základní",J182,0)</f>
        <v>0</v>
      </c>
      <c r="BF182" s="224">
        <f>IF(N182="snížená",J182,0)</f>
        <v>0</v>
      </c>
      <c r="BG182" s="224">
        <f>IF(N182="zákl. přenesená",J182,0)</f>
        <v>0</v>
      </c>
      <c r="BH182" s="224">
        <f>IF(N182="sníž. přenesená",J182,0)</f>
        <v>0</v>
      </c>
      <c r="BI182" s="224">
        <f>IF(N182="nulová",J182,0)</f>
        <v>0</v>
      </c>
      <c r="BJ182" s="17" t="s">
        <v>135</v>
      </c>
      <c r="BK182" s="224">
        <f>ROUND(I182*H182,2)</f>
        <v>0</v>
      </c>
      <c r="BL182" s="17" t="s">
        <v>262</v>
      </c>
      <c r="BM182" s="223" t="s">
        <v>1228</v>
      </c>
    </row>
    <row r="183" spans="2:65" s="1" customFormat="1" ht="16.5" customHeight="1">
      <c r="B183" s="39"/>
      <c r="C183" s="212" t="s">
        <v>541</v>
      </c>
      <c r="D183" s="212" t="s">
        <v>189</v>
      </c>
      <c r="E183" s="213" t="s">
        <v>1229</v>
      </c>
      <c r="F183" s="214" t="s">
        <v>1230</v>
      </c>
      <c r="G183" s="215" t="s">
        <v>339</v>
      </c>
      <c r="H183" s="216">
        <v>1</v>
      </c>
      <c r="I183" s="217"/>
      <c r="J183" s="218">
        <f>ROUND(I183*H183,2)</f>
        <v>0</v>
      </c>
      <c r="K183" s="214" t="s">
        <v>193</v>
      </c>
      <c r="L183" s="44"/>
      <c r="M183" s="219" t="s">
        <v>30</v>
      </c>
      <c r="N183" s="220" t="s">
        <v>49</v>
      </c>
      <c r="O183" s="84"/>
      <c r="P183" s="221">
        <f>O183*H183</f>
        <v>0</v>
      </c>
      <c r="Q183" s="221">
        <v>0.00021</v>
      </c>
      <c r="R183" s="221">
        <f>Q183*H183</f>
        <v>0.00021</v>
      </c>
      <c r="S183" s="221">
        <v>0</v>
      </c>
      <c r="T183" s="222">
        <f>S183*H183</f>
        <v>0</v>
      </c>
      <c r="AR183" s="223" t="s">
        <v>194</v>
      </c>
      <c r="AT183" s="223" t="s">
        <v>189</v>
      </c>
      <c r="AU183" s="223" t="s">
        <v>135</v>
      </c>
      <c r="AY183" s="17" t="s">
        <v>187</v>
      </c>
      <c r="BE183" s="224">
        <f>IF(N183="základní",J183,0)</f>
        <v>0</v>
      </c>
      <c r="BF183" s="224">
        <f>IF(N183="snížená",J183,0)</f>
        <v>0</v>
      </c>
      <c r="BG183" s="224">
        <f>IF(N183="zákl. přenesená",J183,0)</f>
        <v>0</v>
      </c>
      <c r="BH183" s="224">
        <f>IF(N183="sníž. přenesená",J183,0)</f>
        <v>0</v>
      </c>
      <c r="BI183" s="224">
        <f>IF(N183="nulová",J183,0)</f>
        <v>0</v>
      </c>
      <c r="BJ183" s="17" t="s">
        <v>135</v>
      </c>
      <c r="BK183" s="224">
        <f>ROUND(I183*H183,2)</f>
        <v>0</v>
      </c>
      <c r="BL183" s="17" t="s">
        <v>194</v>
      </c>
      <c r="BM183" s="223" t="s">
        <v>1231</v>
      </c>
    </row>
    <row r="184" spans="2:65" s="1" customFormat="1" ht="24" customHeight="1">
      <c r="B184" s="39"/>
      <c r="C184" s="212" t="s">
        <v>545</v>
      </c>
      <c r="D184" s="212" t="s">
        <v>189</v>
      </c>
      <c r="E184" s="213" t="s">
        <v>1232</v>
      </c>
      <c r="F184" s="214" t="s">
        <v>1233</v>
      </c>
      <c r="G184" s="215" t="s">
        <v>236</v>
      </c>
      <c r="H184" s="216">
        <v>206</v>
      </c>
      <c r="I184" s="217"/>
      <c r="J184" s="218">
        <f>ROUND(I184*H184,2)</f>
        <v>0</v>
      </c>
      <c r="K184" s="214" t="s">
        <v>193</v>
      </c>
      <c r="L184" s="44"/>
      <c r="M184" s="219" t="s">
        <v>30</v>
      </c>
      <c r="N184" s="220" t="s">
        <v>49</v>
      </c>
      <c r="O184" s="84"/>
      <c r="P184" s="221">
        <f>O184*H184</f>
        <v>0</v>
      </c>
      <c r="Q184" s="221">
        <v>0.0004</v>
      </c>
      <c r="R184" s="221">
        <f>Q184*H184</f>
        <v>0.0824</v>
      </c>
      <c r="S184" s="221">
        <v>0</v>
      </c>
      <c r="T184" s="222">
        <f>S184*H184</f>
        <v>0</v>
      </c>
      <c r="AR184" s="223" t="s">
        <v>262</v>
      </c>
      <c r="AT184" s="223" t="s">
        <v>189</v>
      </c>
      <c r="AU184" s="223" t="s">
        <v>135</v>
      </c>
      <c r="AY184" s="17" t="s">
        <v>187</v>
      </c>
      <c r="BE184" s="224">
        <f>IF(N184="základní",J184,0)</f>
        <v>0</v>
      </c>
      <c r="BF184" s="224">
        <f>IF(N184="snížená",J184,0)</f>
        <v>0</v>
      </c>
      <c r="BG184" s="224">
        <f>IF(N184="zákl. přenesená",J184,0)</f>
        <v>0</v>
      </c>
      <c r="BH184" s="224">
        <f>IF(N184="sníž. přenesená",J184,0)</f>
        <v>0</v>
      </c>
      <c r="BI184" s="224">
        <f>IF(N184="nulová",J184,0)</f>
        <v>0</v>
      </c>
      <c r="BJ184" s="17" t="s">
        <v>135</v>
      </c>
      <c r="BK184" s="224">
        <f>ROUND(I184*H184,2)</f>
        <v>0</v>
      </c>
      <c r="BL184" s="17" t="s">
        <v>262</v>
      </c>
      <c r="BM184" s="223" t="s">
        <v>1234</v>
      </c>
    </row>
    <row r="185" spans="2:65" s="1" customFormat="1" ht="16.5" customHeight="1">
      <c r="B185" s="39"/>
      <c r="C185" s="212" t="s">
        <v>549</v>
      </c>
      <c r="D185" s="212" t="s">
        <v>189</v>
      </c>
      <c r="E185" s="213" t="s">
        <v>1235</v>
      </c>
      <c r="F185" s="214" t="s">
        <v>1236</v>
      </c>
      <c r="G185" s="215" t="s">
        <v>236</v>
      </c>
      <c r="H185" s="216">
        <v>206</v>
      </c>
      <c r="I185" s="217"/>
      <c r="J185" s="218">
        <f>ROUND(I185*H185,2)</f>
        <v>0</v>
      </c>
      <c r="K185" s="214" t="s">
        <v>193</v>
      </c>
      <c r="L185" s="44"/>
      <c r="M185" s="219" t="s">
        <v>30</v>
      </c>
      <c r="N185" s="220" t="s">
        <v>49</v>
      </c>
      <c r="O185" s="84"/>
      <c r="P185" s="221">
        <f>O185*H185</f>
        <v>0</v>
      </c>
      <c r="Q185" s="221">
        <v>1E-05</v>
      </c>
      <c r="R185" s="221">
        <f>Q185*H185</f>
        <v>0.00206</v>
      </c>
      <c r="S185" s="221">
        <v>0</v>
      </c>
      <c r="T185" s="222">
        <f>S185*H185</f>
        <v>0</v>
      </c>
      <c r="AR185" s="223" t="s">
        <v>262</v>
      </c>
      <c r="AT185" s="223" t="s">
        <v>189</v>
      </c>
      <c r="AU185" s="223" t="s">
        <v>135</v>
      </c>
      <c r="AY185" s="17" t="s">
        <v>187</v>
      </c>
      <c r="BE185" s="224">
        <f>IF(N185="základní",J185,0)</f>
        <v>0</v>
      </c>
      <c r="BF185" s="224">
        <f>IF(N185="snížená",J185,0)</f>
        <v>0</v>
      </c>
      <c r="BG185" s="224">
        <f>IF(N185="zákl. přenesená",J185,0)</f>
        <v>0</v>
      </c>
      <c r="BH185" s="224">
        <f>IF(N185="sníž. přenesená",J185,0)</f>
        <v>0</v>
      </c>
      <c r="BI185" s="224">
        <f>IF(N185="nulová",J185,0)</f>
        <v>0</v>
      </c>
      <c r="BJ185" s="17" t="s">
        <v>135</v>
      </c>
      <c r="BK185" s="224">
        <f>ROUND(I185*H185,2)</f>
        <v>0</v>
      </c>
      <c r="BL185" s="17" t="s">
        <v>262</v>
      </c>
      <c r="BM185" s="223" t="s">
        <v>1237</v>
      </c>
    </row>
    <row r="186" spans="2:65" s="1" customFormat="1" ht="24" customHeight="1">
      <c r="B186" s="39"/>
      <c r="C186" s="212" t="s">
        <v>553</v>
      </c>
      <c r="D186" s="212" t="s">
        <v>189</v>
      </c>
      <c r="E186" s="213" t="s">
        <v>1238</v>
      </c>
      <c r="F186" s="214" t="s">
        <v>1239</v>
      </c>
      <c r="G186" s="215" t="s">
        <v>436</v>
      </c>
      <c r="H186" s="216">
        <v>1</v>
      </c>
      <c r="I186" s="217"/>
      <c r="J186" s="218">
        <f>ROUND(I186*H186,2)</f>
        <v>0</v>
      </c>
      <c r="K186" s="214" t="s">
        <v>30</v>
      </c>
      <c r="L186" s="44"/>
      <c r="M186" s="219" t="s">
        <v>30</v>
      </c>
      <c r="N186" s="220" t="s">
        <v>49</v>
      </c>
      <c r="O186" s="84"/>
      <c r="P186" s="221">
        <f>O186*H186</f>
        <v>0</v>
      </c>
      <c r="Q186" s="221">
        <v>0.42368</v>
      </c>
      <c r="R186" s="221">
        <f>Q186*H186</f>
        <v>0.42368</v>
      </c>
      <c r="S186" s="221">
        <v>0</v>
      </c>
      <c r="T186" s="222">
        <f>S186*H186</f>
        <v>0</v>
      </c>
      <c r="AR186" s="223" t="s">
        <v>194</v>
      </c>
      <c r="AT186" s="223" t="s">
        <v>189</v>
      </c>
      <c r="AU186" s="223" t="s">
        <v>135</v>
      </c>
      <c r="AY186" s="17" t="s">
        <v>187</v>
      </c>
      <c r="BE186" s="224">
        <f>IF(N186="základní",J186,0)</f>
        <v>0</v>
      </c>
      <c r="BF186" s="224">
        <f>IF(N186="snížená",J186,0)</f>
        <v>0</v>
      </c>
      <c r="BG186" s="224">
        <f>IF(N186="zákl. přenesená",J186,0)</f>
        <v>0</v>
      </c>
      <c r="BH186" s="224">
        <f>IF(N186="sníž. přenesená",J186,0)</f>
        <v>0</v>
      </c>
      <c r="BI186" s="224">
        <f>IF(N186="nulová",J186,0)</f>
        <v>0</v>
      </c>
      <c r="BJ186" s="17" t="s">
        <v>135</v>
      </c>
      <c r="BK186" s="224">
        <f>ROUND(I186*H186,2)</f>
        <v>0</v>
      </c>
      <c r="BL186" s="17" t="s">
        <v>194</v>
      </c>
      <c r="BM186" s="223" t="s">
        <v>1240</v>
      </c>
    </row>
    <row r="187" spans="2:65" s="1" customFormat="1" ht="24" customHeight="1">
      <c r="B187" s="39"/>
      <c r="C187" s="212" t="s">
        <v>557</v>
      </c>
      <c r="D187" s="212" t="s">
        <v>189</v>
      </c>
      <c r="E187" s="213" t="s">
        <v>1241</v>
      </c>
      <c r="F187" s="214" t="s">
        <v>1242</v>
      </c>
      <c r="G187" s="215" t="s">
        <v>269</v>
      </c>
      <c r="H187" s="216">
        <v>0.711</v>
      </c>
      <c r="I187" s="217"/>
      <c r="J187" s="218">
        <f>ROUND(I187*H187,2)</f>
        <v>0</v>
      </c>
      <c r="K187" s="214" t="s">
        <v>193</v>
      </c>
      <c r="L187" s="44"/>
      <c r="M187" s="219" t="s">
        <v>30</v>
      </c>
      <c r="N187" s="220" t="s">
        <v>49</v>
      </c>
      <c r="O187" s="84"/>
      <c r="P187" s="221">
        <f>O187*H187</f>
        <v>0</v>
      </c>
      <c r="Q187" s="221">
        <v>0</v>
      </c>
      <c r="R187" s="221">
        <f>Q187*H187</f>
        <v>0</v>
      </c>
      <c r="S187" s="221">
        <v>0</v>
      </c>
      <c r="T187" s="222">
        <f>S187*H187</f>
        <v>0</v>
      </c>
      <c r="AR187" s="223" t="s">
        <v>262</v>
      </c>
      <c r="AT187" s="223" t="s">
        <v>189</v>
      </c>
      <c r="AU187" s="223" t="s">
        <v>135</v>
      </c>
      <c r="AY187" s="17" t="s">
        <v>187</v>
      </c>
      <c r="BE187" s="224">
        <f>IF(N187="základní",J187,0)</f>
        <v>0</v>
      </c>
      <c r="BF187" s="224">
        <f>IF(N187="snížená",J187,0)</f>
        <v>0</v>
      </c>
      <c r="BG187" s="224">
        <f>IF(N187="zákl. přenesená",J187,0)</f>
        <v>0</v>
      </c>
      <c r="BH187" s="224">
        <f>IF(N187="sníž. přenesená",J187,0)</f>
        <v>0</v>
      </c>
      <c r="BI187" s="224">
        <f>IF(N187="nulová",J187,0)</f>
        <v>0</v>
      </c>
      <c r="BJ187" s="17" t="s">
        <v>135</v>
      </c>
      <c r="BK187" s="224">
        <f>ROUND(I187*H187,2)</f>
        <v>0</v>
      </c>
      <c r="BL187" s="17" t="s">
        <v>262</v>
      </c>
      <c r="BM187" s="223" t="s">
        <v>1243</v>
      </c>
    </row>
    <row r="188" spans="2:63" s="11" customFormat="1" ht="22.8" customHeight="1">
      <c r="B188" s="196"/>
      <c r="C188" s="197"/>
      <c r="D188" s="198" t="s">
        <v>76</v>
      </c>
      <c r="E188" s="210" t="s">
        <v>1244</v>
      </c>
      <c r="F188" s="210" t="s">
        <v>1245</v>
      </c>
      <c r="G188" s="197"/>
      <c r="H188" s="197"/>
      <c r="I188" s="200"/>
      <c r="J188" s="211">
        <f>BK188</f>
        <v>0</v>
      </c>
      <c r="K188" s="197"/>
      <c r="L188" s="202"/>
      <c r="M188" s="203"/>
      <c r="N188" s="204"/>
      <c r="O188" s="204"/>
      <c r="P188" s="205">
        <f>SUM(P189:P234)</f>
        <v>0</v>
      </c>
      <c r="Q188" s="204"/>
      <c r="R188" s="205">
        <f>SUM(R189:R234)</f>
        <v>0.31592000000000015</v>
      </c>
      <c r="S188" s="204"/>
      <c r="T188" s="206">
        <f>SUM(T189:T234)</f>
        <v>0</v>
      </c>
      <c r="AR188" s="207" t="s">
        <v>135</v>
      </c>
      <c r="AT188" s="208" t="s">
        <v>76</v>
      </c>
      <c r="AU188" s="208" t="s">
        <v>21</v>
      </c>
      <c r="AY188" s="207" t="s">
        <v>187</v>
      </c>
      <c r="BK188" s="209">
        <f>SUM(BK189:BK234)</f>
        <v>0</v>
      </c>
    </row>
    <row r="189" spans="2:65" s="1" customFormat="1" ht="16.5" customHeight="1">
      <c r="B189" s="39"/>
      <c r="C189" s="212" t="s">
        <v>561</v>
      </c>
      <c r="D189" s="212" t="s">
        <v>189</v>
      </c>
      <c r="E189" s="213" t="s">
        <v>1246</v>
      </c>
      <c r="F189" s="214" t="s">
        <v>1247</v>
      </c>
      <c r="G189" s="215" t="s">
        <v>333</v>
      </c>
      <c r="H189" s="216">
        <v>2</v>
      </c>
      <c r="I189" s="217"/>
      <c r="J189" s="218">
        <f>ROUND(I189*H189,2)</f>
        <v>0</v>
      </c>
      <c r="K189" s="214" t="s">
        <v>193</v>
      </c>
      <c r="L189" s="44"/>
      <c r="M189" s="219" t="s">
        <v>30</v>
      </c>
      <c r="N189" s="220" t="s">
        <v>49</v>
      </c>
      <c r="O189" s="84"/>
      <c r="P189" s="221">
        <f>O189*H189</f>
        <v>0</v>
      </c>
      <c r="Q189" s="221">
        <v>0.00382</v>
      </c>
      <c r="R189" s="221">
        <f>Q189*H189</f>
        <v>0.00764</v>
      </c>
      <c r="S189" s="221">
        <v>0</v>
      </c>
      <c r="T189" s="222">
        <f>S189*H189</f>
        <v>0</v>
      </c>
      <c r="AR189" s="223" t="s">
        <v>262</v>
      </c>
      <c r="AT189" s="223" t="s">
        <v>189</v>
      </c>
      <c r="AU189" s="223" t="s">
        <v>135</v>
      </c>
      <c r="AY189" s="17" t="s">
        <v>187</v>
      </c>
      <c r="BE189" s="224">
        <f>IF(N189="základní",J189,0)</f>
        <v>0</v>
      </c>
      <c r="BF189" s="224">
        <f>IF(N189="snížená",J189,0)</f>
        <v>0</v>
      </c>
      <c r="BG189" s="224">
        <f>IF(N189="zákl. přenesená",J189,0)</f>
        <v>0</v>
      </c>
      <c r="BH189" s="224">
        <f>IF(N189="sníž. přenesená",J189,0)</f>
        <v>0</v>
      </c>
      <c r="BI189" s="224">
        <f>IF(N189="nulová",J189,0)</f>
        <v>0</v>
      </c>
      <c r="BJ189" s="17" t="s">
        <v>135</v>
      </c>
      <c r="BK189" s="224">
        <f>ROUND(I189*H189,2)</f>
        <v>0</v>
      </c>
      <c r="BL189" s="17" t="s">
        <v>262</v>
      </c>
      <c r="BM189" s="223" t="s">
        <v>1248</v>
      </c>
    </row>
    <row r="190" spans="2:47" s="1" customFormat="1" ht="12">
      <c r="B190" s="39"/>
      <c r="C190" s="40"/>
      <c r="D190" s="225" t="s">
        <v>196</v>
      </c>
      <c r="E190" s="40"/>
      <c r="F190" s="226" t="s">
        <v>1249</v>
      </c>
      <c r="G190" s="40"/>
      <c r="H190" s="40"/>
      <c r="I190" s="136"/>
      <c r="J190" s="40"/>
      <c r="K190" s="40"/>
      <c r="L190" s="44"/>
      <c r="M190" s="227"/>
      <c r="N190" s="84"/>
      <c r="O190" s="84"/>
      <c r="P190" s="84"/>
      <c r="Q190" s="84"/>
      <c r="R190" s="84"/>
      <c r="S190" s="84"/>
      <c r="T190" s="85"/>
      <c r="AT190" s="17" t="s">
        <v>196</v>
      </c>
      <c r="AU190" s="17" t="s">
        <v>135</v>
      </c>
    </row>
    <row r="191" spans="2:65" s="1" customFormat="1" ht="16.5" customHeight="1">
      <c r="B191" s="39"/>
      <c r="C191" s="212" t="s">
        <v>565</v>
      </c>
      <c r="D191" s="212" t="s">
        <v>189</v>
      </c>
      <c r="E191" s="213" t="s">
        <v>1250</v>
      </c>
      <c r="F191" s="214" t="s">
        <v>1251</v>
      </c>
      <c r="G191" s="215" t="s">
        <v>333</v>
      </c>
      <c r="H191" s="216">
        <v>2</v>
      </c>
      <c r="I191" s="217"/>
      <c r="J191" s="218">
        <f>ROUND(I191*H191,2)</f>
        <v>0</v>
      </c>
      <c r="K191" s="214" t="s">
        <v>193</v>
      </c>
      <c r="L191" s="44"/>
      <c r="M191" s="219" t="s">
        <v>30</v>
      </c>
      <c r="N191" s="220" t="s">
        <v>49</v>
      </c>
      <c r="O191" s="84"/>
      <c r="P191" s="221">
        <f>O191*H191</f>
        <v>0</v>
      </c>
      <c r="Q191" s="221">
        <v>0.00203</v>
      </c>
      <c r="R191" s="221">
        <f>Q191*H191</f>
        <v>0.00406</v>
      </c>
      <c r="S191" s="221">
        <v>0</v>
      </c>
      <c r="T191" s="222">
        <f>S191*H191</f>
        <v>0</v>
      </c>
      <c r="AR191" s="223" t="s">
        <v>262</v>
      </c>
      <c r="AT191" s="223" t="s">
        <v>189</v>
      </c>
      <c r="AU191" s="223" t="s">
        <v>135</v>
      </c>
      <c r="AY191" s="17" t="s">
        <v>187</v>
      </c>
      <c r="BE191" s="224">
        <f>IF(N191="základní",J191,0)</f>
        <v>0</v>
      </c>
      <c r="BF191" s="224">
        <f>IF(N191="snížená",J191,0)</f>
        <v>0</v>
      </c>
      <c r="BG191" s="224">
        <f>IF(N191="zákl. přenesená",J191,0)</f>
        <v>0</v>
      </c>
      <c r="BH191" s="224">
        <f>IF(N191="sníž. přenesená",J191,0)</f>
        <v>0</v>
      </c>
      <c r="BI191" s="224">
        <f>IF(N191="nulová",J191,0)</f>
        <v>0</v>
      </c>
      <c r="BJ191" s="17" t="s">
        <v>135</v>
      </c>
      <c r="BK191" s="224">
        <f>ROUND(I191*H191,2)</f>
        <v>0</v>
      </c>
      <c r="BL191" s="17" t="s">
        <v>262</v>
      </c>
      <c r="BM191" s="223" t="s">
        <v>1252</v>
      </c>
    </row>
    <row r="192" spans="2:65" s="1" customFormat="1" ht="16.5" customHeight="1">
      <c r="B192" s="39"/>
      <c r="C192" s="212" t="s">
        <v>569</v>
      </c>
      <c r="D192" s="212" t="s">
        <v>189</v>
      </c>
      <c r="E192" s="213" t="s">
        <v>1253</v>
      </c>
      <c r="F192" s="214" t="s">
        <v>1254</v>
      </c>
      <c r="G192" s="215" t="s">
        <v>339</v>
      </c>
      <c r="H192" s="216">
        <v>7</v>
      </c>
      <c r="I192" s="217"/>
      <c r="J192" s="218">
        <f>ROUND(I192*H192,2)</f>
        <v>0</v>
      </c>
      <c r="K192" s="214" t="s">
        <v>30</v>
      </c>
      <c r="L192" s="44"/>
      <c r="M192" s="219" t="s">
        <v>30</v>
      </c>
      <c r="N192" s="220" t="s">
        <v>49</v>
      </c>
      <c r="O192" s="84"/>
      <c r="P192" s="221">
        <f>O192*H192</f>
        <v>0</v>
      </c>
      <c r="Q192" s="221">
        <v>0</v>
      </c>
      <c r="R192" s="221">
        <f>Q192*H192</f>
        <v>0</v>
      </c>
      <c r="S192" s="221">
        <v>0</v>
      </c>
      <c r="T192" s="222">
        <f>S192*H192</f>
        <v>0</v>
      </c>
      <c r="AR192" s="223" t="s">
        <v>262</v>
      </c>
      <c r="AT192" s="223" t="s">
        <v>189</v>
      </c>
      <c r="AU192" s="223" t="s">
        <v>135</v>
      </c>
      <c r="AY192" s="17" t="s">
        <v>187</v>
      </c>
      <c r="BE192" s="224">
        <f>IF(N192="základní",J192,0)</f>
        <v>0</v>
      </c>
      <c r="BF192" s="224">
        <f>IF(N192="snížená",J192,0)</f>
        <v>0</v>
      </c>
      <c r="BG192" s="224">
        <f>IF(N192="zákl. přenesená",J192,0)</f>
        <v>0</v>
      </c>
      <c r="BH192" s="224">
        <f>IF(N192="sníž. přenesená",J192,0)</f>
        <v>0</v>
      </c>
      <c r="BI192" s="224">
        <f>IF(N192="nulová",J192,0)</f>
        <v>0</v>
      </c>
      <c r="BJ192" s="17" t="s">
        <v>135</v>
      </c>
      <c r="BK192" s="224">
        <f>ROUND(I192*H192,2)</f>
        <v>0</v>
      </c>
      <c r="BL192" s="17" t="s">
        <v>262</v>
      </c>
      <c r="BM192" s="223" t="s">
        <v>1255</v>
      </c>
    </row>
    <row r="193" spans="2:65" s="1" customFormat="1" ht="16.5" customHeight="1">
      <c r="B193" s="39"/>
      <c r="C193" s="212" t="s">
        <v>574</v>
      </c>
      <c r="D193" s="212" t="s">
        <v>189</v>
      </c>
      <c r="E193" s="213" t="s">
        <v>1256</v>
      </c>
      <c r="F193" s="214" t="s">
        <v>1257</v>
      </c>
      <c r="G193" s="215" t="s">
        <v>339</v>
      </c>
      <c r="H193" s="216">
        <v>1</v>
      </c>
      <c r="I193" s="217"/>
      <c r="J193" s="218">
        <f>ROUND(I193*H193,2)</f>
        <v>0</v>
      </c>
      <c r="K193" s="214" t="s">
        <v>193</v>
      </c>
      <c r="L193" s="44"/>
      <c r="M193" s="219" t="s">
        <v>30</v>
      </c>
      <c r="N193" s="220" t="s">
        <v>49</v>
      </c>
      <c r="O193" s="84"/>
      <c r="P193" s="221">
        <f>O193*H193</f>
        <v>0</v>
      </c>
      <c r="Q193" s="221">
        <v>0.00178</v>
      </c>
      <c r="R193" s="221">
        <f>Q193*H193</f>
        <v>0.00178</v>
      </c>
      <c r="S193" s="221">
        <v>0</v>
      </c>
      <c r="T193" s="222">
        <f>S193*H193</f>
        <v>0</v>
      </c>
      <c r="AR193" s="223" t="s">
        <v>262</v>
      </c>
      <c r="AT193" s="223" t="s">
        <v>189</v>
      </c>
      <c r="AU193" s="223" t="s">
        <v>135</v>
      </c>
      <c r="AY193" s="17" t="s">
        <v>187</v>
      </c>
      <c r="BE193" s="224">
        <f>IF(N193="základní",J193,0)</f>
        <v>0</v>
      </c>
      <c r="BF193" s="224">
        <f>IF(N193="snížená",J193,0)</f>
        <v>0</v>
      </c>
      <c r="BG193" s="224">
        <f>IF(N193="zákl. přenesená",J193,0)</f>
        <v>0</v>
      </c>
      <c r="BH193" s="224">
        <f>IF(N193="sníž. přenesená",J193,0)</f>
        <v>0</v>
      </c>
      <c r="BI193" s="224">
        <f>IF(N193="nulová",J193,0)</f>
        <v>0</v>
      </c>
      <c r="BJ193" s="17" t="s">
        <v>135</v>
      </c>
      <c r="BK193" s="224">
        <f>ROUND(I193*H193,2)</f>
        <v>0</v>
      </c>
      <c r="BL193" s="17" t="s">
        <v>262</v>
      </c>
      <c r="BM193" s="223" t="s">
        <v>1258</v>
      </c>
    </row>
    <row r="194" spans="2:65" s="1" customFormat="1" ht="16.5" customHeight="1">
      <c r="B194" s="39"/>
      <c r="C194" s="250" t="s">
        <v>578</v>
      </c>
      <c r="D194" s="250" t="s">
        <v>275</v>
      </c>
      <c r="E194" s="251" t="s">
        <v>1259</v>
      </c>
      <c r="F194" s="252" t="s">
        <v>1260</v>
      </c>
      <c r="G194" s="253" t="s">
        <v>339</v>
      </c>
      <c r="H194" s="254">
        <v>1</v>
      </c>
      <c r="I194" s="255"/>
      <c r="J194" s="256">
        <f>ROUND(I194*H194,2)</f>
        <v>0</v>
      </c>
      <c r="K194" s="252" t="s">
        <v>193</v>
      </c>
      <c r="L194" s="257"/>
      <c r="M194" s="258" t="s">
        <v>30</v>
      </c>
      <c r="N194" s="259" t="s">
        <v>49</v>
      </c>
      <c r="O194" s="84"/>
      <c r="P194" s="221">
        <f>O194*H194</f>
        <v>0</v>
      </c>
      <c r="Q194" s="221">
        <v>0.021</v>
      </c>
      <c r="R194" s="221">
        <f>Q194*H194</f>
        <v>0.021</v>
      </c>
      <c r="S194" s="221">
        <v>0</v>
      </c>
      <c r="T194" s="222">
        <f>S194*H194</f>
        <v>0</v>
      </c>
      <c r="AR194" s="223" t="s">
        <v>365</v>
      </c>
      <c r="AT194" s="223" t="s">
        <v>275</v>
      </c>
      <c r="AU194" s="223" t="s">
        <v>135</v>
      </c>
      <c r="AY194" s="17" t="s">
        <v>187</v>
      </c>
      <c r="BE194" s="224">
        <f>IF(N194="základní",J194,0)</f>
        <v>0</v>
      </c>
      <c r="BF194" s="224">
        <f>IF(N194="snížená",J194,0)</f>
        <v>0</v>
      </c>
      <c r="BG194" s="224">
        <f>IF(N194="zákl. přenesená",J194,0)</f>
        <v>0</v>
      </c>
      <c r="BH194" s="224">
        <f>IF(N194="sníž. přenesená",J194,0)</f>
        <v>0</v>
      </c>
      <c r="BI194" s="224">
        <f>IF(N194="nulová",J194,0)</f>
        <v>0</v>
      </c>
      <c r="BJ194" s="17" t="s">
        <v>135</v>
      </c>
      <c r="BK194" s="224">
        <f>ROUND(I194*H194,2)</f>
        <v>0</v>
      </c>
      <c r="BL194" s="17" t="s">
        <v>262</v>
      </c>
      <c r="BM194" s="223" t="s">
        <v>1261</v>
      </c>
    </row>
    <row r="195" spans="2:65" s="1" customFormat="1" ht="16.5" customHeight="1">
      <c r="B195" s="39"/>
      <c r="C195" s="212" t="s">
        <v>582</v>
      </c>
      <c r="D195" s="212" t="s">
        <v>189</v>
      </c>
      <c r="E195" s="213" t="s">
        <v>1262</v>
      </c>
      <c r="F195" s="214" t="s">
        <v>1263</v>
      </c>
      <c r="G195" s="215" t="s">
        <v>339</v>
      </c>
      <c r="H195" s="216">
        <v>2</v>
      </c>
      <c r="I195" s="217"/>
      <c r="J195" s="218">
        <f>ROUND(I195*H195,2)</f>
        <v>0</v>
      </c>
      <c r="K195" s="214" t="s">
        <v>193</v>
      </c>
      <c r="L195" s="44"/>
      <c r="M195" s="219" t="s">
        <v>30</v>
      </c>
      <c r="N195" s="220" t="s">
        <v>49</v>
      </c>
      <c r="O195" s="84"/>
      <c r="P195" s="221">
        <f>O195*H195</f>
        <v>0</v>
      </c>
      <c r="Q195" s="221">
        <v>0.00242</v>
      </c>
      <c r="R195" s="221">
        <f>Q195*H195</f>
        <v>0.00484</v>
      </c>
      <c r="S195" s="221">
        <v>0</v>
      </c>
      <c r="T195" s="222">
        <f>S195*H195</f>
        <v>0</v>
      </c>
      <c r="AR195" s="223" t="s">
        <v>262</v>
      </c>
      <c r="AT195" s="223" t="s">
        <v>189</v>
      </c>
      <c r="AU195" s="223" t="s">
        <v>135</v>
      </c>
      <c r="AY195" s="17" t="s">
        <v>187</v>
      </c>
      <c r="BE195" s="224">
        <f>IF(N195="základní",J195,0)</f>
        <v>0</v>
      </c>
      <c r="BF195" s="224">
        <f>IF(N195="snížená",J195,0)</f>
        <v>0</v>
      </c>
      <c r="BG195" s="224">
        <f>IF(N195="zákl. přenesená",J195,0)</f>
        <v>0</v>
      </c>
      <c r="BH195" s="224">
        <f>IF(N195="sníž. přenesená",J195,0)</f>
        <v>0</v>
      </c>
      <c r="BI195" s="224">
        <f>IF(N195="nulová",J195,0)</f>
        <v>0</v>
      </c>
      <c r="BJ195" s="17" t="s">
        <v>135</v>
      </c>
      <c r="BK195" s="224">
        <f>ROUND(I195*H195,2)</f>
        <v>0</v>
      </c>
      <c r="BL195" s="17" t="s">
        <v>262</v>
      </c>
      <c r="BM195" s="223" t="s">
        <v>1264</v>
      </c>
    </row>
    <row r="196" spans="2:65" s="1" customFormat="1" ht="16.5" customHeight="1">
      <c r="B196" s="39"/>
      <c r="C196" s="250" t="s">
        <v>586</v>
      </c>
      <c r="D196" s="250" t="s">
        <v>275</v>
      </c>
      <c r="E196" s="251" t="s">
        <v>1265</v>
      </c>
      <c r="F196" s="252" t="s">
        <v>1266</v>
      </c>
      <c r="G196" s="253" t="s">
        <v>339</v>
      </c>
      <c r="H196" s="254">
        <v>3</v>
      </c>
      <c r="I196" s="255"/>
      <c r="J196" s="256">
        <f>ROUND(I196*H196,2)</f>
        <v>0</v>
      </c>
      <c r="K196" s="252" t="s">
        <v>193</v>
      </c>
      <c r="L196" s="257"/>
      <c r="M196" s="258" t="s">
        <v>30</v>
      </c>
      <c r="N196" s="259" t="s">
        <v>49</v>
      </c>
      <c r="O196" s="84"/>
      <c r="P196" s="221">
        <f>O196*H196</f>
        <v>0</v>
      </c>
      <c r="Q196" s="221">
        <v>0.0013</v>
      </c>
      <c r="R196" s="221">
        <f>Q196*H196</f>
        <v>0.0039</v>
      </c>
      <c r="S196" s="221">
        <v>0</v>
      </c>
      <c r="T196" s="222">
        <f>S196*H196</f>
        <v>0</v>
      </c>
      <c r="AR196" s="223" t="s">
        <v>365</v>
      </c>
      <c r="AT196" s="223" t="s">
        <v>275</v>
      </c>
      <c r="AU196" s="223" t="s">
        <v>135</v>
      </c>
      <c r="AY196" s="17" t="s">
        <v>187</v>
      </c>
      <c r="BE196" s="224">
        <f>IF(N196="základní",J196,0)</f>
        <v>0</v>
      </c>
      <c r="BF196" s="224">
        <f>IF(N196="snížená",J196,0)</f>
        <v>0</v>
      </c>
      <c r="BG196" s="224">
        <f>IF(N196="zákl. přenesená",J196,0)</f>
        <v>0</v>
      </c>
      <c r="BH196" s="224">
        <f>IF(N196="sníž. přenesená",J196,0)</f>
        <v>0</v>
      </c>
      <c r="BI196" s="224">
        <f>IF(N196="nulová",J196,0)</f>
        <v>0</v>
      </c>
      <c r="BJ196" s="17" t="s">
        <v>135</v>
      </c>
      <c r="BK196" s="224">
        <f>ROUND(I196*H196,2)</f>
        <v>0</v>
      </c>
      <c r="BL196" s="17" t="s">
        <v>262</v>
      </c>
      <c r="BM196" s="223" t="s">
        <v>1267</v>
      </c>
    </row>
    <row r="197" spans="2:65" s="1" customFormat="1" ht="16.5" customHeight="1">
      <c r="B197" s="39"/>
      <c r="C197" s="250" t="s">
        <v>590</v>
      </c>
      <c r="D197" s="250" t="s">
        <v>275</v>
      </c>
      <c r="E197" s="251" t="s">
        <v>1268</v>
      </c>
      <c r="F197" s="252" t="s">
        <v>1269</v>
      </c>
      <c r="G197" s="253" t="s">
        <v>339</v>
      </c>
      <c r="H197" s="254">
        <v>2</v>
      </c>
      <c r="I197" s="255"/>
      <c r="J197" s="256">
        <f>ROUND(I197*H197,2)</f>
        <v>0</v>
      </c>
      <c r="K197" s="252" t="s">
        <v>193</v>
      </c>
      <c r="L197" s="257"/>
      <c r="M197" s="258" t="s">
        <v>30</v>
      </c>
      <c r="N197" s="259" t="s">
        <v>49</v>
      </c>
      <c r="O197" s="84"/>
      <c r="P197" s="221">
        <f>O197*H197</f>
        <v>0</v>
      </c>
      <c r="Q197" s="221">
        <v>0.016</v>
      </c>
      <c r="R197" s="221">
        <f>Q197*H197</f>
        <v>0.032</v>
      </c>
      <c r="S197" s="221">
        <v>0</v>
      </c>
      <c r="T197" s="222">
        <f>S197*H197</f>
        <v>0</v>
      </c>
      <c r="AR197" s="223" t="s">
        <v>365</v>
      </c>
      <c r="AT197" s="223" t="s">
        <v>275</v>
      </c>
      <c r="AU197" s="223" t="s">
        <v>135</v>
      </c>
      <c r="AY197" s="17" t="s">
        <v>187</v>
      </c>
      <c r="BE197" s="224">
        <f>IF(N197="základní",J197,0)</f>
        <v>0</v>
      </c>
      <c r="BF197" s="224">
        <f>IF(N197="snížená",J197,0)</f>
        <v>0</v>
      </c>
      <c r="BG197" s="224">
        <f>IF(N197="zákl. přenesená",J197,0)</f>
        <v>0</v>
      </c>
      <c r="BH197" s="224">
        <f>IF(N197="sníž. přenesená",J197,0)</f>
        <v>0</v>
      </c>
      <c r="BI197" s="224">
        <f>IF(N197="nulová",J197,0)</f>
        <v>0</v>
      </c>
      <c r="BJ197" s="17" t="s">
        <v>135</v>
      </c>
      <c r="BK197" s="224">
        <f>ROUND(I197*H197,2)</f>
        <v>0</v>
      </c>
      <c r="BL197" s="17" t="s">
        <v>262</v>
      </c>
      <c r="BM197" s="223" t="s">
        <v>1270</v>
      </c>
    </row>
    <row r="198" spans="2:65" s="1" customFormat="1" ht="24" customHeight="1">
      <c r="B198" s="39"/>
      <c r="C198" s="250" t="s">
        <v>595</v>
      </c>
      <c r="D198" s="250" t="s">
        <v>275</v>
      </c>
      <c r="E198" s="251" t="s">
        <v>1271</v>
      </c>
      <c r="F198" s="252" t="s">
        <v>1272</v>
      </c>
      <c r="G198" s="253" t="s">
        <v>339</v>
      </c>
      <c r="H198" s="254">
        <v>2</v>
      </c>
      <c r="I198" s="255"/>
      <c r="J198" s="256">
        <f>ROUND(I198*H198,2)</f>
        <v>0</v>
      </c>
      <c r="K198" s="252" t="s">
        <v>193</v>
      </c>
      <c r="L198" s="257"/>
      <c r="M198" s="258" t="s">
        <v>30</v>
      </c>
      <c r="N198" s="259" t="s">
        <v>49</v>
      </c>
      <c r="O198" s="84"/>
      <c r="P198" s="221">
        <f>O198*H198</f>
        <v>0</v>
      </c>
      <c r="Q198" s="221">
        <v>0.016</v>
      </c>
      <c r="R198" s="221">
        <f>Q198*H198</f>
        <v>0.032</v>
      </c>
      <c r="S198" s="221">
        <v>0</v>
      </c>
      <c r="T198" s="222">
        <f>S198*H198</f>
        <v>0</v>
      </c>
      <c r="AR198" s="223" t="s">
        <v>365</v>
      </c>
      <c r="AT198" s="223" t="s">
        <v>275</v>
      </c>
      <c r="AU198" s="223" t="s">
        <v>135</v>
      </c>
      <c r="AY198" s="17" t="s">
        <v>187</v>
      </c>
      <c r="BE198" s="224">
        <f>IF(N198="základní",J198,0)</f>
        <v>0</v>
      </c>
      <c r="BF198" s="224">
        <f>IF(N198="snížená",J198,0)</f>
        <v>0</v>
      </c>
      <c r="BG198" s="224">
        <f>IF(N198="zákl. přenesená",J198,0)</f>
        <v>0</v>
      </c>
      <c r="BH198" s="224">
        <f>IF(N198="sníž. přenesená",J198,0)</f>
        <v>0</v>
      </c>
      <c r="BI198" s="224">
        <f>IF(N198="nulová",J198,0)</f>
        <v>0</v>
      </c>
      <c r="BJ198" s="17" t="s">
        <v>135</v>
      </c>
      <c r="BK198" s="224">
        <f>ROUND(I198*H198,2)</f>
        <v>0</v>
      </c>
      <c r="BL198" s="17" t="s">
        <v>262</v>
      </c>
      <c r="BM198" s="223" t="s">
        <v>1273</v>
      </c>
    </row>
    <row r="199" spans="2:65" s="1" customFormat="1" ht="24" customHeight="1">
      <c r="B199" s="39"/>
      <c r="C199" s="212" t="s">
        <v>600</v>
      </c>
      <c r="D199" s="212" t="s">
        <v>189</v>
      </c>
      <c r="E199" s="213" t="s">
        <v>1274</v>
      </c>
      <c r="F199" s="214" t="s">
        <v>1275</v>
      </c>
      <c r="G199" s="215" t="s">
        <v>333</v>
      </c>
      <c r="H199" s="216">
        <v>1</v>
      </c>
      <c r="I199" s="217"/>
      <c r="J199" s="218">
        <f>ROUND(I199*H199,2)</f>
        <v>0</v>
      </c>
      <c r="K199" s="214" t="s">
        <v>193</v>
      </c>
      <c r="L199" s="44"/>
      <c r="M199" s="219" t="s">
        <v>30</v>
      </c>
      <c r="N199" s="220" t="s">
        <v>49</v>
      </c>
      <c r="O199" s="84"/>
      <c r="P199" s="221">
        <f>O199*H199</f>
        <v>0</v>
      </c>
      <c r="Q199" s="221">
        <v>0.01375</v>
      </c>
      <c r="R199" s="221">
        <f>Q199*H199</f>
        <v>0.01375</v>
      </c>
      <c r="S199" s="221">
        <v>0</v>
      </c>
      <c r="T199" s="222">
        <f>S199*H199</f>
        <v>0</v>
      </c>
      <c r="AR199" s="223" t="s">
        <v>262</v>
      </c>
      <c r="AT199" s="223" t="s">
        <v>189</v>
      </c>
      <c r="AU199" s="223" t="s">
        <v>135</v>
      </c>
      <c r="AY199" s="17" t="s">
        <v>187</v>
      </c>
      <c r="BE199" s="224">
        <f>IF(N199="základní",J199,0)</f>
        <v>0</v>
      </c>
      <c r="BF199" s="224">
        <f>IF(N199="snížená",J199,0)</f>
        <v>0</v>
      </c>
      <c r="BG199" s="224">
        <f>IF(N199="zákl. přenesená",J199,0)</f>
        <v>0</v>
      </c>
      <c r="BH199" s="224">
        <f>IF(N199="sníž. přenesená",J199,0)</f>
        <v>0</v>
      </c>
      <c r="BI199" s="224">
        <f>IF(N199="nulová",J199,0)</f>
        <v>0</v>
      </c>
      <c r="BJ199" s="17" t="s">
        <v>135</v>
      </c>
      <c r="BK199" s="224">
        <f>ROUND(I199*H199,2)</f>
        <v>0</v>
      </c>
      <c r="BL199" s="17" t="s">
        <v>262</v>
      </c>
      <c r="BM199" s="223" t="s">
        <v>1276</v>
      </c>
    </row>
    <row r="200" spans="2:47" s="1" customFormat="1" ht="12">
      <c r="B200" s="39"/>
      <c r="C200" s="40"/>
      <c r="D200" s="225" t="s">
        <v>196</v>
      </c>
      <c r="E200" s="40"/>
      <c r="F200" s="226" t="s">
        <v>1277</v>
      </c>
      <c r="G200" s="40"/>
      <c r="H200" s="40"/>
      <c r="I200" s="136"/>
      <c r="J200" s="40"/>
      <c r="K200" s="40"/>
      <c r="L200" s="44"/>
      <c r="M200" s="227"/>
      <c r="N200" s="84"/>
      <c r="O200" s="84"/>
      <c r="P200" s="84"/>
      <c r="Q200" s="84"/>
      <c r="R200" s="84"/>
      <c r="S200" s="84"/>
      <c r="T200" s="85"/>
      <c r="AT200" s="17" t="s">
        <v>196</v>
      </c>
      <c r="AU200" s="17" t="s">
        <v>135</v>
      </c>
    </row>
    <row r="201" spans="2:65" s="1" customFormat="1" ht="24" customHeight="1">
      <c r="B201" s="39"/>
      <c r="C201" s="212" t="s">
        <v>604</v>
      </c>
      <c r="D201" s="212" t="s">
        <v>189</v>
      </c>
      <c r="E201" s="213" t="s">
        <v>1278</v>
      </c>
      <c r="F201" s="214" t="s">
        <v>1279</v>
      </c>
      <c r="G201" s="215" t="s">
        <v>333</v>
      </c>
      <c r="H201" s="216">
        <v>3</v>
      </c>
      <c r="I201" s="217"/>
      <c r="J201" s="218">
        <f>ROUND(I201*H201,2)</f>
        <v>0</v>
      </c>
      <c r="K201" s="214" t="s">
        <v>193</v>
      </c>
      <c r="L201" s="44"/>
      <c r="M201" s="219" t="s">
        <v>30</v>
      </c>
      <c r="N201" s="220" t="s">
        <v>49</v>
      </c>
      <c r="O201" s="84"/>
      <c r="P201" s="221">
        <f>O201*H201</f>
        <v>0</v>
      </c>
      <c r="Q201" s="221">
        <v>0.01528</v>
      </c>
      <c r="R201" s="221">
        <f>Q201*H201</f>
        <v>0.04584</v>
      </c>
      <c r="S201" s="221">
        <v>0</v>
      </c>
      <c r="T201" s="222">
        <f>S201*H201</f>
        <v>0</v>
      </c>
      <c r="AR201" s="223" t="s">
        <v>262</v>
      </c>
      <c r="AT201" s="223" t="s">
        <v>189</v>
      </c>
      <c r="AU201" s="223" t="s">
        <v>135</v>
      </c>
      <c r="AY201" s="17" t="s">
        <v>187</v>
      </c>
      <c r="BE201" s="224">
        <f>IF(N201="základní",J201,0)</f>
        <v>0</v>
      </c>
      <c r="BF201" s="224">
        <f>IF(N201="snížená",J201,0)</f>
        <v>0</v>
      </c>
      <c r="BG201" s="224">
        <f>IF(N201="zákl. přenesená",J201,0)</f>
        <v>0</v>
      </c>
      <c r="BH201" s="224">
        <f>IF(N201="sníž. přenesená",J201,0)</f>
        <v>0</v>
      </c>
      <c r="BI201" s="224">
        <f>IF(N201="nulová",J201,0)</f>
        <v>0</v>
      </c>
      <c r="BJ201" s="17" t="s">
        <v>135</v>
      </c>
      <c r="BK201" s="224">
        <f>ROUND(I201*H201,2)</f>
        <v>0</v>
      </c>
      <c r="BL201" s="17" t="s">
        <v>262</v>
      </c>
      <c r="BM201" s="223" t="s">
        <v>1280</v>
      </c>
    </row>
    <row r="202" spans="2:47" s="1" customFormat="1" ht="12">
      <c r="B202" s="39"/>
      <c r="C202" s="40"/>
      <c r="D202" s="225" t="s">
        <v>196</v>
      </c>
      <c r="E202" s="40"/>
      <c r="F202" s="226" t="s">
        <v>1281</v>
      </c>
      <c r="G202" s="40"/>
      <c r="H202" s="40"/>
      <c r="I202" s="136"/>
      <c r="J202" s="40"/>
      <c r="K202" s="40"/>
      <c r="L202" s="44"/>
      <c r="M202" s="227"/>
      <c r="N202" s="84"/>
      <c r="O202" s="84"/>
      <c r="P202" s="84"/>
      <c r="Q202" s="84"/>
      <c r="R202" s="84"/>
      <c r="S202" s="84"/>
      <c r="T202" s="85"/>
      <c r="AT202" s="17" t="s">
        <v>196</v>
      </c>
      <c r="AU202" s="17" t="s">
        <v>135</v>
      </c>
    </row>
    <row r="203" spans="2:65" s="1" customFormat="1" ht="24" customHeight="1">
      <c r="B203" s="39"/>
      <c r="C203" s="212" t="s">
        <v>609</v>
      </c>
      <c r="D203" s="212" t="s">
        <v>189</v>
      </c>
      <c r="E203" s="213" t="s">
        <v>1282</v>
      </c>
      <c r="F203" s="214" t="s">
        <v>1283</v>
      </c>
      <c r="G203" s="215" t="s">
        <v>339</v>
      </c>
      <c r="H203" s="216">
        <v>8</v>
      </c>
      <c r="I203" s="217"/>
      <c r="J203" s="218">
        <f>ROUND(I203*H203,2)</f>
        <v>0</v>
      </c>
      <c r="K203" s="214" t="s">
        <v>30</v>
      </c>
      <c r="L203" s="44"/>
      <c r="M203" s="219" t="s">
        <v>30</v>
      </c>
      <c r="N203" s="220" t="s">
        <v>49</v>
      </c>
      <c r="O203" s="84"/>
      <c r="P203" s="221">
        <f>O203*H203</f>
        <v>0</v>
      </c>
      <c r="Q203" s="221">
        <v>0.0004</v>
      </c>
      <c r="R203" s="221">
        <f>Q203*H203</f>
        <v>0.0032</v>
      </c>
      <c r="S203" s="221">
        <v>0</v>
      </c>
      <c r="T203" s="222">
        <f>S203*H203</f>
        <v>0</v>
      </c>
      <c r="AR203" s="223" t="s">
        <v>262</v>
      </c>
      <c r="AT203" s="223" t="s">
        <v>189</v>
      </c>
      <c r="AU203" s="223" t="s">
        <v>135</v>
      </c>
      <c r="AY203" s="17" t="s">
        <v>187</v>
      </c>
      <c r="BE203" s="224">
        <f>IF(N203="základní",J203,0)</f>
        <v>0</v>
      </c>
      <c r="BF203" s="224">
        <f>IF(N203="snížená",J203,0)</f>
        <v>0</v>
      </c>
      <c r="BG203" s="224">
        <f>IF(N203="zákl. přenesená",J203,0)</f>
        <v>0</v>
      </c>
      <c r="BH203" s="224">
        <f>IF(N203="sníž. přenesená",J203,0)</f>
        <v>0</v>
      </c>
      <c r="BI203" s="224">
        <f>IF(N203="nulová",J203,0)</f>
        <v>0</v>
      </c>
      <c r="BJ203" s="17" t="s">
        <v>135</v>
      </c>
      <c r="BK203" s="224">
        <f>ROUND(I203*H203,2)</f>
        <v>0</v>
      </c>
      <c r="BL203" s="17" t="s">
        <v>262</v>
      </c>
      <c r="BM203" s="223" t="s">
        <v>1284</v>
      </c>
    </row>
    <row r="204" spans="2:65" s="1" customFormat="1" ht="16.5" customHeight="1">
      <c r="B204" s="39"/>
      <c r="C204" s="250" t="s">
        <v>615</v>
      </c>
      <c r="D204" s="250" t="s">
        <v>275</v>
      </c>
      <c r="E204" s="251" t="s">
        <v>1285</v>
      </c>
      <c r="F204" s="252" t="s">
        <v>1286</v>
      </c>
      <c r="G204" s="253" t="s">
        <v>339</v>
      </c>
      <c r="H204" s="254">
        <v>1</v>
      </c>
      <c r="I204" s="255"/>
      <c r="J204" s="256">
        <f>ROUND(I204*H204,2)</f>
        <v>0</v>
      </c>
      <c r="K204" s="252" t="s">
        <v>193</v>
      </c>
      <c r="L204" s="257"/>
      <c r="M204" s="258" t="s">
        <v>30</v>
      </c>
      <c r="N204" s="259" t="s">
        <v>49</v>
      </c>
      <c r="O204" s="84"/>
      <c r="P204" s="221">
        <f>O204*H204</f>
        <v>0</v>
      </c>
      <c r="Q204" s="221">
        <v>0.012</v>
      </c>
      <c r="R204" s="221">
        <f>Q204*H204</f>
        <v>0.012</v>
      </c>
      <c r="S204" s="221">
        <v>0</v>
      </c>
      <c r="T204" s="222">
        <f>S204*H204</f>
        <v>0</v>
      </c>
      <c r="AR204" s="223" t="s">
        <v>365</v>
      </c>
      <c r="AT204" s="223" t="s">
        <v>275</v>
      </c>
      <c r="AU204" s="223" t="s">
        <v>135</v>
      </c>
      <c r="AY204" s="17" t="s">
        <v>187</v>
      </c>
      <c r="BE204" s="224">
        <f>IF(N204="základní",J204,0)</f>
        <v>0</v>
      </c>
      <c r="BF204" s="224">
        <f>IF(N204="snížená",J204,0)</f>
        <v>0</v>
      </c>
      <c r="BG204" s="224">
        <f>IF(N204="zákl. přenesená",J204,0)</f>
        <v>0</v>
      </c>
      <c r="BH204" s="224">
        <f>IF(N204="sníž. přenesená",J204,0)</f>
        <v>0</v>
      </c>
      <c r="BI204" s="224">
        <f>IF(N204="nulová",J204,0)</f>
        <v>0</v>
      </c>
      <c r="BJ204" s="17" t="s">
        <v>135</v>
      </c>
      <c r="BK204" s="224">
        <f>ROUND(I204*H204,2)</f>
        <v>0</v>
      </c>
      <c r="BL204" s="17" t="s">
        <v>262</v>
      </c>
      <c r="BM204" s="223" t="s">
        <v>1287</v>
      </c>
    </row>
    <row r="205" spans="2:65" s="1" customFormat="1" ht="16.5" customHeight="1">
      <c r="B205" s="39"/>
      <c r="C205" s="212" t="s">
        <v>623</v>
      </c>
      <c r="D205" s="212" t="s">
        <v>189</v>
      </c>
      <c r="E205" s="213" t="s">
        <v>1288</v>
      </c>
      <c r="F205" s="214" t="s">
        <v>1289</v>
      </c>
      <c r="G205" s="215" t="s">
        <v>333</v>
      </c>
      <c r="H205" s="216">
        <v>4</v>
      </c>
      <c r="I205" s="217"/>
      <c r="J205" s="218">
        <f>ROUND(I205*H205,2)</f>
        <v>0</v>
      </c>
      <c r="K205" s="214" t="s">
        <v>193</v>
      </c>
      <c r="L205" s="44"/>
      <c r="M205" s="219" t="s">
        <v>30</v>
      </c>
      <c r="N205" s="220" t="s">
        <v>49</v>
      </c>
      <c r="O205" s="84"/>
      <c r="P205" s="221">
        <f>O205*H205</f>
        <v>0</v>
      </c>
      <c r="Q205" s="221">
        <v>0.0011</v>
      </c>
      <c r="R205" s="221">
        <f>Q205*H205</f>
        <v>0.0044</v>
      </c>
      <c r="S205" s="221">
        <v>0</v>
      </c>
      <c r="T205" s="222">
        <f>S205*H205</f>
        <v>0</v>
      </c>
      <c r="AR205" s="223" t="s">
        <v>262</v>
      </c>
      <c r="AT205" s="223" t="s">
        <v>189</v>
      </c>
      <c r="AU205" s="223" t="s">
        <v>135</v>
      </c>
      <c r="AY205" s="17" t="s">
        <v>187</v>
      </c>
      <c r="BE205" s="224">
        <f>IF(N205="základní",J205,0)</f>
        <v>0</v>
      </c>
      <c r="BF205" s="224">
        <f>IF(N205="snížená",J205,0)</f>
        <v>0</v>
      </c>
      <c r="BG205" s="224">
        <f>IF(N205="zákl. přenesená",J205,0)</f>
        <v>0</v>
      </c>
      <c r="BH205" s="224">
        <f>IF(N205="sníž. přenesená",J205,0)</f>
        <v>0</v>
      </c>
      <c r="BI205" s="224">
        <f>IF(N205="nulová",J205,0)</f>
        <v>0</v>
      </c>
      <c r="BJ205" s="17" t="s">
        <v>135</v>
      </c>
      <c r="BK205" s="224">
        <f>ROUND(I205*H205,2)</f>
        <v>0</v>
      </c>
      <c r="BL205" s="17" t="s">
        <v>262</v>
      </c>
      <c r="BM205" s="223" t="s">
        <v>1290</v>
      </c>
    </row>
    <row r="206" spans="2:47" s="1" customFormat="1" ht="12">
      <c r="B206" s="39"/>
      <c r="C206" s="40"/>
      <c r="D206" s="225" t="s">
        <v>196</v>
      </c>
      <c r="E206" s="40"/>
      <c r="F206" s="226" t="s">
        <v>1291</v>
      </c>
      <c r="G206" s="40"/>
      <c r="H206" s="40"/>
      <c r="I206" s="136"/>
      <c r="J206" s="40"/>
      <c r="K206" s="40"/>
      <c r="L206" s="44"/>
      <c r="M206" s="227"/>
      <c r="N206" s="84"/>
      <c r="O206" s="84"/>
      <c r="P206" s="84"/>
      <c r="Q206" s="84"/>
      <c r="R206" s="84"/>
      <c r="S206" s="84"/>
      <c r="T206" s="85"/>
      <c r="AT206" s="17" t="s">
        <v>196</v>
      </c>
      <c r="AU206" s="17" t="s">
        <v>135</v>
      </c>
    </row>
    <row r="207" spans="2:65" s="1" customFormat="1" ht="16.5" customHeight="1">
      <c r="B207" s="39"/>
      <c r="C207" s="212" t="s">
        <v>631</v>
      </c>
      <c r="D207" s="212" t="s">
        <v>189</v>
      </c>
      <c r="E207" s="213" t="s">
        <v>1292</v>
      </c>
      <c r="F207" s="214" t="s">
        <v>1293</v>
      </c>
      <c r="G207" s="215" t="s">
        <v>333</v>
      </c>
      <c r="H207" s="216">
        <v>2</v>
      </c>
      <c r="I207" s="217"/>
      <c r="J207" s="218">
        <f>ROUND(I207*H207,2)</f>
        <v>0</v>
      </c>
      <c r="K207" s="214" t="s">
        <v>193</v>
      </c>
      <c r="L207" s="44"/>
      <c r="M207" s="219" t="s">
        <v>30</v>
      </c>
      <c r="N207" s="220" t="s">
        <v>49</v>
      </c>
      <c r="O207" s="84"/>
      <c r="P207" s="221">
        <f>O207*H207</f>
        <v>0</v>
      </c>
      <c r="Q207" s="221">
        <v>0.003</v>
      </c>
      <c r="R207" s="221">
        <f>Q207*H207</f>
        <v>0.006</v>
      </c>
      <c r="S207" s="221">
        <v>0</v>
      </c>
      <c r="T207" s="222">
        <f>S207*H207</f>
        <v>0</v>
      </c>
      <c r="AR207" s="223" t="s">
        <v>262</v>
      </c>
      <c r="AT207" s="223" t="s">
        <v>189</v>
      </c>
      <c r="AU207" s="223" t="s">
        <v>135</v>
      </c>
      <c r="AY207" s="17" t="s">
        <v>187</v>
      </c>
      <c r="BE207" s="224">
        <f>IF(N207="základní",J207,0)</f>
        <v>0</v>
      </c>
      <c r="BF207" s="224">
        <f>IF(N207="snížená",J207,0)</f>
        <v>0</v>
      </c>
      <c r="BG207" s="224">
        <f>IF(N207="zákl. přenesená",J207,0)</f>
        <v>0</v>
      </c>
      <c r="BH207" s="224">
        <f>IF(N207="sníž. přenesená",J207,0)</f>
        <v>0</v>
      </c>
      <c r="BI207" s="224">
        <f>IF(N207="nulová",J207,0)</f>
        <v>0</v>
      </c>
      <c r="BJ207" s="17" t="s">
        <v>135</v>
      </c>
      <c r="BK207" s="224">
        <f>ROUND(I207*H207,2)</f>
        <v>0</v>
      </c>
      <c r="BL207" s="17" t="s">
        <v>262</v>
      </c>
      <c r="BM207" s="223" t="s">
        <v>1294</v>
      </c>
    </row>
    <row r="208" spans="2:47" s="1" customFormat="1" ht="12">
      <c r="B208" s="39"/>
      <c r="C208" s="40"/>
      <c r="D208" s="225" t="s">
        <v>196</v>
      </c>
      <c r="E208" s="40"/>
      <c r="F208" s="226" t="s">
        <v>1291</v>
      </c>
      <c r="G208" s="40"/>
      <c r="H208" s="40"/>
      <c r="I208" s="136"/>
      <c r="J208" s="40"/>
      <c r="K208" s="40"/>
      <c r="L208" s="44"/>
      <c r="M208" s="227"/>
      <c r="N208" s="84"/>
      <c r="O208" s="84"/>
      <c r="P208" s="84"/>
      <c r="Q208" s="84"/>
      <c r="R208" s="84"/>
      <c r="S208" s="84"/>
      <c r="T208" s="85"/>
      <c r="AT208" s="17" t="s">
        <v>196</v>
      </c>
      <c r="AU208" s="17" t="s">
        <v>135</v>
      </c>
    </row>
    <row r="209" spans="2:65" s="1" customFormat="1" ht="16.5" customHeight="1">
      <c r="B209" s="39"/>
      <c r="C209" s="212" t="s">
        <v>636</v>
      </c>
      <c r="D209" s="212" t="s">
        <v>189</v>
      </c>
      <c r="E209" s="213" t="s">
        <v>1295</v>
      </c>
      <c r="F209" s="214" t="s">
        <v>1296</v>
      </c>
      <c r="G209" s="215" t="s">
        <v>333</v>
      </c>
      <c r="H209" s="216">
        <v>3</v>
      </c>
      <c r="I209" s="217"/>
      <c r="J209" s="218">
        <f>ROUND(I209*H209,2)</f>
        <v>0</v>
      </c>
      <c r="K209" s="214" t="s">
        <v>193</v>
      </c>
      <c r="L209" s="44"/>
      <c r="M209" s="219" t="s">
        <v>30</v>
      </c>
      <c r="N209" s="220" t="s">
        <v>49</v>
      </c>
      <c r="O209" s="84"/>
      <c r="P209" s="221">
        <f>O209*H209</f>
        <v>0</v>
      </c>
      <c r="Q209" s="221">
        <v>0.0005</v>
      </c>
      <c r="R209" s="221">
        <f>Q209*H209</f>
        <v>0.0015</v>
      </c>
      <c r="S209" s="221">
        <v>0</v>
      </c>
      <c r="T209" s="222">
        <f>S209*H209</f>
        <v>0</v>
      </c>
      <c r="AR209" s="223" t="s">
        <v>262</v>
      </c>
      <c r="AT209" s="223" t="s">
        <v>189</v>
      </c>
      <c r="AU209" s="223" t="s">
        <v>135</v>
      </c>
      <c r="AY209" s="17" t="s">
        <v>187</v>
      </c>
      <c r="BE209" s="224">
        <f>IF(N209="základní",J209,0)</f>
        <v>0</v>
      </c>
      <c r="BF209" s="224">
        <f>IF(N209="snížená",J209,0)</f>
        <v>0</v>
      </c>
      <c r="BG209" s="224">
        <f>IF(N209="zákl. přenesená",J209,0)</f>
        <v>0</v>
      </c>
      <c r="BH209" s="224">
        <f>IF(N209="sníž. přenesená",J209,0)</f>
        <v>0</v>
      </c>
      <c r="BI209" s="224">
        <f>IF(N209="nulová",J209,0)</f>
        <v>0</v>
      </c>
      <c r="BJ209" s="17" t="s">
        <v>135</v>
      </c>
      <c r="BK209" s="224">
        <f>ROUND(I209*H209,2)</f>
        <v>0</v>
      </c>
      <c r="BL209" s="17" t="s">
        <v>262</v>
      </c>
      <c r="BM209" s="223" t="s">
        <v>1297</v>
      </c>
    </row>
    <row r="210" spans="2:65" s="1" customFormat="1" ht="16.5" customHeight="1">
      <c r="B210" s="39"/>
      <c r="C210" s="212" t="s">
        <v>641</v>
      </c>
      <c r="D210" s="212" t="s">
        <v>189</v>
      </c>
      <c r="E210" s="213" t="s">
        <v>1298</v>
      </c>
      <c r="F210" s="214" t="s">
        <v>1299</v>
      </c>
      <c r="G210" s="215" t="s">
        <v>333</v>
      </c>
      <c r="H210" s="216">
        <v>2</v>
      </c>
      <c r="I210" s="217"/>
      <c r="J210" s="218">
        <f>ROUND(I210*H210,2)</f>
        <v>0</v>
      </c>
      <c r="K210" s="214" t="s">
        <v>1112</v>
      </c>
      <c r="L210" s="44"/>
      <c r="M210" s="219" t="s">
        <v>30</v>
      </c>
      <c r="N210" s="220" t="s">
        <v>49</v>
      </c>
      <c r="O210" s="84"/>
      <c r="P210" s="221">
        <f>O210*H210</f>
        <v>0</v>
      </c>
      <c r="Q210" s="221">
        <v>0.0013</v>
      </c>
      <c r="R210" s="221">
        <f>Q210*H210</f>
        <v>0.0026</v>
      </c>
      <c r="S210" s="221">
        <v>0</v>
      </c>
      <c r="T210" s="222">
        <f>S210*H210</f>
        <v>0</v>
      </c>
      <c r="AR210" s="223" t="s">
        <v>262</v>
      </c>
      <c r="AT210" s="223" t="s">
        <v>189</v>
      </c>
      <c r="AU210" s="223" t="s">
        <v>135</v>
      </c>
      <c r="AY210" s="17" t="s">
        <v>187</v>
      </c>
      <c r="BE210" s="224">
        <f>IF(N210="základní",J210,0)</f>
        <v>0</v>
      </c>
      <c r="BF210" s="224">
        <f>IF(N210="snížená",J210,0)</f>
        <v>0</v>
      </c>
      <c r="BG210" s="224">
        <f>IF(N210="zákl. přenesená",J210,0)</f>
        <v>0</v>
      </c>
      <c r="BH210" s="224">
        <f>IF(N210="sníž. přenesená",J210,0)</f>
        <v>0</v>
      </c>
      <c r="BI210" s="224">
        <f>IF(N210="nulová",J210,0)</f>
        <v>0</v>
      </c>
      <c r="BJ210" s="17" t="s">
        <v>135</v>
      </c>
      <c r="BK210" s="224">
        <f>ROUND(I210*H210,2)</f>
        <v>0</v>
      </c>
      <c r="BL210" s="17" t="s">
        <v>262</v>
      </c>
      <c r="BM210" s="223" t="s">
        <v>1300</v>
      </c>
    </row>
    <row r="211" spans="2:47" s="1" customFormat="1" ht="12">
      <c r="B211" s="39"/>
      <c r="C211" s="40"/>
      <c r="D211" s="225" t="s">
        <v>196</v>
      </c>
      <c r="E211" s="40"/>
      <c r="F211" s="226" t="s">
        <v>1301</v>
      </c>
      <c r="G211" s="40"/>
      <c r="H211" s="40"/>
      <c r="I211" s="136"/>
      <c r="J211" s="40"/>
      <c r="K211" s="40"/>
      <c r="L211" s="44"/>
      <c r="M211" s="227"/>
      <c r="N211" s="84"/>
      <c r="O211" s="84"/>
      <c r="P211" s="84"/>
      <c r="Q211" s="84"/>
      <c r="R211" s="84"/>
      <c r="S211" s="84"/>
      <c r="T211" s="85"/>
      <c r="AT211" s="17" t="s">
        <v>196</v>
      </c>
      <c r="AU211" s="17" t="s">
        <v>135</v>
      </c>
    </row>
    <row r="212" spans="2:65" s="1" customFormat="1" ht="16.5" customHeight="1">
      <c r="B212" s="39"/>
      <c r="C212" s="212" t="s">
        <v>645</v>
      </c>
      <c r="D212" s="212" t="s">
        <v>189</v>
      </c>
      <c r="E212" s="213" t="s">
        <v>1302</v>
      </c>
      <c r="F212" s="214" t="s">
        <v>1303</v>
      </c>
      <c r="G212" s="215" t="s">
        <v>333</v>
      </c>
      <c r="H212" s="216">
        <v>2</v>
      </c>
      <c r="I212" s="217"/>
      <c r="J212" s="218">
        <f>ROUND(I212*H212,2)</f>
        <v>0</v>
      </c>
      <c r="K212" s="214" t="s">
        <v>30</v>
      </c>
      <c r="L212" s="44"/>
      <c r="M212" s="219" t="s">
        <v>30</v>
      </c>
      <c r="N212" s="220" t="s">
        <v>49</v>
      </c>
      <c r="O212" s="84"/>
      <c r="P212" s="221">
        <f>O212*H212</f>
        <v>0</v>
      </c>
      <c r="Q212" s="221">
        <v>0.0016</v>
      </c>
      <c r="R212" s="221">
        <f>Q212*H212</f>
        <v>0.0032</v>
      </c>
      <c r="S212" s="221">
        <v>0</v>
      </c>
      <c r="T212" s="222">
        <f>S212*H212</f>
        <v>0</v>
      </c>
      <c r="AR212" s="223" t="s">
        <v>262</v>
      </c>
      <c r="AT212" s="223" t="s">
        <v>189</v>
      </c>
      <c r="AU212" s="223" t="s">
        <v>135</v>
      </c>
      <c r="AY212" s="17" t="s">
        <v>187</v>
      </c>
      <c r="BE212" s="224">
        <f>IF(N212="základní",J212,0)</f>
        <v>0</v>
      </c>
      <c r="BF212" s="224">
        <f>IF(N212="snížená",J212,0)</f>
        <v>0</v>
      </c>
      <c r="BG212" s="224">
        <f>IF(N212="zákl. přenesená",J212,0)</f>
        <v>0</v>
      </c>
      <c r="BH212" s="224">
        <f>IF(N212="sníž. přenesená",J212,0)</f>
        <v>0</v>
      </c>
      <c r="BI212" s="224">
        <f>IF(N212="nulová",J212,0)</f>
        <v>0</v>
      </c>
      <c r="BJ212" s="17" t="s">
        <v>135</v>
      </c>
      <c r="BK212" s="224">
        <f>ROUND(I212*H212,2)</f>
        <v>0</v>
      </c>
      <c r="BL212" s="17" t="s">
        <v>262</v>
      </c>
      <c r="BM212" s="223" t="s">
        <v>1304</v>
      </c>
    </row>
    <row r="213" spans="2:65" s="1" customFormat="1" ht="16.5" customHeight="1">
      <c r="B213" s="39"/>
      <c r="C213" s="212" t="s">
        <v>651</v>
      </c>
      <c r="D213" s="212" t="s">
        <v>189</v>
      </c>
      <c r="E213" s="213" t="s">
        <v>1305</v>
      </c>
      <c r="F213" s="214" t="s">
        <v>1306</v>
      </c>
      <c r="G213" s="215" t="s">
        <v>333</v>
      </c>
      <c r="H213" s="216">
        <v>2</v>
      </c>
      <c r="I213" s="217"/>
      <c r="J213" s="218">
        <f>ROUND(I213*H213,2)</f>
        <v>0</v>
      </c>
      <c r="K213" s="214" t="s">
        <v>193</v>
      </c>
      <c r="L213" s="44"/>
      <c r="M213" s="219" t="s">
        <v>30</v>
      </c>
      <c r="N213" s="220" t="s">
        <v>49</v>
      </c>
      <c r="O213" s="84"/>
      <c r="P213" s="221">
        <f>O213*H213</f>
        <v>0</v>
      </c>
      <c r="Q213" s="221">
        <v>0.00085</v>
      </c>
      <c r="R213" s="221">
        <f>Q213*H213</f>
        <v>0.0017</v>
      </c>
      <c r="S213" s="221">
        <v>0</v>
      </c>
      <c r="T213" s="222">
        <f>S213*H213</f>
        <v>0</v>
      </c>
      <c r="AR213" s="223" t="s">
        <v>262</v>
      </c>
      <c r="AT213" s="223" t="s">
        <v>189</v>
      </c>
      <c r="AU213" s="223" t="s">
        <v>135</v>
      </c>
      <c r="AY213" s="17" t="s">
        <v>187</v>
      </c>
      <c r="BE213" s="224">
        <f>IF(N213="základní",J213,0)</f>
        <v>0</v>
      </c>
      <c r="BF213" s="224">
        <f>IF(N213="snížená",J213,0)</f>
        <v>0</v>
      </c>
      <c r="BG213" s="224">
        <f>IF(N213="zákl. přenesená",J213,0)</f>
        <v>0</v>
      </c>
      <c r="BH213" s="224">
        <f>IF(N213="sníž. přenesená",J213,0)</f>
        <v>0</v>
      </c>
      <c r="BI213" s="224">
        <f>IF(N213="nulová",J213,0)</f>
        <v>0</v>
      </c>
      <c r="BJ213" s="17" t="s">
        <v>135</v>
      </c>
      <c r="BK213" s="224">
        <f>ROUND(I213*H213,2)</f>
        <v>0</v>
      </c>
      <c r="BL213" s="17" t="s">
        <v>262</v>
      </c>
      <c r="BM213" s="223" t="s">
        <v>1307</v>
      </c>
    </row>
    <row r="214" spans="2:65" s="1" customFormat="1" ht="16.5" customHeight="1">
      <c r="B214" s="39"/>
      <c r="C214" s="212" t="s">
        <v>656</v>
      </c>
      <c r="D214" s="212" t="s">
        <v>189</v>
      </c>
      <c r="E214" s="213" t="s">
        <v>1308</v>
      </c>
      <c r="F214" s="214" t="s">
        <v>1309</v>
      </c>
      <c r="G214" s="215" t="s">
        <v>333</v>
      </c>
      <c r="H214" s="216">
        <v>1</v>
      </c>
      <c r="I214" s="217"/>
      <c r="J214" s="218">
        <f>ROUND(I214*H214,2)</f>
        <v>0</v>
      </c>
      <c r="K214" s="214" t="s">
        <v>30</v>
      </c>
      <c r="L214" s="44"/>
      <c r="M214" s="219" t="s">
        <v>30</v>
      </c>
      <c r="N214" s="220" t="s">
        <v>49</v>
      </c>
      <c r="O214" s="84"/>
      <c r="P214" s="221">
        <f>O214*H214</f>
        <v>0</v>
      </c>
      <c r="Q214" s="221">
        <v>0.0009</v>
      </c>
      <c r="R214" s="221">
        <f>Q214*H214</f>
        <v>0.0009</v>
      </c>
      <c r="S214" s="221">
        <v>0</v>
      </c>
      <c r="T214" s="222">
        <f>S214*H214</f>
        <v>0</v>
      </c>
      <c r="AR214" s="223" t="s">
        <v>262</v>
      </c>
      <c r="AT214" s="223" t="s">
        <v>189</v>
      </c>
      <c r="AU214" s="223" t="s">
        <v>135</v>
      </c>
      <c r="AY214" s="17" t="s">
        <v>187</v>
      </c>
      <c r="BE214" s="224">
        <f>IF(N214="základní",J214,0)</f>
        <v>0</v>
      </c>
      <c r="BF214" s="224">
        <f>IF(N214="snížená",J214,0)</f>
        <v>0</v>
      </c>
      <c r="BG214" s="224">
        <f>IF(N214="zákl. přenesená",J214,0)</f>
        <v>0</v>
      </c>
      <c r="BH214" s="224">
        <f>IF(N214="sníž. přenesená",J214,0)</f>
        <v>0</v>
      </c>
      <c r="BI214" s="224">
        <f>IF(N214="nulová",J214,0)</f>
        <v>0</v>
      </c>
      <c r="BJ214" s="17" t="s">
        <v>135</v>
      </c>
      <c r="BK214" s="224">
        <f>ROUND(I214*H214,2)</f>
        <v>0</v>
      </c>
      <c r="BL214" s="17" t="s">
        <v>262</v>
      </c>
      <c r="BM214" s="223" t="s">
        <v>1310</v>
      </c>
    </row>
    <row r="215" spans="2:65" s="1" customFormat="1" ht="16.5" customHeight="1">
      <c r="B215" s="39"/>
      <c r="C215" s="212" t="s">
        <v>661</v>
      </c>
      <c r="D215" s="212" t="s">
        <v>189</v>
      </c>
      <c r="E215" s="213" t="s">
        <v>1311</v>
      </c>
      <c r="F215" s="214" t="s">
        <v>1312</v>
      </c>
      <c r="G215" s="215" t="s">
        <v>333</v>
      </c>
      <c r="H215" s="216">
        <v>2</v>
      </c>
      <c r="I215" s="217"/>
      <c r="J215" s="218">
        <f>ROUND(I215*H215,2)</f>
        <v>0</v>
      </c>
      <c r="K215" s="214" t="s">
        <v>193</v>
      </c>
      <c r="L215" s="44"/>
      <c r="M215" s="219" t="s">
        <v>30</v>
      </c>
      <c r="N215" s="220" t="s">
        <v>49</v>
      </c>
      <c r="O215" s="84"/>
      <c r="P215" s="221">
        <f>O215*H215</f>
        <v>0</v>
      </c>
      <c r="Q215" s="221">
        <v>0.00059</v>
      </c>
      <c r="R215" s="221">
        <f>Q215*H215</f>
        <v>0.00118</v>
      </c>
      <c r="S215" s="221">
        <v>0</v>
      </c>
      <c r="T215" s="222">
        <f>S215*H215</f>
        <v>0</v>
      </c>
      <c r="AR215" s="223" t="s">
        <v>262</v>
      </c>
      <c r="AT215" s="223" t="s">
        <v>189</v>
      </c>
      <c r="AU215" s="223" t="s">
        <v>135</v>
      </c>
      <c r="AY215" s="17" t="s">
        <v>187</v>
      </c>
      <c r="BE215" s="224">
        <f>IF(N215="základní",J215,0)</f>
        <v>0</v>
      </c>
      <c r="BF215" s="224">
        <f>IF(N215="snížená",J215,0)</f>
        <v>0</v>
      </c>
      <c r="BG215" s="224">
        <f>IF(N215="zákl. přenesená",J215,0)</f>
        <v>0</v>
      </c>
      <c r="BH215" s="224">
        <f>IF(N215="sníž. přenesená",J215,0)</f>
        <v>0</v>
      </c>
      <c r="BI215" s="224">
        <f>IF(N215="nulová",J215,0)</f>
        <v>0</v>
      </c>
      <c r="BJ215" s="17" t="s">
        <v>135</v>
      </c>
      <c r="BK215" s="224">
        <f>ROUND(I215*H215,2)</f>
        <v>0</v>
      </c>
      <c r="BL215" s="17" t="s">
        <v>262</v>
      </c>
      <c r="BM215" s="223" t="s">
        <v>1313</v>
      </c>
    </row>
    <row r="216" spans="2:65" s="1" customFormat="1" ht="16.5" customHeight="1">
      <c r="B216" s="39"/>
      <c r="C216" s="250" t="s">
        <v>666</v>
      </c>
      <c r="D216" s="250" t="s">
        <v>275</v>
      </c>
      <c r="E216" s="251" t="s">
        <v>1285</v>
      </c>
      <c r="F216" s="252" t="s">
        <v>1286</v>
      </c>
      <c r="G216" s="253" t="s">
        <v>339</v>
      </c>
      <c r="H216" s="254">
        <v>2</v>
      </c>
      <c r="I216" s="255"/>
      <c r="J216" s="256">
        <f>ROUND(I216*H216,2)</f>
        <v>0</v>
      </c>
      <c r="K216" s="252" t="s">
        <v>193</v>
      </c>
      <c r="L216" s="257"/>
      <c r="M216" s="258" t="s">
        <v>30</v>
      </c>
      <c r="N216" s="259" t="s">
        <v>49</v>
      </c>
      <c r="O216" s="84"/>
      <c r="P216" s="221">
        <f>O216*H216</f>
        <v>0</v>
      </c>
      <c r="Q216" s="221">
        <v>0.012</v>
      </c>
      <c r="R216" s="221">
        <f>Q216*H216</f>
        <v>0.024</v>
      </c>
      <c r="S216" s="221">
        <v>0</v>
      </c>
      <c r="T216" s="222">
        <f>S216*H216</f>
        <v>0</v>
      </c>
      <c r="AR216" s="223" t="s">
        <v>365</v>
      </c>
      <c r="AT216" s="223" t="s">
        <v>275</v>
      </c>
      <c r="AU216" s="223" t="s">
        <v>135</v>
      </c>
      <c r="AY216" s="17" t="s">
        <v>187</v>
      </c>
      <c r="BE216" s="224">
        <f>IF(N216="základní",J216,0)</f>
        <v>0</v>
      </c>
      <c r="BF216" s="224">
        <f>IF(N216="snížená",J216,0)</f>
        <v>0</v>
      </c>
      <c r="BG216" s="224">
        <f>IF(N216="zákl. přenesená",J216,0)</f>
        <v>0</v>
      </c>
      <c r="BH216" s="224">
        <f>IF(N216="sníž. přenesená",J216,0)</f>
        <v>0</v>
      </c>
      <c r="BI216" s="224">
        <f>IF(N216="nulová",J216,0)</f>
        <v>0</v>
      </c>
      <c r="BJ216" s="17" t="s">
        <v>135</v>
      </c>
      <c r="BK216" s="224">
        <f>ROUND(I216*H216,2)</f>
        <v>0</v>
      </c>
      <c r="BL216" s="17" t="s">
        <v>262</v>
      </c>
      <c r="BM216" s="223" t="s">
        <v>1314</v>
      </c>
    </row>
    <row r="217" spans="2:65" s="1" customFormat="1" ht="16.5" customHeight="1">
      <c r="B217" s="39"/>
      <c r="C217" s="250" t="s">
        <v>672</v>
      </c>
      <c r="D217" s="250" t="s">
        <v>275</v>
      </c>
      <c r="E217" s="251" t="s">
        <v>1315</v>
      </c>
      <c r="F217" s="252" t="s">
        <v>1316</v>
      </c>
      <c r="G217" s="253" t="s">
        <v>339</v>
      </c>
      <c r="H217" s="254">
        <v>2</v>
      </c>
      <c r="I217" s="255"/>
      <c r="J217" s="256">
        <f>ROUND(I217*H217,2)</f>
        <v>0</v>
      </c>
      <c r="K217" s="252" t="s">
        <v>193</v>
      </c>
      <c r="L217" s="257"/>
      <c r="M217" s="258" t="s">
        <v>30</v>
      </c>
      <c r="N217" s="259" t="s">
        <v>49</v>
      </c>
      <c r="O217" s="84"/>
      <c r="P217" s="221">
        <f>O217*H217</f>
        <v>0</v>
      </c>
      <c r="Q217" s="221">
        <v>0.014</v>
      </c>
      <c r="R217" s="221">
        <f>Q217*H217</f>
        <v>0.028</v>
      </c>
      <c r="S217" s="221">
        <v>0</v>
      </c>
      <c r="T217" s="222">
        <f>S217*H217</f>
        <v>0</v>
      </c>
      <c r="AR217" s="223" t="s">
        <v>365</v>
      </c>
      <c r="AT217" s="223" t="s">
        <v>275</v>
      </c>
      <c r="AU217" s="223" t="s">
        <v>135</v>
      </c>
      <c r="AY217" s="17" t="s">
        <v>187</v>
      </c>
      <c r="BE217" s="224">
        <f>IF(N217="základní",J217,0)</f>
        <v>0</v>
      </c>
      <c r="BF217" s="224">
        <f>IF(N217="snížená",J217,0)</f>
        <v>0</v>
      </c>
      <c r="BG217" s="224">
        <f>IF(N217="zákl. přenesená",J217,0)</f>
        <v>0</v>
      </c>
      <c r="BH217" s="224">
        <f>IF(N217="sníž. přenesená",J217,0)</f>
        <v>0</v>
      </c>
      <c r="BI217" s="224">
        <f>IF(N217="nulová",J217,0)</f>
        <v>0</v>
      </c>
      <c r="BJ217" s="17" t="s">
        <v>135</v>
      </c>
      <c r="BK217" s="224">
        <f>ROUND(I217*H217,2)</f>
        <v>0</v>
      </c>
      <c r="BL217" s="17" t="s">
        <v>262</v>
      </c>
      <c r="BM217" s="223" t="s">
        <v>1317</v>
      </c>
    </row>
    <row r="218" spans="2:65" s="1" customFormat="1" ht="16.5" customHeight="1">
      <c r="B218" s="39"/>
      <c r="C218" s="212" t="s">
        <v>677</v>
      </c>
      <c r="D218" s="212" t="s">
        <v>189</v>
      </c>
      <c r="E218" s="213" t="s">
        <v>1318</v>
      </c>
      <c r="F218" s="214" t="s">
        <v>1319</v>
      </c>
      <c r="G218" s="215" t="s">
        <v>333</v>
      </c>
      <c r="H218" s="216">
        <v>8</v>
      </c>
      <c r="I218" s="217"/>
      <c r="J218" s="218">
        <f>ROUND(I218*H218,2)</f>
        <v>0</v>
      </c>
      <c r="K218" s="214" t="s">
        <v>193</v>
      </c>
      <c r="L218" s="44"/>
      <c r="M218" s="219" t="s">
        <v>30</v>
      </c>
      <c r="N218" s="220" t="s">
        <v>49</v>
      </c>
      <c r="O218" s="84"/>
      <c r="P218" s="221">
        <f>O218*H218</f>
        <v>0</v>
      </c>
      <c r="Q218" s="221">
        <v>0.0003</v>
      </c>
      <c r="R218" s="221">
        <f>Q218*H218</f>
        <v>0.0024</v>
      </c>
      <c r="S218" s="221">
        <v>0</v>
      </c>
      <c r="T218" s="222">
        <f>S218*H218</f>
        <v>0</v>
      </c>
      <c r="AR218" s="223" t="s">
        <v>262</v>
      </c>
      <c r="AT218" s="223" t="s">
        <v>189</v>
      </c>
      <c r="AU218" s="223" t="s">
        <v>135</v>
      </c>
      <c r="AY218" s="17" t="s">
        <v>187</v>
      </c>
      <c r="BE218" s="224">
        <f>IF(N218="základní",J218,0)</f>
        <v>0</v>
      </c>
      <c r="BF218" s="224">
        <f>IF(N218="snížená",J218,0)</f>
        <v>0</v>
      </c>
      <c r="BG218" s="224">
        <f>IF(N218="zákl. přenesená",J218,0)</f>
        <v>0</v>
      </c>
      <c r="BH218" s="224">
        <f>IF(N218="sníž. přenesená",J218,0)</f>
        <v>0</v>
      </c>
      <c r="BI218" s="224">
        <f>IF(N218="nulová",J218,0)</f>
        <v>0</v>
      </c>
      <c r="BJ218" s="17" t="s">
        <v>135</v>
      </c>
      <c r="BK218" s="224">
        <f>ROUND(I218*H218,2)</f>
        <v>0</v>
      </c>
      <c r="BL218" s="17" t="s">
        <v>262</v>
      </c>
      <c r="BM218" s="223" t="s">
        <v>1320</v>
      </c>
    </row>
    <row r="219" spans="2:65" s="1" customFormat="1" ht="16.5" customHeight="1">
      <c r="B219" s="39"/>
      <c r="C219" s="212" t="s">
        <v>683</v>
      </c>
      <c r="D219" s="212" t="s">
        <v>189</v>
      </c>
      <c r="E219" s="213" t="s">
        <v>1321</v>
      </c>
      <c r="F219" s="214" t="s">
        <v>1322</v>
      </c>
      <c r="G219" s="215" t="s">
        <v>333</v>
      </c>
      <c r="H219" s="216">
        <v>2</v>
      </c>
      <c r="I219" s="217"/>
      <c r="J219" s="218">
        <f>ROUND(I219*H219,2)</f>
        <v>0</v>
      </c>
      <c r="K219" s="214" t="s">
        <v>193</v>
      </c>
      <c r="L219" s="44"/>
      <c r="M219" s="219" t="s">
        <v>30</v>
      </c>
      <c r="N219" s="220" t="s">
        <v>49</v>
      </c>
      <c r="O219" s="84"/>
      <c r="P219" s="221">
        <f>O219*H219</f>
        <v>0</v>
      </c>
      <c r="Q219" s="221">
        <v>0.00125</v>
      </c>
      <c r="R219" s="221">
        <f>Q219*H219</f>
        <v>0.0025</v>
      </c>
      <c r="S219" s="221">
        <v>0</v>
      </c>
      <c r="T219" s="222">
        <f>S219*H219</f>
        <v>0</v>
      </c>
      <c r="AR219" s="223" t="s">
        <v>262</v>
      </c>
      <c r="AT219" s="223" t="s">
        <v>189</v>
      </c>
      <c r="AU219" s="223" t="s">
        <v>135</v>
      </c>
      <c r="AY219" s="17" t="s">
        <v>187</v>
      </c>
      <c r="BE219" s="224">
        <f>IF(N219="základní",J219,0)</f>
        <v>0</v>
      </c>
      <c r="BF219" s="224">
        <f>IF(N219="snížená",J219,0)</f>
        <v>0</v>
      </c>
      <c r="BG219" s="224">
        <f>IF(N219="zákl. přenesená",J219,0)</f>
        <v>0</v>
      </c>
      <c r="BH219" s="224">
        <f>IF(N219="sníž. přenesená",J219,0)</f>
        <v>0</v>
      </c>
      <c r="BI219" s="224">
        <f>IF(N219="nulová",J219,0)</f>
        <v>0</v>
      </c>
      <c r="BJ219" s="17" t="s">
        <v>135</v>
      </c>
      <c r="BK219" s="224">
        <f>ROUND(I219*H219,2)</f>
        <v>0</v>
      </c>
      <c r="BL219" s="17" t="s">
        <v>262</v>
      </c>
      <c r="BM219" s="223" t="s">
        <v>1323</v>
      </c>
    </row>
    <row r="220" spans="2:65" s="1" customFormat="1" ht="16.5" customHeight="1">
      <c r="B220" s="39"/>
      <c r="C220" s="212" t="s">
        <v>688</v>
      </c>
      <c r="D220" s="212" t="s">
        <v>189</v>
      </c>
      <c r="E220" s="213" t="s">
        <v>1324</v>
      </c>
      <c r="F220" s="214" t="s">
        <v>1325</v>
      </c>
      <c r="G220" s="215" t="s">
        <v>339</v>
      </c>
      <c r="H220" s="216">
        <v>4</v>
      </c>
      <c r="I220" s="217"/>
      <c r="J220" s="218">
        <f>ROUND(I220*H220,2)</f>
        <v>0</v>
      </c>
      <c r="K220" s="214" t="s">
        <v>193</v>
      </c>
      <c r="L220" s="44"/>
      <c r="M220" s="219" t="s">
        <v>30</v>
      </c>
      <c r="N220" s="220" t="s">
        <v>49</v>
      </c>
      <c r="O220" s="84"/>
      <c r="P220" s="221">
        <f>O220*H220</f>
        <v>0</v>
      </c>
      <c r="Q220" s="221">
        <v>4E-05</v>
      </c>
      <c r="R220" s="221">
        <f>Q220*H220</f>
        <v>0.00016</v>
      </c>
      <c r="S220" s="221">
        <v>0</v>
      </c>
      <c r="T220" s="222">
        <f>S220*H220</f>
        <v>0</v>
      </c>
      <c r="AR220" s="223" t="s">
        <v>262</v>
      </c>
      <c r="AT220" s="223" t="s">
        <v>189</v>
      </c>
      <c r="AU220" s="223" t="s">
        <v>135</v>
      </c>
      <c r="AY220" s="17" t="s">
        <v>187</v>
      </c>
      <c r="BE220" s="224">
        <f>IF(N220="základní",J220,0)</f>
        <v>0</v>
      </c>
      <c r="BF220" s="224">
        <f>IF(N220="snížená",J220,0)</f>
        <v>0</v>
      </c>
      <c r="BG220" s="224">
        <f>IF(N220="zákl. přenesená",J220,0)</f>
        <v>0</v>
      </c>
      <c r="BH220" s="224">
        <f>IF(N220="sníž. přenesená",J220,0)</f>
        <v>0</v>
      </c>
      <c r="BI220" s="224">
        <f>IF(N220="nulová",J220,0)</f>
        <v>0</v>
      </c>
      <c r="BJ220" s="17" t="s">
        <v>135</v>
      </c>
      <c r="BK220" s="224">
        <f>ROUND(I220*H220,2)</f>
        <v>0</v>
      </c>
      <c r="BL220" s="17" t="s">
        <v>262</v>
      </c>
      <c r="BM220" s="223" t="s">
        <v>1326</v>
      </c>
    </row>
    <row r="221" spans="2:65" s="1" customFormat="1" ht="16.5" customHeight="1">
      <c r="B221" s="39"/>
      <c r="C221" s="250" t="s">
        <v>693</v>
      </c>
      <c r="D221" s="250" t="s">
        <v>275</v>
      </c>
      <c r="E221" s="251" t="s">
        <v>1327</v>
      </c>
      <c r="F221" s="252" t="s">
        <v>1328</v>
      </c>
      <c r="G221" s="253" t="s">
        <v>339</v>
      </c>
      <c r="H221" s="254">
        <v>3</v>
      </c>
      <c r="I221" s="255"/>
      <c r="J221" s="256">
        <f>ROUND(I221*H221,2)</f>
        <v>0</v>
      </c>
      <c r="K221" s="252" t="s">
        <v>193</v>
      </c>
      <c r="L221" s="257"/>
      <c r="M221" s="258" t="s">
        <v>30</v>
      </c>
      <c r="N221" s="259" t="s">
        <v>49</v>
      </c>
      <c r="O221" s="84"/>
      <c r="P221" s="221">
        <f>O221*H221</f>
        <v>0</v>
      </c>
      <c r="Q221" s="221">
        <v>0.00152</v>
      </c>
      <c r="R221" s="221">
        <f>Q221*H221</f>
        <v>0.00456</v>
      </c>
      <c r="S221" s="221">
        <v>0</v>
      </c>
      <c r="T221" s="222">
        <f>S221*H221</f>
        <v>0</v>
      </c>
      <c r="AR221" s="223" t="s">
        <v>365</v>
      </c>
      <c r="AT221" s="223" t="s">
        <v>275</v>
      </c>
      <c r="AU221" s="223" t="s">
        <v>135</v>
      </c>
      <c r="AY221" s="17" t="s">
        <v>187</v>
      </c>
      <c r="BE221" s="224">
        <f>IF(N221="základní",J221,0)</f>
        <v>0</v>
      </c>
      <c r="BF221" s="224">
        <f>IF(N221="snížená",J221,0)</f>
        <v>0</v>
      </c>
      <c r="BG221" s="224">
        <f>IF(N221="zákl. přenesená",J221,0)</f>
        <v>0</v>
      </c>
      <c r="BH221" s="224">
        <f>IF(N221="sníž. přenesená",J221,0)</f>
        <v>0</v>
      </c>
      <c r="BI221" s="224">
        <f>IF(N221="nulová",J221,0)</f>
        <v>0</v>
      </c>
      <c r="BJ221" s="17" t="s">
        <v>135</v>
      </c>
      <c r="BK221" s="224">
        <f>ROUND(I221*H221,2)</f>
        <v>0</v>
      </c>
      <c r="BL221" s="17" t="s">
        <v>262</v>
      </c>
      <c r="BM221" s="223" t="s">
        <v>1329</v>
      </c>
    </row>
    <row r="222" spans="2:65" s="1" customFormat="1" ht="16.5" customHeight="1">
      <c r="B222" s="39"/>
      <c r="C222" s="250" t="s">
        <v>699</v>
      </c>
      <c r="D222" s="250" t="s">
        <v>275</v>
      </c>
      <c r="E222" s="251" t="s">
        <v>1330</v>
      </c>
      <c r="F222" s="252" t="s">
        <v>1331</v>
      </c>
      <c r="G222" s="253" t="s">
        <v>339</v>
      </c>
      <c r="H222" s="254">
        <v>1</v>
      </c>
      <c r="I222" s="255"/>
      <c r="J222" s="256">
        <f>ROUND(I222*H222,2)</f>
        <v>0</v>
      </c>
      <c r="K222" s="252" t="s">
        <v>193</v>
      </c>
      <c r="L222" s="257"/>
      <c r="M222" s="258" t="s">
        <v>30</v>
      </c>
      <c r="N222" s="259" t="s">
        <v>49</v>
      </c>
      <c r="O222" s="84"/>
      <c r="P222" s="221">
        <f>O222*H222</f>
        <v>0</v>
      </c>
      <c r="Q222" s="221">
        <v>0.00147</v>
      </c>
      <c r="R222" s="221">
        <f>Q222*H222</f>
        <v>0.00147</v>
      </c>
      <c r="S222" s="221">
        <v>0</v>
      </c>
      <c r="T222" s="222">
        <f>S222*H222</f>
        <v>0</v>
      </c>
      <c r="AR222" s="223" t="s">
        <v>365</v>
      </c>
      <c r="AT222" s="223" t="s">
        <v>275</v>
      </c>
      <c r="AU222" s="223" t="s">
        <v>135</v>
      </c>
      <c r="AY222" s="17" t="s">
        <v>187</v>
      </c>
      <c r="BE222" s="224">
        <f>IF(N222="základní",J222,0)</f>
        <v>0</v>
      </c>
      <c r="BF222" s="224">
        <f>IF(N222="snížená",J222,0)</f>
        <v>0</v>
      </c>
      <c r="BG222" s="224">
        <f>IF(N222="zákl. přenesená",J222,0)</f>
        <v>0</v>
      </c>
      <c r="BH222" s="224">
        <f>IF(N222="sníž. přenesená",J222,0)</f>
        <v>0</v>
      </c>
      <c r="BI222" s="224">
        <f>IF(N222="nulová",J222,0)</f>
        <v>0</v>
      </c>
      <c r="BJ222" s="17" t="s">
        <v>135</v>
      </c>
      <c r="BK222" s="224">
        <f>ROUND(I222*H222,2)</f>
        <v>0</v>
      </c>
      <c r="BL222" s="17" t="s">
        <v>262</v>
      </c>
      <c r="BM222" s="223" t="s">
        <v>1332</v>
      </c>
    </row>
    <row r="223" spans="2:65" s="1" customFormat="1" ht="16.5" customHeight="1">
      <c r="B223" s="39"/>
      <c r="C223" s="212" t="s">
        <v>704</v>
      </c>
      <c r="D223" s="212" t="s">
        <v>189</v>
      </c>
      <c r="E223" s="213" t="s">
        <v>1333</v>
      </c>
      <c r="F223" s="214" t="s">
        <v>1334</v>
      </c>
      <c r="G223" s="215" t="s">
        <v>339</v>
      </c>
      <c r="H223" s="216">
        <v>3</v>
      </c>
      <c r="I223" s="217"/>
      <c r="J223" s="218">
        <f>ROUND(I223*H223,2)</f>
        <v>0</v>
      </c>
      <c r="K223" s="214" t="s">
        <v>193</v>
      </c>
      <c r="L223" s="44"/>
      <c r="M223" s="219" t="s">
        <v>30</v>
      </c>
      <c r="N223" s="220" t="s">
        <v>49</v>
      </c>
      <c r="O223" s="84"/>
      <c r="P223" s="221">
        <f>O223*H223</f>
        <v>0</v>
      </c>
      <c r="Q223" s="221">
        <v>6E-05</v>
      </c>
      <c r="R223" s="221">
        <f>Q223*H223</f>
        <v>0.00018</v>
      </c>
      <c r="S223" s="221">
        <v>0</v>
      </c>
      <c r="T223" s="222">
        <f>S223*H223</f>
        <v>0</v>
      </c>
      <c r="AR223" s="223" t="s">
        <v>262</v>
      </c>
      <c r="AT223" s="223" t="s">
        <v>189</v>
      </c>
      <c r="AU223" s="223" t="s">
        <v>135</v>
      </c>
      <c r="AY223" s="17" t="s">
        <v>187</v>
      </c>
      <c r="BE223" s="224">
        <f>IF(N223="základní",J223,0)</f>
        <v>0</v>
      </c>
      <c r="BF223" s="224">
        <f>IF(N223="snížená",J223,0)</f>
        <v>0</v>
      </c>
      <c r="BG223" s="224">
        <f>IF(N223="zákl. přenesená",J223,0)</f>
        <v>0</v>
      </c>
      <c r="BH223" s="224">
        <f>IF(N223="sníž. přenesená",J223,0)</f>
        <v>0</v>
      </c>
      <c r="BI223" s="224">
        <f>IF(N223="nulová",J223,0)</f>
        <v>0</v>
      </c>
      <c r="BJ223" s="17" t="s">
        <v>135</v>
      </c>
      <c r="BK223" s="224">
        <f>ROUND(I223*H223,2)</f>
        <v>0</v>
      </c>
      <c r="BL223" s="17" t="s">
        <v>262</v>
      </c>
      <c r="BM223" s="223" t="s">
        <v>1335</v>
      </c>
    </row>
    <row r="224" spans="2:65" s="1" customFormat="1" ht="16.5" customHeight="1">
      <c r="B224" s="39"/>
      <c r="C224" s="250" t="s">
        <v>709</v>
      </c>
      <c r="D224" s="250" t="s">
        <v>275</v>
      </c>
      <c r="E224" s="251" t="s">
        <v>1336</v>
      </c>
      <c r="F224" s="252" t="s">
        <v>1337</v>
      </c>
      <c r="G224" s="253" t="s">
        <v>339</v>
      </c>
      <c r="H224" s="254">
        <v>2</v>
      </c>
      <c r="I224" s="255"/>
      <c r="J224" s="256">
        <f>ROUND(I224*H224,2)</f>
        <v>0</v>
      </c>
      <c r="K224" s="252" t="s">
        <v>193</v>
      </c>
      <c r="L224" s="257"/>
      <c r="M224" s="258" t="s">
        <v>30</v>
      </c>
      <c r="N224" s="259" t="s">
        <v>49</v>
      </c>
      <c r="O224" s="84"/>
      <c r="P224" s="221">
        <f>O224*H224</f>
        <v>0</v>
      </c>
      <c r="Q224" s="221">
        <v>0.0048</v>
      </c>
      <c r="R224" s="221">
        <f>Q224*H224</f>
        <v>0.0096</v>
      </c>
      <c r="S224" s="221">
        <v>0</v>
      </c>
      <c r="T224" s="222">
        <f>S224*H224</f>
        <v>0</v>
      </c>
      <c r="AR224" s="223" t="s">
        <v>365</v>
      </c>
      <c r="AT224" s="223" t="s">
        <v>275</v>
      </c>
      <c r="AU224" s="223" t="s">
        <v>135</v>
      </c>
      <c r="AY224" s="17" t="s">
        <v>187</v>
      </c>
      <c r="BE224" s="224">
        <f>IF(N224="základní",J224,0)</f>
        <v>0</v>
      </c>
      <c r="BF224" s="224">
        <f>IF(N224="snížená",J224,0)</f>
        <v>0</v>
      </c>
      <c r="BG224" s="224">
        <f>IF(N224="zákl. přenesená",J224,0)</f>
        <v>0</v>
      </c>
      <c r="BH224" s="224">
        <f>IF(N224="sníž. přenesená",J224,0)</f>
        <v>0</v>
      </c>
      <c r="BI224" s="224">
        <f>IF(N224="nulová",J224,0)</f>
        <v>0</v>
      </c>
      <c r="BJ224" s="17" t="s">
        <v>135</v>
      </c>
      <c r="BK224" s="224">
        <f>ROUND(I224*H224,2)</f>
        <v>0</v>
      </c>
      <c r="BL224" s="17" t="s">
        <v>262</v>
      </c>
      <c r="BM224" s="223" t="s">
        <v>1338</v>
      </c>
    </row>
    <row r="225" spans="2:65" s="1" customFormat="1" ht="16.5" customHeight="1">
      <c r="B225" s="39"/>
      <c r="C225" s="250" t="s">
        <v>714</v>
      </c>
      <c r="D225" s="250" t="s">
        <v>275</v>
      </c>
      <c r="E225" s="251" t="s">
        <v>1339</v>
      </c>
      <c r="F225" s="252" t="s">
        <v>1340</v>
      </c>
      <c r="G225" s="253" t="s">
        <v>339</v>
      </c>
      <c r="H225" s="254">
        <v>1</v>
      </c>
      <c r="I225" s="255"/>
      <c r="J225" s="256">
        <f>ROUND(I225*H225,2)</f>
        <v>0</v>
      </c>
      <c r="K225" s="252" t="s">
        <v>30</v>
      </c>
      <c r="L225" s="257"/>
      <c r="M225" s="258" t="s">
        <v>30</v>
      </c>
      <c r="N225" s="259" t="s">
        <v>49</v>
      </c>
      <c r="O225" s="84"/>
      <c r="P225" s="221">
        <f>O225*H225</f>
        <v>0</v>
      </c>
      <c r="Q225" s="221">
        <v>0.004</v>
      </c>
      <c r="R225" s="221">
        <f>Q225*H225</f>
        <v>0.004</v>
      </c>
      <c r="S225" s="221">
        <v>0</v>
      </c>
      <c r="T225" s="222">
        <f>S225*H225</f>
        <v>0</v>
      </c>
      <c r="AR225" s="223" t="s">
        <v>365</v>
      </c>
      <c r="AT225" s="223" t="s">
        <v>275</v>
      </c>
      <c r="AU225" s="223" t="s">
        <v>135</v>
      </c>
      <c r="AY225" s="17" t="s">
        <v>187</v>
      </c>
      <c r="BE225" s="224">
        <f>IF(N225="základní",J225,0)</f>
        <v>0</v>
      </c>
      <c r="BF225" s="224">
        <f>IF(N225="snížená",J225,0)</f>
        <v>0</v>
      </c>
      <c r="BG225" s="224">
        <f>IF(N225="zákl. přenesená",J225,0)</f>
        <v>0</v>
      </c>
      <c r="BH225" s="224">
        <f>IF(N225="sníž. přenesená",J225,0)</f>
        <v>0</v>
      </c>
      <c r="BI225" s="224">
        <f>IF(N225="nulová",J225,0)</f>
        <v>0</v>
      </c>
      <c r="BJ225" s="17" t="s">
        <v>135</v>
      </c>
      <c r="BK225" s="224">
        <f>ROUND(I225*H225,2)</f>
        <v>0</v>
      </c>
      <c r="BL225" s="17" t="s">
        <v>262</v>
      </c>
      <c r="BM225" s="223" t="s">
        <v>1341</v>
      </c>
    </row>
    <row r="226" spans="2:65" s="1" customFormat="1" ht="16.5" customHeight="1">
      <c r="B226" s="39"/>
      <c r="C226" s="212" t="s">
        <v>720</v>
      </c>
      <c r="D226" s="212" t="s">
        <v>189</v>
      </c>
      <c r="E226" s="213" t="s">
        <v>1342</v>
      </c>
      <c r="F226" s="214" t="s">
        <v>1343</v>
      </c>
      <c r="G226" s="215" t="s">
        <v>339</v>
      </c>
      <c r="H226" s="216">
        <v>2</v>
      </c>
      <c r="I226" s="217"/>
      <c r="J226" s="218">
        <f>ROUND(I226*H226,2)</f>
        <v>0</v>
      </c>
      <c r="K226" s="214" t="s">
        <v>193</v>
      </c>
      <c r="L226" s="44"/>
      <c r="M226" s="219" t="s">
        <v>30</v>
      </c>
      <c r="N226" s="220" t="s">
        <v>49</v>
      </c>
      <c r="O226" s="84"/>
      <c r="P226" s="221">
        <f>O226*H226</f>
        <v>0</v>
      </c>
      <c r="Q226" s="221">
        <v>6E-05</v>
      </c>
      <c r="R226" s="221">
        <f>Q226*H226</f>
        <v>0.00012</v>
      </c>
      <c r="S226" s="221">
        <v>0</v>
      </c>
      <c r="T226" s="222">
        <f>S226*H226</f>
        <v>0</v>
      </c>
      <c r="AR226" s="223" t="s">
        <v>262</v>
      </c>
      <c r="AT226" s="223" t="s">
        <v>189</v>
      </c>
      <c r="AU226" s="223" t="s">
        <v>135</v>
      </c>
      <c r="AY226" s="17" t="s">
        <v>187</v>
      </c>
      <c r="BE226" s="224">
        <f>IF(N226="základní",J226,0)</f>
        <v>0</v>
      </c>
      <c r="BF226" s="224">
        <f>IF(N226="snížená",J226,0)</f>
        <v>0</v>
      </c>
      <c r="BG226" s="224">
        <f>IF(N226="zákl. přenesená",J226,0)</f>
        <v>0</v>
      </c>
      <c r="BH226" s="224">
        <f>IF(N226="sníž. přenesená",J226,0)</f>
        <v>0</v>
      </c>
      <c r="BI226" s="224">
        <f>IF(N226="nulová",J226,0)</f>
        <v>0</v>
      </c>
      <c r="BJ226" s="17" t="s">
        <v>135</v>
      </c>
      <c r="BK226" s="224">
        <f>ROUND(I226*H226,2)</f>
        <v>0</v>
      </c>
      <c r="BL226" s="17" t="s">
        <v>262</v>
      </c>
      <c r="BM226" s="223" t="s">
        <v>1344</v>
      </c>
    </row>
    <row r="227" spans="2:65" s="1" customFormat="1" ht="16.5" customHeight="1">
      <c r="B227" s="39"/>
      <c r="C227" s="250" t="s">
        <v>726</v>
      </c>
      <c r="D227" s="250" t="s">
        <v>275</v>
      </c>
      <c r="E227" s="251" t="s">
        <v>1345</v>
      </c>
      <c r="F227" s="252" t="s">
        <v>1346</v>
      </c>
      <c r="G227" s="253" t="s">
        <v>339</v>
      </c>
      <c r="H227" s="254">
        <v>2</v>
      </c>
      <c r="I227" s="255"/>
      <c r="J227" s="256">
        <f>ROUND(I227*H227,2)</f>
        <v>0</v>
      </c>
      <c r="K227" s="252" t="s">
        <v>193</v>
      </c>
      <c r="L227" s="257"/>
      <c r="M227" s="258" t="s">
        <v>30</v>
      </c>
      <c r="N227" s="259" t="s">
        <v>49</v>
      </c>
      <c r="O227" s="84"/>
      <c r="P227" s="221">
        <f>O227*H227</f>
        <v>0</v>
      </c>
      <c r="Q227" s="221">
        <v>0.0094</v>
      </c>
      <c r="R227" s="221">
        <f>Q227*H227</f>
        <v>0.0188</v>
      </c>
      <c r="S227" s="221">
        <v>0</v>
      </c>
      <c r="T227" s="222">
        <f>S227*H227</f>
        <v>0</v>
      </c>
      <c r="AR227" s="223" t="s">
        <v>365</v>
      </c>
      <c r="AT227" s="223" t="s">
        <v>275</v>
      </c>
      <c r="AU227" s="223" t="s">
        <v>135</v>
      </c>
      <c r="AY227" s="17" t="s">
        <v>187</v>
      </c>
      <c r="BE227" s="224">
        <f>IF(N227="základní",J227,0)</f>
        <v>0</v>
      </c>
      <c r="BF227" s="224">
        <f>IF(N227="snížená",J227,0)</f>
        <v>0</v>
      </c>
      <c r="BG227" s="224">
        <f>IF(N227="zákl. přenesená",J227,0)</f>
        <v>0</v>
      </c>
      <c r="BH227" s="224">
        <f>IF(N227="sníž. přenesená",J227,0)</f>
        <v>0</v>
      </c>
      <c r="BI227" s="224">
        <f>IF(N227="nulová",J227,0)</f>
        <v>0</v>
      </c>
      <c r="BJ227" s="17" t="s">
        <v>135</v>
      </c>
      <c r="BK227" s="224">
        <f>ROUND(I227*H227,2)</f>
        <v>0</v>
      </c>
      <c r="BL227" s="17" t="s">
        <v>262</v>
      </c>
      <c r="BM227" s="223" t="s">
        <v>1347</v>
      </c>
    </row>
    <row r="228" spans="2:65" s="1" customFormat="1" ht="16.5" customHeight="1">
      <c r="B228" s="39"/>
      <c r="C228" s="212" t="s">
        <v>731</v>
      </c>
      <c r="D228" s="212" t="s">
        <v>189</v>
      </c>
      <c r="E228" s="213" t="s">
        <v>1348</v>
      </c>
      <c r="F228" s="214" t="s">
        <v>1349</v>
      </c>
      <c r="G228" s="215" t="s">
        <v>339</v>
      </c>
      <c r="H228" s="216">
        <v>3</v>
      </c>
      <c r="I228" s="217"/>
      <c r="J228" s="218">
        <f>ROUND(I228*H228,2)</f>
        <v>0</v>
      </c>
      <c r="K228" s="214" t="s">
        <v>193</v>
      </c>
      <c r="L228" s="44"/>
      <c r="M228" s="219" t="s">
        <v>30</v>
      </c>
      <c r="N228" s="220" t="s">
        <v>49</v>
      </c>
      <c r="O228" s="84"/>
      <c r="P228" s="221">
        <f>O228*H228</f>
        <v>0</v>
      </c>
      <c r="Q228" s="221">
        <v>0.00023</v>
      </c>
      <c r="R228" s="221">
        <f>Q228*H228</f>
        <v>0.0006900000000000001</v>
      </c>
      <c r="S228" s="221">
        <v>0</v>
      </c>
      <c r="T228" s="222">
        <f>S228*H228</f>
        <v>0</v>
      </c>
      <c r="AR228" s="223" t="s">
        <v>262</v>
      </c>
      <c r="AT228" s="223" t="s">
        <v>189</v>
      </c>
      <c r="AU228" s="223" t="s">
        <v>135</v>
      </c>
      <c r="AY228" s="17" t="s">
        <v>187</v>
      </c>
      <c r="BE228" s="224">
        <f>IF(N228="základní",J228,0)</f>
        <v>0</v>
      </c>
      <c r="BF228" s="224">
        <f>IF(N228="snížená",J228,0)</f>
        <v>0</v>
      </c>
      <c r="BG228" s="224">
        <f>IF(N228="zákl. přenesená",J228,0)</f>
        <v>0</v>
      </c>
      <c r="BH228" s="224">
        <f>IF(N228="sníž. přenesená",J228,0)</f>
        <v>0</v>
      </c>
      <c r="BI228" s="224">
        <f>IF(N228="nulová",J228,0)</f>
        <v>0</v>
      </c>
      <c r="BJ228" s="17" t="s">
        <v>135</v>
      </c>
      <c r="BK228" s="224">
        <f>ROUND(I228*H228,2)</f>
        <v>0</v>
      </c>
      <c r="BL228" s="17" t="s">
        <v>262</v>
      </c>
      <c r="BM228" s="223" t="s">
        <v>1350</v>
      </c>
    </row>
    <row r="229" spans="2:65" s="1" customFormat="1" ht="16.5" customHeight="1">
      <c r="B229" s="39"/>
      <c r="C229" s="212" t="s">
        <v>736</v>
      </c>
      <c r="D229" s="212" t="s">
        <v>189</v>
      </c>
      <c r="E229" s="213" t="s">
        <v>1351</v>
      </c>
      <c r="F229" s="214" t="s">
        <v>1352</v>
      </c>
      <c r="G229" s="215" t="s">
        <v>339</v>
      </c>
      <c r="H229" s="216">
        <v>3</v>
      </c>
      <c r="I229" s="217"/>
      <c r="J229" s="218">
        <f>ROUND(I229*H229,2)</f>
        <v>0</v>
      </c>
      <c r="K229" s="214" t="s">
        <v>193</v>
      </c>
      <c r="L229" s="44"/>
      <c r="M229" s="219" t="s">
        <v>30</v>
      </c>
      <c r="N229" s="220" t="s">
        <v>49</v>
      </c>
      <c r="O229" s="84"/>
      <c r="P229" s="221">
        <f>O229*H229</f>
        <v>0</v>
      </c>
      <c r="Q229" s="221">
        <v>0.00012</v>
      </c>
      <c r="R229" s="221">
        <f>Q229*H229</f>
        <v>0.00036</v>
      </c>
      <c r="S229" s="221">
        <v>0</v>
      </c>
      <c r="T229" s="222">
        <f>S229*H229</f>
        <v>0</v>
      </c>
      <c r="AR229" s="223" t="s">
        <v>262</v>
      </c>
      <c r="AT229" s="223" t="s">
        <v>189</v>
      </c>
      <c r="AU229" s="223" t="s">
        <v>135</v>
      </c>
      <c r="AY229" s="17" t="s">
        <v>187</v>
      </c>
      <c r="BE229" s="224">
        <f>IF(N229="základní",J229,0)</f>
        <v>0</v>
      </c>
      <c r="BF229" s="224">
        <f>IF(N229="snížená",J229,0)</f>
        <v>0</v>
      </c>
      <c r="BG229" s="224">
        <f>IF(N229="zákl. přenesená",J229,0)</f>
        <v>0</v>
      </c>
      <c r="BH229" s="224">
        <f>IF(N229="sníž. přenesená",J229,0)</f>
        <v>0</v>
      </c>
      <c r="BI229" s="224">
        <f>IF(N229="nulová",J229,0)</f>
        <v>0</v>
      </c>
      <c r="BJ229" s="17" t="s">
        <v>135</v>
      </c>
      <c r="BK229" s="224">
        <f>ROUND(I229*H229,2)</f>
        <v>0</v>
      </c>
      <c r="BL229" s="17" t="s">
        <v>262</v>
      </c>
      <c r="BM229" s="223" t="s">
        <v>1353</v>
      </c>
    </row>
    <row r="230" spans="2:65" s="1" customFormat="1" ht="36" customHeight="1">
      <c r="B230" s="39"/>
      <c r="C230" s="250" t="s">
        <v>740</v>
      </c>
      <c r="D230" s="250" t="s">
        <v>275</v>
      </c>
      <c r="E230" s="251" t="s">
        <v>1354</v>
      </c>
      <c r="F230" s="252" t="s">
        <v>1355</v>
      </c>
      <c r="G230" s="253" t="s">
        <v>339</v>
      </c>
      <c r="H230" s="254">
        <v>3</v>
      </c>
      <c r="I230" s="255"/>
      <c r="J230" s="256">
        <f>ROUND(I230*H230,2)</f>
        <v>0</v>
      </c>
      <c r="K230" s="252" t="s">
        <v>1112</v>
      </c>
      <c r="L230" s="257"/>
      <c r="M230" s="258" t="s">
        <v>30</v>
      </c>
      <c r="N230" s="259" t="s">
        <v>49</v>
      </c>
      <c r="O230" s="84"/>
      <c r="P230" s="221">
        <f>O230*H230</f>
        <v>0</v>
      </c>
      <c r="Q230" s="221">
        <v>0.0046</v>
      </c>
      <c r="R230" s="221">
        <f>Q230*H230</f>
        <v>0.0138</v>
      </c>
      <c r="S230" s="221">
        <v>0</v>
      </c>
      <c r="T230" s="222">
        <f>S230*H230</f>
        <v>0</v>
      </c>
      <c r="AR230" s="223" t="s">
        <v>365</v>
      </c>
      <c r="AT230" s="223" t="s">
        <v>275</v>
      </c>
      <c r="AU230" s="223" t="s">
        <v>135</v>
      </c>
      <c r="AY230" s="17" t="s">
        <v>187</v>
      </c>
      <c r="BE230" s="224">
        <f>IF(N230="základní",J230,0)</f>
        <v>0</v>
      </c>
      <c r="BF230" s="224">
        <f>IF(N230="snížená",J230,0)</f>
        <v>0</v>
      </c>
      <c r="BG230" s="224">
        <f>IF(N230="zákl. přenesená",J230,0)</f>
        <v>0</v>
      </c>
      <c r="BH230" s="224">
        <f>IF(N230="sníž. přenesená",J230,0)</f>
        <v>0</v>
      </c>
      <c r="BI230" s="224">
        <f>IF(N230="nulová",J230,0)</f>
        <v>0</v>
      </c>
      <c r="BJ230" s="17" t="s">
        <v>135</v>
      </c>
      <c r="BK230" s="224">
        <f>ROUND(I230*H230,2)</f>
        <v>0</v>
      </c>
      <c r="BL230" s="17" t="s">
        <v>262</v>
      </c>
      <c r="BM230" s="223" t="s">
        <v>1356</v>
      </c>
    </row>
    <row r="231" spans="2:65" s="1" customFormat="1" ht="16.5" customHeight="1">
      <c r="B231" s="39"/>
      <c r="C231" s="212" t="s">
        <v>746</v>
      </c>
      <c r="D231" s="212" t="s">
        <v>189</v>
      </c>
      <c r="E231" s="213" t="s">
        <v>1357</v>
      </c>
      <c r="F231" s="214" t="s">
        <v>1358</v>
      </c>
      <c r="G231" s="215" t="s">
        <v>339</v>
      </c>
      <c r="H231" s="216">
        <v>3</v>
      </c>
      <c r="I231" s="217"/>
      <c r="J231" s="218">
        <f>ROUND(I231*H231,2)</f>
        <v>0</v>
      </c>
      <c r="K231" s="214" t="s">
        <v>30</v>
      </c>
      <c r="L231" s="44"/>
      <c r="M231" s="219" t="s">
        <v>30</v>
      </c>
      <c r="N231" s="220" t="s">
        <v>49</v>
      </c>
      <c r="O231" s="84"/>
      <c r="P231" s="221">
        <f>O231*H231</f>
        <v>0</v>
      </c>
      <c r="Q231" s="221">
        <v>0.00047</v>
      </c>
      <c r="R231" s="221">
        <f>Q231*H231</f>
        <v>0.00141</v>
      </c>
      <c r="S231" s="221">
        <v>0</v>
      </c>
      <c r="T231" s="222">
        <f>S231*H231</f>
        <v>0</v>
      </c>
      <c r="AR231" s="223" t="s">
        <v>262</v>
      </c>
      <c r="AT231" s="223" t="s">
        <v>189</v>
      </c>
      <c r="AU231" s="223" t="s">
        <v>135</v>
      </c>
      <c r="AY231" s="17" t="s">
        <v>187</v>
      </c>
      <c r="BE231" s="224">
        <f>IF(N231="základní",J231,0)</f>
        <v>0</v>
      </c>
      <c r="BF231" s="224">
        <f>IF(N231="snížená",J231,0)</f>
        <v>0</v>
      </c>
      <c r="BG231" s="224">
        <f>IF(N231="zákl. přenesená",J231,0)</f>
        <v>0</v>
      </c>
      <c r="BH231" s="224">
        <f>IF(N231="sníž. přenesená",J231,0)</f>
        <v>0</v>
      </c>
      <c r="BI231" s="224">
        <f>IF(N231="nulová",J231,0)</f>
        <v>0</v>
      </c>
      <c r="BJ231" s="17" t="s">
        <v>135</v>
      </c>
      <c r="BK231" s="224">
        <f>ROUND(I231*H231,2)</f>
        <v>0</v>
      </c>
      <c r="BL231" s="17" t="s">
        <v>262</v>
      </c>
      <c r="BM231" s="223" t="s">
        <v>1359</v>
      </c>
    </row>
    <row r="232" spans="2:65" s="1" customFormat="1" ht="16.5" customHeight="1">
      <c r="B232" s="39"/>
      <c r="C232" s="212" t="s">
        <v>754</v>
      </c>
      <c r="D232" s="212" t="s">
        <v>189</v>
      </c>
      <c r="E232" s="213" t="s">
        <v>1360</v>
      </c>
      <c r="F232" s="214" t="s">
        <v>1361</v>
      </c>
      <c r="G232" s="215" t="s">
        <v>339</v>
      </c>
      <c r="H232" s="216">
        <v>1</v>
      </c>
      <c r="I232" s="217"/>
      <c r="J232" s="218">
        <f>ROUND(I232*H232,2)</f>
        <v>0</v>
      </c>
      <c r="K232" s="214" t="s">
        <v>193</v>
      </c>
      <c r="L232" s="44"/>
      <c r="M232" s="219" t="s">
        <v>30</v>
      </c>
      <c r="N232" s="220" t="s">
        <v>49</v>
      </c>
      <c r="O232" s="84"/>
      <c r="P232" s="221">
        <f>O232*H232</f>
        <v>0</v>
      </c>
      <c r="Q232" s="221">
        <v>0.00014</v>
      </c>
      <c r="R232" s="221">
        <f>Q232*H232</f>
        <v>0.00014</v>
      </c>
      <c r="S232" s="221">
        <v>0</v>
      </c>
      <c r="T232" s="222">
        <f>S232*H232</f>
        <v>0</v>
      </c>
      <c r="AR232" s="223" t="s">
        <v>262</v>
      </c>
      <c r="AT232" s="223" t="s">
        <v>189</v>
      </c>
      <c r="AU232" s="223" t="s">
        <v>135</v>
      </c>
      <c r="AY232" s="17" t="s">
        <v>187</v>
      </c>
      <c r="BE232" s="224">
        <f>IF(N232="základní",J232,0)</f>
        <v>0</v>
      </c>
      <c r="BF232" s="224">
        <f>IF(N232="snížená",J232,0)</f>
        <v>0</v>
      </c>
      <c r="BG232" s="224">
        <f>IF(N232="zákl. přenesená",J232,0)</f>
        <v>0</v>
      </c>
      <c r="BH232" s="224">
        <f>IF(N232="sníž. přenesená",J232,0)</f>
        <v>0</v>
      </c>
      <c r="BI232" s="224">
        <f>IF(N232="nulová",J232,0)</f>
        <v>0</v>
      </c>
      <c r="BJ232" s="17" t="s">
        <v>135</v>
      </c>
      <c r="BK232" s="224">
        <f>ROUND(I232*H232,2)</f>
        <v>0</v>
      </c>
      <c r="BL232" s="17" t="s">
        <v>262</v>
      </c>
      <c r="BM232" s="223" t="s">
        <v>1362</v>
      </c>
    </row>
    <row r="233" spans="2:65" s="1" customFormat="1" ht="16.5" customHeight="1">
      <c r="B233" s="39"/>
      <c r="C233" s="250" t="s">
        <v>763</v>
      </c>
      <c r="D233" s="250" t="s">
        <v>275</v>
      </c>
      <c r="E233" s="251" t="s">
        <v>1363</v>
      </c>
      <c r="F233" s="252" t="s">
        <v>1364</v>
      </c>
      <c r="G233" s="253" t="s">
        <v>339</v>
      </c>
      <c r="H233" s="254">
        <v>1</v>
      </c>
      <c r="I233" s="255"/>
      <c r="J233" s="256">
        <f>ROUND(I233*H233,2)</f>
        <v>0</v>
      </c>
      <c r="K233" s="252" t="s">
        <v>30</v>
      </c>
      <c r="L233" s="257"/>
      <c r="M233" s="258" t="s">
        <v>30</v>
      </c>
      <c r="N233" s="259" t="s">
        <v>49</v>
      </c>
      <c r="O233" s="84"/>
      <c r="P233" s="221">
        <f>O233*H233</f>
        <v>0</v>
      </c>
      <c r="Q233" s="221">
        <v>0.00024</v>
      </c>
      <c r="R233" s="221">
        <f>Q233*H233</f>
        <v>0.00024</v>
      </c>
      <c r="S233" s="221">
        <v>0</v>
      </c>
      <c r="T233" s="222">
        <f>S233*H233</f>
        <v>0</v>
      </c>
      <c r="AR233" s="223" t="s">
        <v>365</v>
      </c>
      <c r="AT233" s="223" t="s">
        <v>275</v>
      </c>
      <c r="AU233" s="223" t="s">
        <v>135</v>
      </c>
      <c r="AY233" s="17" t="s">
        <v>187</v>
      </c>
      <c r="BE233" s="224">
        <f>IF(N233="základní",J233,0)</f>
        <v>0</v>
      </c>
      <c r="BF233" s="224">
        <f>IF(N233="snížená",J233,0)</f>
        <v>0</v>
      </c>
      <c r="BG233" s="224">
        <f>IF(N233="zákl. přenesená",J233,0)</f>
        <v>0</v>
      </c>
      <c r="BH233" s="224">
        <f>IF(N233="sníž. přenesená",J233,0)</f>
        <v>0</v>
      </c>
      <c r="BI233" s="224">
        <f>IF(N233="nulová",J233,0)</f>
        <v>0</v>
      </c>
      <c r="BJ233" s="17" t="s">
        <v>135</v>
      </c>
      <c r="BK233" s="224">
        <f>ROUND(I233*H233,2)</f>
        <v>0</v>
      </c>
      <c r="BL233" s="17" t="s">
        <v>262</v>
      </c>
      <c r="BM233" s="223" t="s">
        <v>1365</v>
      </c>
    </row>
    <row r="234" spans="2:65" s="1" customFormat="1" ht="24" customHeight="1">
      <c r="B234" s="39"/>
      <c r="C234" s="212" t="s">
        <v>769</v>
      </c>
      <c r="D234" s="212" t="s">
        <v>189</v>
      </c>
      <c r="E234" s="213" t="s">
        <v>1366</v>
      </c>
      <c r="F234" s="214" t="s">
        <v>1367</v>
      </c>
      <c r="G234" s="215" t="s">
        <v>269</v>
      </c>
      <c r="H234" s="216">
        <v>0.316</v>
      </c>
      <c r="I234" s="217"/>
      <c r="J234" s="218">
        <f>ROUND(I234*H234,2)</f>
        <v>0</v>
      </c>
      <c r="K234" s="214" t="s">
        <v>193</v>
      </c>
      <c r="L234" s="44"/>
      <c r="M234" s="219" t="s">
        <v>30</v>
      </c>
      <c r="N234" s="220" t="s">
        <v>49</v>
      </c>
      <c r="O234" s="84"/>
      <c r="P234" s="221">
        <f>O234*H234</f>
        <v>0</v>
      </c>
      <c r="Q234" s="221">
        <v>0</v>
      </c>
      <c r="R234" s="221">
        <f>Q234*H234</f>
        <v>0</v>
      </c>
      <c r="S234" s="221">
        <v>0</v>
      </c>
      <c r="T234" s="222">
        <f>S234*H234</f>
        <v>0</v>
      </c>
      <c r="AR234" s="223" t="s">
        <v>262</v>
      </c>
      <c r="AT234" s="223" t="s">
        <v>189</v>
      </c>
      <c r="AU234" s="223" t="s">
        <v>135</v>
      </c>
      <c r="AY234" s="17" t="s">
        <v>187</v>
      </c>
      <c r="BE234" s="224">
        <f>IF(N234="základní",J234,0)</f>
        <v>0</v>
      </c>
      <c r="BF234" s="224">
        <f>IF(N234="snížená",J234,0)</f>
        <v>0</v>
      </c>
      <c r="BG234" s="224">
        <f>IF(N234="zákl. přenesená",J234,0)</f>
        <v>0</v>
      </c>
      <c r="BH234" s="224">
        <f>IF(N234="sníž. přenesená",J234,0)</f>
        <v>0</v>
      </c>
      <c r="BI234" s="224">
        <f>IF(N234="nulová",J234,0)</f>
        <v>0</v>
      </c>
      <c r="BJ234" s="17" t="s">
        <v>135</v>
      </c>
      <c r="BK234" s="224">
        <f>ROUND(I234*H234,2)</f>
        <v>0</v>
      </c>
      <c r="BL234" s="17" t="s">
        <v>262</v>
      </c>
      <c r="BM234" s="223" t="s">
        <v>1368</v>
      </c>
    </row>
    <row r="235" spans="2:63" s="11" customFormat="1" ht="22.8" customHeight="1">
      <c r="B235" s="196"/>
      <c r="C235" s="197"/>
      <c r="D235" s="198" t="s">
        <v>76</v>
      </c>
      <c r="E235" s="210" t="s">
        <v>1369</v>
      </c>
      <c r="F235" s="210" t="s">
        <v>1370</v>
      </c>
      <c r="G235" s="197"/>
      <c r="H235" s="197"/>
      <c r="I235" s="200"/>
      <c r="J235" s="211">
        <f>BK235</f>
        <v>0</v>
      </c>
      <c r="K235" s="197"/>
      <c r="L235" s="202"/>
      <c r="M235" s="203"/>
      <c r="N235" s="204"/>
      <c r="O235" s="204"/>
      <c r="P235" s="205">
        <f>P236</f>
        <v>0</v>
      </c>
      <c r="Q235" s="204"/>
      <c r="R235" s="205">
        <f>R236</f>
        <v>0.00218</v>
      </c>
      <c r="S235" s="204"/>
      <c r="T235" s="206">
        <f>T236</f>
        <v>0</v>
      </c>
      <c r="AR235" s="207" t="s">
        <v>135</v>
      </c>
      <c r="AT235" s="208" t="s">
        <v>76</v>
      </c>
      <c r="AU235" s="208" t="s">
        <v>21</v>
      </c>
      <c r="AY235" s="207" t="s">
        <v>187</v>
      </c>
      <c r="BK235" s="209">
        <f>BK236</f>
        <v>0</v>
      </c>
    </row>
    <row r="236" spans="2:65" s="1" customFormat="1" ht="24" customHeight="1">
      <c r="B236" s="39"/>
      <c r="C236" s="212" t="s">
        <v>773</v>
      </c>
      <c r="D236" s="212" t="s">
        <v>189</v>
      </c>
      <c r="E236" s="213" t="s">
        <v>1371</v>
      </c>
      <c r="F236" s="214" t="s">
        <v>1372</v>
      </c>
      <c r="G236" s="215" t="s">
        <v>333</v>
      </c>
      <c r="H236" s="216">
        <v>1</v>
      </c>
      <c r="I236" s="217"/>
      <c r="J236" s="218">
        <f>ROUND(I236*H236,2)</f>
        <v>0</v>
      </c>
      <c r="K236" s="214" t="s">
        <v>193</v>
      </c>
      <c r="L236" s="44"/>
      <c r="M236" s="219" t="s">
        <v>30</v>
      </c>
      <c r="N236" s="220" t="s">
        <v>49</v>
      </c>
      <c r="O236" s="84"/>
      <c r="P236" s="221">
        <f>O236*H236</f>
        <v>0</v>
      </c>
      <c r="Q236" s="221">
        <v>0.00218</v>
      </c>
      <c r="R236" s="221">
        <f>Q236*H236</f>
        <v>0.00218</v>
      </c>
      <c r="S236" s="221">
        <v>0</v>
      </c>
      <c r="T236" s="222">
        <f>S236*H236</f>
        <v>0</v>
      </c>
      <c r="AR236" s="223" t="s">
        <v>262</v>
      </c>
      <c r="AT236" s="223" t="s">
        <v>189</v>
      </c>
      <c r="AU236" s="223" t="s">
        <v>135</v>
      </c>
      <c r="AY236" s="17" t="s">
        <v>187</v>
      </c>
      <c r="BE236" s="224">
        <f>IF(N236="základní",J236,0)</f>
        <v>0</v>
      </c>
      <c r="BF236" s="224">
        <f>IF(N236="snížená",J236,0)</f>
        <v>0</v>
      </c>
      <c r="BG236" s="224">
        <f>IF(N236="zákl. přenesená",J236,0)</f>
        <v>0</v>
      </c>
      <c r="BH236" s="224">
        <f>IF(N236="sníž. přenesená",J236,0)</f>
        <v>0</v>
      </c>
      <c r="BI236" s="224">
        <f>IF(N236="nulová",J236,0)</f>
        <v>0</v>
      </c>
      <c r="BJ236" s="17" t="s">
        <v>135</v>
      </c>
      <c r="BK236" s="224">
        <f>ROUND(I236*H236,2)</f>
        <v>0</v>
      </c>
      <c r="BL236" s="17" t="s">
        <v>262</v>
      </c>
      <c r="BM236" s="223" t="s">
        <v>1373</v>
      </c>
    </row>
    <row r="237" spans="2:63" s="11" customFormat="1" ht="22.8" customHeight="1">
      <c r="B237" s="196"/>
      <c r="C237" s="197"/>
      <c r="D237" s="198" t="s">
        <v>76</v>
      </c>
      <c r="E237" s="210" t="s">
        <v>1374</v>
      </c>
      <c r="F237" s="210" t="s">
        <v>1375</v>
      </c>
      <c r="G237" s="197"/>
      <c r="H237" s="197"/>
      <c r="I237" s="200"/>
      <c r="J237" s="211">
        <f>BK237</f>
        <v>0</v>
      </c>
      <c r="K237" s="197"/>
      <c r="L237" s="202"/>
      <c r="M237" s="203"/>
      <c r="N237" s="204"/>
      <c r="O237" s="204"/>
      <c r="P237" s="205">
        <v>0</v>
      </c>
      <c r="Q237" s="204"/>
      <c r="R237" s="205">
        <v>0</v>
      </c>
      <c r="S237" s="204"/>
      <c r="T237" s="206">
        <v>0</v>
      </c>
      <c r="AR237" s="207" t="s">
        <v>135</v>
      </c>
      <c r="AT237" s="208" t="s">
        <v>76</v>
      </c>
      <c r="AU237" s="208" t="s">
        <v>21</v>
      </c>
      <c r="AY237" s="207" t="s">
        <v>187</v>
      </c>
      <c r="BK237" s="209">
        <v>0</v>
      </c>
    </row>
    <row r="238" spans="2:63" s="11" customFormat="1" ht="22.8" customHeight="1">
      <c r="B238" s="196"/>
      <c r="C238" s="197"/>
      <c r="D238" s="198" t="s">
        <v>76</v>
      </c>
      <c r="E238" s="210" t="s">
        <v>767</v>
      </c>
      <c r="F238" s="210" t="s">
        <v>768</v>
      </c>
      <c r="G238" s="197"/>
      <c r="H238" s="197"/>
      <c r="I238" s="200"/>
      <c r="J238" s="211">
        <f>BK238</f>
        <v>0</v>
      </c>
      <c r="K238" s="197"/>
      <c r="L238" s="202"/>
      <c r="M238" s="203"/>
      <c r="N238" s="204"/>
      <c r="O238" s="204"/>
      <c r="P238" s="205">
        <f>SUM(P239:P240)</f>
        <v>0</v>
      </c>
      <c r="Q238" s="204"/>
      <c r="R238" s="205">
        <f>SUM(R239:R240)</f>
        <v>0.014955</v>
      </c>
      <c r="S238" s="204"/>
      <c r="T238" s="206">
        <f>SUM(T239:T240)</f>
        <v>0</v>
      </c>
      <c r="AR238" s="207" t="s">
        <v>135</v>
      </c>
      <c r="AT238" s="208" t="s">
        <v>76</v>
      </c>
      <c r="AU238" s="208" t="s">
        <v>21</v>
      </c>
      <c r="AY238" s="207" t="s">
        <v>187</v>
      </c>
      <c r="BK238" s="209">
        <f>SUM(BK239:BK240)</f>
        <v>0</v>
      </c>
    </row>
    <row r="239" spans="2:65" s="1" customFormat="1" ht="16.5" customHeight="1">
      <c r="B239" s="39"/>
      <c r="C239" s="212" t="s">
        <v>777</v>
      </c>
      <c r="D239" s="212" t="s">
        <v>189</v>
      </c>
      <c r="E239" s="213" t="s">
        <v>786</v>
      </c>
      <c r="F239" s="214" t="s">
        <v>787</v>
      </c>
      <c r="G239" s="215" t="s">
        <v>236</v>
      </c>
      <c r="H239" s="216">
        <v>5.5</v>
      </c>
      <c r="I239" s="217"/>
      <c r="J239" s="218">
        <f>ROUND(I239*H239,2)</f>
        <v>0</v>
      </c>
      <c r="K239" s="214" t="s">
        <v>193</v>
      </c>
      <c r="L239" s="44"/>
      <c r="M239" s="219" t="s">
        <v>30</v>
      </c>
      <c r="N239" s="220" t="s">
        <v>49</v>
      </c>
      <c r="O239" s="84"/>
      <c r="P239" s="221">
        <f>O239*H239</f>
        <v>0</v>
      </c>
      <c r="Q239" s="221">
        <v>0.00137</v>
      </c>
      <c r="R239" s="221">
        <f>Q239*H239</f>
        <v>0.007534999999999999</v>
      </c>
      <c r="S239" s="221">
        <v>0</v>
      </c>
      <c r="T239" s="222">
        <f>S239*H239</f>
        <v>0</v>
      </c>
      <c r="AR239" s="223" t="s">
        <v>262</v>
      </c>
      <c r="AT239" s="223" t="s">
        <v>189</v>
      </c>
      <c r="AU239" s="223" t="s">
        <v>135</v>
      </c>
      <c r="AY239" s="17" t="s">
        <v>187</v>
      </c>
      <c r="BE239" s="224">
        <f>IF(N239="základní",J239,0)</f>
        <v>0</v>
      </c>
      <c r="BF239" s="224">
        <f>IF(N239="snížená",J239,0)</f>
        <v>0</v>
      </c>
      <c r="BG239" s="224">
        <f>IF(N239="zákl. přenesená",J239,0)</f>
        <v>0</v>
      </c>
      <c r="BH239" s="224">
        <f>IF(N239="sníž. přenesená",J239,0)</f>
        <v>0</v>
      </c>
      <c r="BI239" s="224">
        <f>IF(N239="nulová",J239,0)</f>
        <v>0</v>
      </c>
      <c r="BJ239" s="17" t="s">
        <v>135</v>
      </c>
      <c r="BK239" s="224">
        <f>ROUND(I239*H239,2)</f>
        <v>0</v>
      </c>
      <c r="BL239" s="17" t="s">
        <v>262</v>
      </c>
      <c r="BM239" s="223" t="s">
        <v>1376</v>
      </c>
    </row>
    <row r="240" spans="2:65" s="1" customFormat="1" ht="24" customHeight="1">
      <c r="B240" s="39"/>
      <c r="C240" s="212" t="s">
        <v>781</v>
      </c>
      <c r="D240" s="212" t="s">
        <v>189</v>
      </c>
      <c r="E240" s="213" t="s">
        <v>790</v>
      </c>
      <c r="F240" s="214" t="s">
        <v>791</v>
      </c>
      <c r="G240" s="215" t="s">
        <v>236</v>
      </c>
      <c r="H240" s="216">
        <v>3.5</v>
      </c>
      <c r="I240" s="217"/>
      <c r="J240" s="218">
        <f>ROUND(I240*H240,2)</f>
        <v>0</v>
      </c>
      <c r="K240" s="214" t="s">
        <v>193</v>
      </c>
      <c r="L240" s="44"/>
      <c r="M240" s="219" t="s">
        <v>30</v>
      </c>
      <c r="N240" s="220" t="s">
        <v>49</v>
      </c>
      <c r="O240" s="84"/>
      <c r="P240" s="221">
        <f>O240*H240</f>
        <v>0</v>
      </c>
      <c r="Q240" s="221">
        <v>0.00212</v>
      </c>
      <c r="R240" s="221">
        <f>Q240*H240</f>
        <v>0.0074199999999999995</v>
      </c>
      <c r="S240" s="221">
        <v>0</v>
      </c>
      <c r="T240" s="222">
        <f>S240*H240</f>
        <v>0</v>
      </c>
      <c r="AR240" s="223" t="s">
        <v>262</v>
      </c>
      <c r="AT240" s="223" t="s">
        <v>189</v>
      </c>
      <c r="AU240" s="223" t="s">
        <v>135</v>
      </c>
      <c r="AY240" s="17" t="s">
        <v>187</v>
      </c>
      <c r="BE240" s="224">
        <f>IF(N240="základní",J240,0)</f>
        <v>0</v>
      </c>
      <c r="BF240" s="224">
        <f>IF(N240="snížená",J240,0)</f>
        <v>0</v>
      </c>
      <c r="BG240" s="224">
        <f>IF(N240="zákl. přenesená",J240,0)</f>
        <v>0</v>
      </c>
      <c r="BH240" s="224">
        <f>IF(N240="sníž. přenesená",J240,0)</f>
        <v>0</v>
      </c>
      <c r="BI240" s="224">
        <f>IF(N240="nulová",J240,0)</f>
        <v>0</v>
      </c>
      <c r="BJ240" s="17" t="s">
        <v>135</v>
      </c>
      <c r="BK240" s="224">
        <f>ROUND(I240*H240,2)</f>
        <v>0</v>
      </c>
      <c r="BL240" s="17" t="s">
        <v>262</v>
      </c>
      <c r="BM240" s="223" t="s">
        <v>1377</v>
      </c>
    </row>
    <row r="241" spans="2:63" s="11" customFormat="1" ht="25.9" customHeight="1">
      <c r="B241" s="196"/>
      <c r="C241" s="197"/>
      <c r="D241" s="198" t="s">
        <v>76</v>
      </c>
      <c r="E241" s="199" t="s">
        <v>1378</v>
      </c>
      <c r="F241" s="199" t="s">
        <v>1379</v>
      </c>
      <c r="G241" s="197"/>
      <c r="H241" s="197"/>
      <c r="I241" s="200"/>
      <c r="J241" s="201">
        <f>BK241</f>
        <v>0</v>
      </c>
      <c r="K241" s="197"/>
      <c r="L241" s="202"/>
      <c r="M241" s="203"/>
      <c r="N241" s="204"/>
      <c r="O241" s="204"/>
      <c r="P241" s="205">
        <f>P242</f>
        <v>0</v>
      </c>
      <c r="Q241" s="204"/>
      <c r="R241" s="205">
        <f>R242</f>
        <v>0</v>
      </c>
      <c r="S241" s="204"/>
      <c r="T241" s="206">
        <f>T242</f>
        <v>0</v>
      </c>
      <c r="AR241" s="207" t="s">
        <v>209</v>
      </c>
      <c r="AT241" s="208" t="s">
        <v>76</v>
      </c>
      <c r="AU241" s="208" t="s">
        <v>77</v>
      </c>
      <c r="AY241" s="207" t="s">
        <v>187</v>
      </c>
      <c r="BK241" s="209">
        <f>BK242</f>
        <v>0</v>
      </c>
    </row>
    <row r="242" spans="2:63" s="11" customFormat="1" ht="22.8" customHeight="1">
      <c r="B242" s="196"/>
      <c r="C242" s="197"/>
      <c r="D242" s="198" t="s">
        <v>76</v>
      </c>
      <c r="E242" s="210" t="s">
        <v>77</v>
      </c>
      <c r="F242" s="210" t="s">
        <v>1379</v>
      </c>
      <c r="G242" s="197"/>
      <c r="H242" s="197"/>
      <c r="I242" s="200"/>
      <c r="J242" s="211">
        <f>BK242</f>
        <v>0</v>
      </c>
      <c r="K242" s="197"/>
      <c r="L242" s="202"/>
      <c r="M242" s="203"/>
      <c r="N242" s="204"/>
      <c r="O242" s="204"/>
      <c r="P242" s="205">
        <f>SUM(P243:P245)</f>
        <v>0</v>
      </c>
      <c r="Q242" s="204"/>
      <c r="R242" s="205">
        <f>SUM(R243:R245)</f>
        <v>0</v>
      </c>
      <c r="S242" s="204"/>
      <c r="T242" s="206">
        <f>SUM(T243:T245)</f>
        <v>0</v>
      </c>
      <c r="AR242" s="207" t="s">
        <v>209</v>
      </c>
      <c r="AT242" s="208" t="s">
        <v>76</v>
      </c>
      <c r="AU242" s="208" t="s">
        <v>21</v>
      </c>
      <c r="AY242" s="207" t="s">
        <v>187</v>
      </c>
      <c r="BK242" s="209">
        <f>SUM(BK243:BK245)</f>
        <v>0</v>
      </c>
    </row>
    <row r="243" spans="2:65" s="1" customFormat="1" ht="24" customHeight="1">
      <c r="B243" s="39"/>
      <c r="C243" s="212" t="s">
        <v>785</v>
      </c>
      <c r="D243" s="212" t="s">
        <v>189</v>
      </c>
      <c r="E243" s="213" t="s">
        <v>1380</v>
      </c>
      <c r="F243" s="214" t="s">
        <v>1381</v>
      </c>
      <c r="G243" s="215" t="s">
        <v>436</v>
      </c>
      <c r="H243" s="216">
        <v>1</v>
      </c>
      <c r="I243" s="217"/>
      <c r="J243" s="218">
        <f>ROUND(I243*H243,2)</f>
        <v>0</v>
      </c>
      <c r="K243" s="214" t="s">
        <v>1382</v>
      </c>
      <c r="L243" s="44"/>
      <c r="M243" s="219" t="s">
        <v>30</v>
      </c>
      <c r="N243" s="220" t="s">
        <v>49</v>
      </c>
      <c r="O243" s="84"/>
      <c r="P243" s="221">
        <f>O243*H243</f>
        <v>0</v>
      </c>
      <c r="Q243" s="221">
        <v>0</v>
      </c>
      <c r="R243" s="221">
        <f>Q243*H243</f>
        <v>0</v>
      </c>
      <c r="S243" s="221">
        <v>0</v>
      </c>
      <c r="T243" s="222">
        <f>S243*H243</f>
        <v>0</v>
      </c>
      <c r="AR243" s="223" t="s">
        <v>1161</v>
      </c>
      <c r="AT243" s="223" t="s">
        <v>189</v>
      </c>
      <c r="AU243" s="223" t="s">
        <v>135</v>
      </c>
      <c r="AY243" s="17" t="s">
        <v>187</v>
      </c>
      <c r="BE243" s="224">
        <f>IF(N243="základní",J243,0)</f>
        <v>0</v>
      </c>
      <c r="BF243" s="224">
        <f>IF(N243="snížená",J243,0)</f>
        <v>0</v>
      </c>
      <c r="BG243" s="224">
        <f>IF(N243="zákl. přenesená",J243,0)</f>
        <v>0</v>
      </c>
      <c r="BH243" s="224">
        <f>IF(N243="sníž. přenesená",J243,0)</f>
        <v>0</v>
      </c>
      <c r="BI243" s="224">
        <f>IF(N243="nulová",J243,0)</f>
        <v>0</v>
      </c>
      <c r="BJ243" s="17" t="s">
        <v>135</v>
      </c>
      <c r="BK243" s="224">
        <f>ROUND(I243*H243,2)</f>
        <v>0</v>
      </c>
      <c r="BL243" s="17" t="s">
        <v>1161</v>
      </c>
      <c r="BM243" s="223" t="s">
        <v>1383</v>
      </c>
    </row>
    <row r="244" spans="2:65" s="1" customFormat="1" ht="24" customHeight="1">
      <c r="B244" s="39"/>
      <c r="C244" s="212" t="s">
        <v>789</v>
      </c>
      <c r="D244" s="212" t="s">
        <v>189</v>
      </c>
      <c r="E244" s="213" t="s">
        <v>1384</v>
      </c>
      <c r="F244" s="214" t="s">
        <v>1385</v>
      </c>
      <c r="G244" s="215" t="s">
        <v>436</v>
      </c>
      <c r="H244" s="216">
        <v>1</v>
      </c>
      <c r="I244" s="217"/>
      <c r="J244" s="218">
        <f>ROUND(I244*H244,2)</f>
        <v>0</v>
      </c>
      <c r="K244" s="214" t="s">
        <v>30</v>
      </c>
      <c r="L244" s="44"/>
      <c r="M244" s="219" t="s">
        <v>30</v>
      </c>
      <c r="N244" s="220" t="s">
        <v>49</v>
      </c>
      <c r="O244" s="84"/>
      <c r="P244" s="221">
        <f>O244*H244</f>
        <v>0</v>
      </c>
      <c r="Q244" s="221">
        <v>0</v>
      </c>
      <c r="R244" s="221">
        <f>Q244*H244</f>
        <v>0</v>
      </c>
      <c r="S244" s="221">
        <v>0</v>
      </c>
      <c r="T244" s="222">
        <f>S244*H244</f>
        <v>0</v>
      </c>
      <c r="AR244" s="223" t="s">
        <v>1161</v>
      </c>
      <c r="AT244" s="223" t="s">
        <v>189</v>
      </c>
      <c r="AU244" s="223" t="s">
        <v>135</v>
      </c>
      <c r="AY244" s="17" t="s">
        <v>187</v>
      </c>
      <c r="BE244" s="224">
        <f>IF(N244="základní",J244,0)</f>
        <v>0</v>
      </c>
      <c r="BF244" s="224">
        <f>IF(N244="snížená",J244,0)</f>
        <v>0</v>
      </c>
      <c r="BG244" s="224">
        <f>IF(N244="zákl. přenesená",J244,0)</f>
        <v>0</v>
      </c>
      <c r="BH244" s="224">
        <f>IF(N244="sníž. přenesená",J244,0)</f>
        <v>0</v>
      </c>
      <c r="BI244" s="224">
        <f>IF(N244="nulová",J244,0)</f>
        <v>0</v>
      </c>
      <c r="BJ244" s="17" t="s">
        <v>135</v>
      </c>
      <c r="BK244" s="224">
        <f>ROUND(I244*H244,2)</f>
        <v>0</v>
      </c>
      <c r="BL244" s="17" t="s">
        <v>1161</v>
      </c>
      <c r="BM244" s="223" t="s">
        <v>1386</v>
      </c>
    </row>
    <row r="245" spans="2:65" s="1" customFormat="1" ht="16.5" customHeight="1">
      <c r="B245" s="39"/>
      <c r="C245" s="212" t="s">
        <v>793</v>
      </c>
      <c r="D245" s="212" t="s">
        <v>189</v>
      </c>
      <c r="E245" s="213" t="s">
        <v>1387</v>
      </c>
      <c r="F245" s="214" t="s">
        <v>1388</v>
      </c>
      <c r="G245" s="215" t="s">
        <v>436</v>
      </c>
      <c r="H245" s="216">
        <v>1</v>
      </c>
      <c r="I245" s="217"/>
      <c r="J245" s="218">
        <f>ROUND(I245*H245,2)</f>
        <v>0</v>
      </c>
      <c r="K245" s="214" t="s">
        <v>30</v>
      </c>
      <c r="L245" s="44"/>
      <c r="M245" s="260" t="s">
        <v>30</v>
      </c>
      <c r="N245" s="261" t="s">
        <v>49</v>
      </c>
      <c r="O245" s="262"/>
      <c r="P245" s="263">
        <f>O245*H245</f>
        <v>0</v>
      </c>
      <c r="Q245" s="263">
        <v>0</v>
      </c>
      <c r="R245" s="263">
        <f>Q245*H245</f>
        <v>0</v>
      </c>
      <c r="S245" s="263">
        <v>0</v>
      </c>
      <c r="T245" s="264">
        <f>S245*H245</f>
        <v>0</v>
      </c>
      <c r="AR245" s="223" t="s">
        <v>1161</v>
      </c>
      <c r="AT245" s="223" t="s">
        <v>189</v>
      </c>
      <c r="AU245" s="223" t="s">
        <v>135</v>
      </c>
      <c r="AY245" s="17" t="s">
        <v>187</v>
      </c>
      <c r="BE245" s="224">
        <f>IF(N245="základní",J245,0)</f>
        <v>0</v>
      </c>
      <c r="BF245" s="224">
        <f>IF(N245="snížená",J245,0)</f>
        <v>0</v>
      </c>
      <c r="BG245" s="224">
        <f>IF(N245="zákl. přenesená",J245,0)</f>
        <v>0</v>
      </c>
      <c r="BH245" s="224">
        <f>IF(N245="sníž. přenesená",J245,0)</f>
        <v>0</v>
      </c>
      <c r="BI245" s="224">
        <f>IF(N245="nulová",J245,0)</f>
        <v>0</v>
      </c>
      <c r="BJ245" s="17" t="s">
        <v>135</v>
      </c>
      <c r="BK245" s="224">
        <f>ROUND(I245*H245,2)</f>
        <v>0</v>
      </c>
      <c r="BL245" s="17" t="s">
        <v>1161</v>
      </c>
      <c r="BM245" s="223" t="s">
        <v>1389</v>
      </c>
    </row>
    <row r="246" spans="2:12" s="1" customFormat="1" ht="6.95" customHeight="1">
      <c r="B246" s="59"/>
      <c r="C246" s="60"/>
      <c r="D246" s="60"/>
      <c r="E246" s="60"/>
      <c r="F246" s="60"/>
      <c r="G246" s="60"/>
      <c r="H246" s="60"/>
      <c r="I246" s="162"/>
      <c r="J246" s="60"/>
      <c r="K246" s="60"/>
      <c r="L246" s="44"/>
    </row>
  </sheetData>
  <sheetProtection password="CC35" sheet="1" objects="1" scenarios="1" formatColumns="0" formatRows="0" autoFilter="0"/>
  <autoFilter ref="C94:K245"/>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1390</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ROUND((SUM(BE85:BE106)),2)</f>
        <v>0</v>
      </c>
      <c r="I33" s="151">
        <v>0.21</v>
      </c>
      <c r="J33" s="150">
        <f>ROUND(((SUM(BE85:BE106))*I33),2)</f>
        <v>0</v>
      </c>
      <c r="L33" s="44"/>
    </row>
    <row r="34" spans="2:12" s="1" customFormat="1" ht="14.4" customHeight="1">
      <c r="B34" s="44"/>
      <c r="E34" s="134" t="s">
        <v>49</v>
      </c>
      <c r="F34" s="150">
        <f>ROUND((SUM(BF85:BF106)),2)</f>
        <v>0</v>
      </c>
      <c r="I34" s="151">
        <v>0.15</v>
      </c>
      <c r="J34" s="150">
        <f>ROUND(((SUM(BF85:BF106))*I34),2)</f>
        <v>0</v>
      </c>
      <c r="L34" s="44"/>
    </row>
    <row r="35" spans="2:12" s="1" customFormat="1" ht="14.4" customHeight="1" hidden="1">
      <c r="B35" s="44"/>
      <c r="E35" s="134" t="s">
        <v>50</v>
      </c>
      <c r="F35" s="150">
        <f>ROUND((SUM(BG85:BG106)),2)</f>
        <v>0</v>
      </c>
      <c r="I35" s="151">
        <v>0.21</v>
      </c>
      <c r="J35" s="150">
        <f>0</f>
        <v>0</v>
      </c>
      <c r="L35" s="44"/>
    </row>
    <row r="36" spans="2:12" s="1" customFormat="1" ht="14.4" customHeight="1" hidden="1">
      <c r="B36" s="44"/>
      <c r="E36" s="134" t="s">
        <v>51</v>
      </c>
      <c r="F36" s="150">
        <f>ROUND((SUM(BH85:BH106)),2)</f>
        <v>0</v>
      </c>
      <c r="I36" s="151">
        <v>0.15</v>
      </c>
      <c r="J36" s="150">
        <f>0</f>
        <v>0</v>
      </c>
      <c r="L36" s="44"/>
    </row>
    <row r="37" spans="2:12" s="1" customFormat="1" ht="14.4" customHeight="1" hidden="1">
      <c r="B37" s="44"/>
      <c r="E37" s="134" t="s">
        <v>52</v>
      </c>
      <c r="F37" s="150">
        <f>ROUND((SUM(BI85:BI106)),2)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01_D.1.4.1a - Zdravotechnika - vnitřní plynovod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J85</f>
        <v>0</v>
      </c>
      <c r="K59" s="40"/>
      <c r="L59" s="44"/>
      <c r="AU59" s="17" t="s">
        <v>148</v>
      </c>
    </row>
    <row r="60" spans="2:12" s="8" customFormat="1" ht="24.95" customHeight="1">
      <c r="B60" s="172"/>
      <c r="C60" s="173"/>
      <c r="D60" s="174" t="s">
        <v>149</v>
      </c>
      <c r="E60" s="175"/>
      <c r="F60" s="175"/>
      <c r="G60" s="175"/>
      <c r="H60" s="175"/>
      <c r="I60" s="176"/>
      <c r="J60" s="177">
        <f>J86</f>
        <v>0</v>
      </c>
      <c r="K60" s="173"/>
      <c r="L60" s="178"/>
    </row>
    <row r="61" spans="2:12" s="8" customFormat="1" ht="24.95" customHeight="1">
      <c r="B61" s="172"/>
      <c r="C61" s="173"/>
      <c r="D61" s="174" t="s">
        <v>158</v>
      </c>
      <c r="E61" s="175"/>
      <c r="F61" s="175"/>
      <c r="G61" s="175"/>
      <c r="H61" s="175"/>
      <c r="I61" s="176"/>
      <c r="J61" s="177">
        <f>J87</f>
        <v>0</v>
      </c>
      <c r="K61" s="173"/>
      <c r="L61" s="178"/>
    </row>
    <row r="62" spans="2:12" s="9" customFormat="1" ht="19.9" customHeight="1">
      <c r="B62" s="179"/>
      <c r="C62" s="180"/>
      <c r="D62" s="181" t="s">
        <v>1391</v>
      </c>
      <c r="E62" s="182"/>
      <c r="F62" s="182"/>
      <c r="G62" s="182"/>
      <c r="H62" s="182"/>
      <c r="I62" s="183"/>
      <c r="J62" s="184">
        <f>J88</f>
        <v>0</v>
      </c>
      <c r="K62" s="180"/>
      <c r="L62" s="185"/>
    </row>
    <row r="63" spans="2:12" s="9" customFormat="1" ht="19.9" customHeight="1">
      <c r="B63" s="179"/>
      <c r="C63" s="180"/>
      <c r="D63" s="181" t="s">
        <v>1392</v>
      </c>
      <c r="E63" s="182"/>
      <c r="F63" s="182"/>
      <c r="G63" s="182"/>
      <c r="H63" s="182"/>
      <c r="I63" s="183"/>
      <c r="J63" s="184">
        <f>J100</f>
        <v>0</v>
      </c>
      <c r="K63" s="180"/>
      <c r="L63" s="185"/>
    </row>
    <row r="64" spans="2:12" s="8" customFormat="1" ht="24.95" customHeight="1">
      <c r="B64" s="172"/>
      <c r="C64" s="173"/>
      <c r="D64" s="174" t="s">
        <v>1013</v>
      </c>
      <c r="E64" s="175"/>
      <c r="F64" s="175"/>
      <c r="G64" s="175"/>
      <c r="H64" s="175"/>
      <c r="I64" s="176"/>
      <c r="J64" s="177">
        <f>J104</f>
        <v>0</v>
      </c>
      <c r="K64" s="173"/>
      <c r="L64" s="178"/>
    </row>
    <row r="65" spans="2:12" s="9" customFormat="1" ht="19.9" customHeight="1">
      <c r="B65" s="179"/>
      <c r="C65" s="180"/>
      <c r="D65" s="181" t="s">
        <v>1393</v>
      </c>
      <c r="E65" s="182"/>
      <c r="F65" s="182"/>
      <c r="G65" s="182"/>
      <c r="H65" s="182"/>
      <c r="I65" s="183"/>
      <c r="J65" s="184">
        <f>J105</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172</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II</v>
      </c>
      <c r="F75" s="32"/>
      <c r="G75" s="32"/>
      <c r="H75" s="32"/>
      <c r="I75" s="136"/>
      <c r="J75" s="40"/>
      <c r="K75" s="40"/>
      <c r="L75" s="44"/>
    </row>
    <row r="76" spans="2:12" s="1" customFormat="1" ht="12" customHeight="1">
      <c r="B76" s="39"/>
      <c r="C76" s="32" t="s">
        <v>143</v>
      </c>
      <c r="D76" s="40"/>
      <c r="E76" s="40"/>
      <c r="F76" s="40"/>
      <c r="G76" s="40"/>
      <c r="H76" s="40"/>
      <c r="I76" s="136"/>
      <c r="J76" s="40"/>
      <c r="K76" s="40"/>
      <c r="L76" s="44"/>
    </row>
    <row r="77" spans="2:12" s="1" customFormat="1" ht="16.5" customHeight="1">
      <c r="B77" s="39"/>
      <c r="C77" s="40"/>
      <c r="D77" s="40"/>
      <c r="E77" s="69" t="str">
        <f>E9</f>
        <v>SO 01_D.1.4.1a - Zdravotechnika - vnitřní plynovod</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43.05" customHeight="1">
      <c r="B82" s="39"/>
      <c r="C82" s="32" t="s">
        <v>33</v>
      </c>
      <c r="D82" s="40"/>
      <c r="E82" s="40"/>
      <c r="F82" s="27" t="str">
        <f>IF(E18="","",E18)</f>
        <v>Vyplň údaj</v>
      </c>
      <c r="G82" s="40"/>
      <c r="H82" s="40"/>
      <c r="I82" s="139" t="s">
        <v>38</v>
      </c>
      <c r="J82" s="37" t="str">
        <f>E24</f>
        <v>Ing. arch. Maritn Jirovský, Ph.D., Převrátilská</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173</v>
      </c>
      <c r="D84" s="188" t="s">
        <v>62</v>
      </c>
      <c r="E84" s="188" t="s">
        <v>58</v>
      </c>
      <c r="F84" s="188" t="s">
        <v>59</v>
      </c>
      <c r="G84" s="188" t="s">
        <v>174</v>
      </c>
      <c r="H84" s="188" t="s">
        <v>175</v>
      </c>
      <c r="I84" s="189" t="s">
        <v>176</v>
      </c>
      <c r="J84" s="188" t="s">
        <v>147</v>
      </c>
      <c r="K84" s="190" t="s">
        <v>177</v>
      </c>
      <c r="L84" s="191"/>
      <c r="M84" s="92" t="s">
        <v>30</v>
      </c>
      <c r="N84" s="93" t="s">
        <v>47</v>
      </c>
      <c r="O84" s="93" t="s">
        <v>178</v>
      </c>
      <c r="P84" s="93" t="s">
        <v>179</v>
      </c>
      <c r="Q84" s="93" t="s">
        <v>180</v>
      </c>
      <c r="R84" s="93" t="s">
        <v>181</v>
      </c>
      <c r="S84" s="93" t="s">
        <v>182</v>
      </c>
      <c r="T84" s="94" t="s">
        <v>183</v>
      </c>
    </row>
    <row r="85" spans="2:63" s="1" customFormat="1" ht="22.8" customHeight="1">
      <c r="B85" s="39"/>
      <c r="C85" s="99" t="s">
        <v>184</v>
      </c>
      <c r="D85" s="40"/>
      <c r="E85" s="40"/>
      <c r="F85" s="40"/>
      <c r="G85" s="40"/>
      <c r="H85" s="40"/>
      <c r="I85" s="136"/>
      <c r="J85" s="192">
        <f>BK85</f>
        <v>0</v>
      </c>
      <c r="K85" s="40"/>
      <c r="L85" s="44"/>
      <c r="M85" s="95"/>
      <c r="N85" s="96"/>
      <c r="O85" s="96"/>
      <c r="P85" s="193">
        <f>P86+P87+P104</f>
        <v>0</v>
      </c>
      <c r="Q85" s="96"/>
      <c r="R85" s="193">
        <f>R86+R87+R104</f>
        <v>0.010950000000000001</v>
      </c>
      <c r="S85" s="96"/>
      <c r="T85" s="194">
        <f>T86+T87+T104</f>
        <v>0</v>
      </c>
      <c r="AT85" s="17" t="s">
        <v>76</v>
      </c>
      <c r="AU85" s="17" t="s">
        <v>148</v>
      </c>
      <c r="BK85" s="195">
        <f>BK86+BK87+BK104</f>
        <v>0</v>
      </c>
    </row>
    <row r="86" spans="2:63" s="11" customFormat="1" ht="25.9" customHeight="1">
      <c r="B86" s="196"/>
      <c r="C86" s="197"/>
      <c r="D86" s="198" t="s">
        <v>76</v>
      </c>
      <c r="E86" s="199" t="s">
        <v>185</v>
      </c>
      <c r="F86" s="199" t="s">
        <v>186</v>
      </c>
      <c r="G86" s="197"/>
      <c r="H86" s="197"/>
      <c r="I86" s="200"/>
      <c r="J86" s="201">
        <f>BK86</f>
        <v>0</v>
      </c>
      <c r="K86" s="197"/>
      <c r="L86" s="202"/>
      <c r="M86" s="203"/>
      <c r="N86" s="204"/>
      <c r="O86" s="204"/>
      <c r="P86" s="205">
        <v>0</v>
      </c>
      <c r="Q86" s="204"/>
      <c r="R86" s="205">
        <v>0</v>
      </c>
      <c r="S86" s="204"/>
      <c r="T86" s="206">
        <v>0</v>
      </c>
      <c r="AR86" s="207" t="s">
        <v>21</v>
      </c>
      <c r="AT86" s="208" t="s">
        <v>76</v>
      </c>
      <c r="AU86" s="208" t="s">
        <v>77</v>
      </c>
      <c r="AY86" s="207" t="s">
        <v>187</v>
      </c>
      <c r="BK86" s="209">
        <v>0</v>
      </c>
    </row>
    <row r="87" spans="2:63" s="11" customFormat="1" ht="25.9" customHeight="1">
      <c r="B87" s="196"/>
      <c r="C87" s="197"/>
      <c r="D87" s="198" t="s">
        <v>76</v>
      </c>
      <c r="E87" s="199" t="s">
        <v>627</v>
      </c>
      <c r="F87" s="199" t="s">
        <v>628</v>
      </c>
      <c r="G87" s="197"/>
      <c r="H87" s="197"/>
      <c r="I87" s="200"/>
      <c r="J87" s="201">
        <f>BK87</f>
        <v>0</v>
      </c>
      <c r="K87" s="197"/>
      <c r="L87" s="202"/>
      <c r="M87" s="203"/>
      <c r="N87" s="204"/>
      <c r="O87" s="204"/>
      <c r="P87" s="205">
        <f>P88+P100</f>
        <v>0</v>
      </c>
      <c r="Q87" s="204"/>
      <c r="R87" s="205">
        <f>R88+R100</f>
        <v>0.010950000000000001</v>
      </c>
      <c r="S87" s="204"/>
      <c r="T87" s="206">
        <f>T88+T100</f>
        <v>0</v>
      </c>
      <c r="AR87" s="207" t="s">
        <v>135</v>
      </c>
      <c r="AT87" s="208" t="s">
        <v>76</v>
      </c>
      <c r="AU87" s="208" t="s">
        <v>77</v>
      </c>
      <c r="AY87" s="207" t="s">
        <v>187</v>
      </c>
      <c r="BK87" s="209">
        <f>BK88+BK100</f>
        <v>0</v>
      </c>
    </row>
    <row r="88" spans="2:63" s="11" customFormat="1" ht="22.8" customHeight="1">
      <c r="B88" s="196"/>
      <c r="C88" s="197"/>
      <c r="D88" s="198" t="s">
        <v>76</v>
      </c>
      <c r="E88" s="210" t="s">
        <v>1394</v>
      </c>
      <c r="F88" s="210" t="s">
        <v>91</v>
      </c>
      <c r="G88" s="197"/>
      <c r="H88" s="197"/>
      <c r="I88" s="200"/>
      <c r="J88" s="211">
        <f>BK88</f>
        <v>0</v>
      </c>
      <c r="K88" s="197"/>
      <c r="L88" s="202"/>
      <c r="M88" s="203"/>
      <c r="N88" s="204"/>
      <c r="O88" s="204"/>
      <c r="P88" s="205">
        <f>SUM(P89:P99)</f>
        <v>0</v>
      </c>
      <c r="Q88" s="204"/>
      <c r="R88" s="205">
        <f>SUM(R89:R99)</f>
        <v>0.01067</v>
      </c>
      <c r="S88" s="204"/>
      <c r="T88" s="206">
        <f>SUM(T89:T99)</f>
        <v>0</v>
      </c>
      <c r="AR88" s="207" t="s">
        <v>135</v>
      </c>
      <c r="AT88" s="208" t="s">
        <v>76</v>
      </c>
      <c r="AU88" s="208" t="s">
        <v>21</v>
      </c>
      <c r="AY88" s="207" t="s">
        <v>187</v>
      </c>
      <c r="BK88" s="209">
        <f>SUM(BK89:BK99)</f>
        <v>0</v>
      </c>
    </row>
    <row r="89" spans="2:65" s="1" customFormat="1" ht="16.5" customHeight="1">
      <c r="B89" s="39"/>
      <c r="C89" s="212" t="s">
        <v>21</v>
      </c>
      <c r="D89" s="212" t="s">
        <v>189</v>
      </c>
      <c r="E89" s="213" t="s">
        <v>1395</v>
      </c>
      <c r="F89" s="214" t="s">
        <v>1396</v>
      </c>
      <c r="G89" s="215" t="s">
        <v>236</v>
      </c>
      <c r="H89" s="216">
        <v>1</v>
      </c>
      <c r="I89" s="217"/>
      <c r="J89" s="218">
        <f>ROUND(I89*H89,2)</f>
        <v>0</v>
      </c>
      <c r="K89" s="214" t="s">
        <v>193</v>
      </c>
      <c r="L89" s="44"/>
      <c r="M89" s="219" t="s">
        <v>30</v>
      </c>
      <c r="N89" s="220" t="s">
        <v>49</v>
      </c>
      <c r="O89" s="84"/>
      <c r="P89" s="221">
        <f>O89*H89</f>
        <v>0</v>
      </c>
      <c r="Q89" s="221">
        <v>0.00493</v>
      </c>
      <c r="R89" s="221">
        <f>Q89*H89</f>
        <v>0.00493</v>
      </c>
      <c r="S89" s="221">
        <v>0</v>
      </c>
      <c r="T89" s="222">
        <f>S89*H89</f>
        <v>0</v>
      </c>
      <c r="AR89" s="223" t="s">
        <v>262</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262</v>
      </c>
      <c r="BM89" s="223" t="s">
        <v>1397</v>
      </c>
    </row>
    <row r="90" spans="2:65" s="1" customFormat="1" ht="16.5" customHeight="1">
      <c r="B90" s="39"/>
      <c r="C90" s="212" t="s">
        <v>135</v>
      </c>
      <c r="D90" s="212" t="s">
        <v>189</v>
      </c>
      <c r="E90" s="213" t="s">
        <v>1398</v>
      </c>
      <c r="F90" s="214" t="s">
        <v>1399</v>
      </c>
      <c r="G90" s="215" t="s">
        <v>236</v>
      </c>
      <c r="H90" s="216">
        <v>2</v>
      </c>
      <c r="I90" s="217"/>
      <c r="J90" s="218">
        <f>ROUND(I90*H90,2)</f>
        <v>0</v>
      </c>
      <c r="K90" s="214" t="s">
        <v>193</v>
      </c>
      <c r="L90" s="44"/>
      <c r="M90" s="219" t="s">
        <v>30</v>
      </c>
      <c r="N90" s="220" t="s">
        <v>49</v>
      </c>
      <c r="O90" s="84"/>
      <c r="P90" s="221">
        <f>O90*H90</f>
        <v>0</v>
      </c>
      <c r="Q90" s="221">
        <v>0.00256</v>
      </c>
      <c r="R90" s="221">
        <f>Q90*H90</f>
        <v>0.00512</v>
      </c>
      <c r="S90" s="221">
        <v>0</v>
      </c>
      <c r="T90" s="222">
        <f>S90*H90</f>
        <v>0</v>
      </c>
      <c r="AR90" s="223" t="s">
        <v>262</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262</v>
      </c>
      <c r="BM90" s="223" t="s">
        <v>1400</v>
      </c>
    </row>
    <row r="91" spans="2:65" s="1" customFormat="1" ht="16.5" customHeight="1">
      <c r="B91" s="39"/>
      <c r="C91" s="212" t="s">
        <v>202</v>
      </c>
      <c r="D91" s="212" t="s">
        <v>189</v>
      </c>
      <c r="E91" s="213" t="s">
        <v>1401</v>
      </c>
      <c r="F91" s="214" t="s">
        <v>1402</v>
      </c>
      <c r="G91" s="215" t="s">
        <v>339</v>
      </c>
      <c r="H91" s="216">
        <v>1</v>
      </c>
      <c r="I91" s="217"/>
      <c r="J91" s="218">
        <f>ROUND(I91*H91,2)</f>
        <v>0</v>
      </c>
      <c r="K91" s="214" t="s">
        <v>193</v>
      </c>
      <c r="L91" s="44"/>
      <c r="M91" s="219" t="s">
        <v>30</v>
      </c>
      <c r="N91" s="220" t="s">
        <v>49</v>
      </c>
      <c r="O91" s="84"/>
      <c r="P91" s="221">
        <f>O91*H91</f>
        <v>0</v>
      </c>
      <c r="Q91" s="221">
        <v>0.00062</v>
      </c>
      <c r="R91" s="221">
        <f>Q91*H91</f>
        <v>0.00062</v>
      </c>
      <c r="S91" s="221">
        <v>0</v>
      </c>
      <c r="T91" s="222">
        <f>S91*H91</f>
        <v>0</v>
      </c>
      <c r="AR91" s="223" t="s">
        <v>262</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262</v>
      </c>
      <c r="BM91" s="223" t="s">
        <v>1403</v>
      </c>
    </row>
    <row r="92" spans="2:65" s="1" customFormat="1" ht="16.5" customHeight="1">
      <c r="B92" s="39"/>
      <c r="C92" s="212" t="s">
        <v>194</v>
      </c>
      <c r="D92" s="212" t="s">
        <v>189</v>
      </c>
      <c r="E92" s="213" t="s">
        <v>1404</v>
      </c>
      <c r="F92" s="214" t="s">
        <v>1405</v>
      </c>
      <c r="G92" s="215" t="s">
        <v>236</v>
      </c>
      <c r="H92" s="216">
        <v>10</v>
      </c>
      <c r="I92" s="217"/>
      <c r="J92" s="218">
        <f>ROUND(I92*H92,2)</f>
        <v>0</v>
      </c>
      <c r="K92" s="214" t="s">
        <v>1112</v>
      </c>
      <c r="L92" s="44"/>
      <c r="M92" s="219" t="s">
        <v>30</v>
      </c>
      <c r="N92" s="220" t="s">
        <v>49</v>
      </c>
      <c r="O92" s="84"/>
      <c r="P92" s="221">
        <f>O92*H92</f>
        <v>0</v>
      </c>
      <c r="Q92" s="221">
        <v>0</v>
      </c>
      <c r="R92" s="221">
        <f>Q92*H92</f>
        <v>0</v>
      </c>
      <c r="S92" s="221">
        <v>0</v>
      </c>
      <c r="T92" s="222">
        <f>S92*H92</f>
        <v>0</v>
      </c>
      <c r="AR92" s="223" t="s">
        <v>262</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262</v>
      </c>
      <c r="BM92" s="223" t="s">
        <v>1406</v>
      </c>
    </row>
    <row r="93" spans="2:65" s="1" customFormat="1" ht="16.5" customHeight="1">
      <c r="B93" s="39"/>
      <c r="C93" s="212" t="s">
        <v>209</v>
      </c>
      <c r="D93" s="212" t="s">
        <v>189</v>
      </c>
      <c r="E93" s="213" t="s">
        <v>1407</v>
      </c>
      <c r="F93" s="214" t="s">
        <v>1408</v>
      </c>
      <c r="G93" s="215" t="s">
        <v>436</v>
      </c>
      <c r="H93" s="216">
        <v>1</v>
      </c>
      <c r="I93" s="217"/>
      <c r="J93" s="218">
        <f>ROUND(I93*H93,2)</f>
        <v>0</v>
      </c>
      <c r="K93" s="214" t="s">
        <v>1112</v>
      </c>
      <c r="L93" s="44"/>
      <c r="M93" s="219" t="s">
        <v>30</v>
      </c>
      <c r="N93" s="220" t="s">
        <v>49</v>
      </c>
      <c r="O93" s="84"/>
      <c r="P93" s="221">
        <f>O93*H93</f>
        <v>0</v>
      </c>
      <c r="Q93" s="221">
        <v>0</v>
      </c>
      <c r="R93" s="221">
        <f>Q93*H93</f>
        <v>0</v>
      </c>
      <c r="S93" s="221">
        <v>0</v>
      </c>
      <c r="T93" s="222">
        <f>S93*H93</f>
        <v>0</v>
      </c>
      <c r="AR93" s="223" t="s">
        <v>262</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262</v>
      </c>
      <c r="BM93" s="223" t="s">
        <v>1409</v>
      </c>
    </row>
    <row r="94" spans="2:65" s="1" customFormat="1" ht="16.5" customHeight="1">
      <c r="B94" s="39"/>
      <c r="C94" s="212" t="s">
        <v>213</v>
      </c>
      <c r="D94" s="212" t="s">
        <v>189</v>
      </c>
      <c r="E94" s="213" t="s">
        <v>1410</v>
      </c>
      <c r="F94" s="214" t="s">
        <v>1411</v>
      </c>
      <c r="G94" s="215" t="s">
        <v>436</v>
      </c>
      <c r="H94" s="216">
        <v>1</v>
      </c>
      <c r="I94" s="217"/>
      <c r="J94" s="218">
        <f>ROUND(I94*H94,2)</f>
        <v>0</v>
      </c>
      <c r="K94" s="214" t="s">
        <v>1112</v>
      </c>
      <c r="L94" s="44"/>
      <c r="M94" s="219" t="s">
        <v>30</v>
      </c>
      <c r="N94" s="220" t="s">
        <v>49</v>
      </c>
      <c r="O94" s="84"/>
      <c r="P94" s="221">
        <f>O94*H94</f>
        <v>0</v>
      </c>
      <c r="Q94" s="221">
        <v>0</v>
      </c>
      <c r="R94" s="221">
        <f>Q94*H94</f>
        <v>0</v>
      </c>
      <c r="S94" s="221">
        <v>0</v>
      </c>
      <c r="T94" s="222">
        <f>S94*H94</f>
        <v>0</v>
      </c>
      <c r="AR94" s="223" t="s">
        <v>262</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262</v>
      </c>
      <c r="BM94" s="223" t="s">
        <v>1412</v>
      </c>
    </row>
    <row r="95" spans="2:65" s="1" customFormat="1" ht="16.5" customHeight="1">
      <c r="B95" s="39"/>
      <c r="C95" s="212" t="s">
        <v>217</v>
      </c>
      <c r="D95" s="212" t="s">
        <v>189</v>
      </c>
      <c r="E95" s="213" t="s">
        <v>1413</v>
      </c>
      <c r="F95" s="214" t="s">
        <v>1414</v>
      </c>
      <c r="G95" s="215" t="s">
        <v>236</v>
      </c>
      <c r="H95" s="216">
        <v>10</v>
      </c>
      <c r="I95" s="217"/>
      <c r="J95" s="218">
        <f>ROUND(I95*H95,2)</f>
        <v>0</v>
      </c>
      <c r="K95" s="214" t="s">
        <v>1112</v>
      </c>
      <c r="L95" s="44"/>
      <c r="M95" s="219" t="s">
        <v>30</v>
      </c>
      <c r="N95" s="220" t="s">
        <v>49</v>
      </c>
      <c r="O95" s="84"/>
      <c r="P95" s="221">
        <f>O95*H95</f>
        <v>0</v>
      </c>
      <c r="Q95" s="221">
        <v>0</v>
      </c>
      <c r="R95" s="221">
        <f>Q95*H95</f>
        <v>0</v>
      </c>
      <c r="S95" s="221">
        <v>0</v>
      </c>
      <c r="T95" s="222">
        <f>S95*H95</f>
        <v>0</v>
      </c>
      <c r="AR95" s="223" t="s">
        <v>262</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262</v>
      </c>
      <c r="BM95" s="223" t="s">
        <v>1415</v>
      </c>
    </row>
    <row r="96" spans="2:65" s="1" customFormat="1" ht="16.5" customHeight="1">
      <c r="B96" s="39"/>
      <c r="C96" s="212" t="s">
        <v>221</v>
      </c>
      <c r="D96" s="212" t="s">
        <v>189</v>
      </c>
      <c r="E96" s="213" t="s">
        <v>1416</v>
      </c>
      <c r="F96" s="214" t="s">
        <v>1417</v>
      </c>
      <c r="G96" s="215" t="s">
        <v>236</v>
      </c>
      <c r="H96" s="216">
        <v>10</v>
      </c>
      <c r="I96" s="217"/>
      <c r="J96" s="218">
        <f>ROUND(I96*H96,2)</f>
        <v>0</v>
      </c>
      <c r="K96" s="214" t="s">
        <v>1112</v>
      </c>
      <c r="L96" s="44"/>
      <c r="M96" s="219" t="s">
        <v>30</v>
      </c>
      <c r="N96" s="220" t="s">
        <v>49</v>
      </c>
      <c r="O96" s="84"/>
      <c r="P96" s="221">
        <f>O96*H96</f>
        <v>0</v>
      </c>
      <c r="Q96" s="221">
        <v>0</v>
      </c>
      <c r="R96" s="221">
        <f>Q96*H96</f>
        <v>0</v>
      </c>
      <c r="S96" s="221">
        <v>0</v>
      </c>
      <c r="T96" s="222">
        <f>S96*H96</f>
        <v>0</v>
      </c>
      <c r="AR96" s="223" t="s">
        <v>262</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262</v>
      </c>
      <c r="BM96" s="223" t="s">
        <v>1418</v>
      </c>
    </row>
    <row r="97" spans="2:65" s="1" customFormat="1" ht="16.5" customHeight="1">
      <c r="B97" s="39"/>
      <c r="C97" s="212" t="s">
        <v>227</v>
      </c>
      <c r="D97" s="212" t="s">
        <v>189</v>
      </c>
      <c r="E97" s="213" t="s">
        <v>1419</v>
      </c>
      <c r="F97" s="214" t="s">
        <v>1420</v>
      </c>
      <c r="G97" s="215" t="s">
        <v>436</v>
      </c>
      <c r="H97" s="216">
        <v>1</v>
      </c>
      <c r="I97" s="217"/>
      <c r="J97" s="218">
        <f>ROUND(I97*H97,2)</f>
        <v>0</v>
      </c>
      <c r="K97" s="214" t="s">
        <v>1112</v>
      </c>
      <c r="L97" s="44"/>
      <c r="M97" s="219" t="s">
        <v>30</v>
      </c>
      <c r="N97" s="220" t="s">
        <v>49</v>
      </c>
      <c r="O97" s="84"/>
      <c r="P97" s="221">
        <f>O97*H97</f>
        <v>0</v>
      </c>
      <c r="Q97" s="221">
        <v>0</v>
      </c>
      <c r="R97" s="221">
        <f>Q97*H97</f>
        <v>0</v>
      </c>
      <c r="S97" s="221">
        <v>0</v>
      </c>
      <c r="T97" s="222">
        <f>S97*H97</f>
        <v>0</v>
      </c>
      <c r="AR97" s="223" t="s">
        <v>262</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262</v>
      </c>
      <c r="BM97" s="223" t="s">
        <v>1421</v>
      </c>
    </row>
    <row r="98" spans="2:65" s="1" customFormat="1" ht="16.5" customHeight="1">
      <c r="B98" s="39"/>
      <c r="C98" s="212" t="s">
        <v>233</v>
      </c>
      <c r="D98" s="212" t="s">
        <v>189</v>
      </c>
      <c r="E98" s="213" t="s">
        <v>1422</v>
      </c>
      <c r="F98" s="214" t="s">
        <v>1423</v>
      </c>
      <c r="G98" s="215" t="s">
        <v>436</v>
      </c>
      <c r="H98" s="216">
        <v>1</v>
      </c>
      <c r="I98" s="217"/>
      <c r="J98" s="218">
        <f>ROUND(I98*H98,2)</f>
        <v>0</v>
      </c>
      <c r="K98" s="214" t="s">
        <v>1112</v>
      </c>
      <c r="L98" s="44"/>
      <c r="M98" s="219" t="s">
        <v>30</v>
      </c>
      <c r="N98" s="220" t="s">
        <v>49</v>
      </c>
      <c r="O98" s="84"/>
      <c r="P98" s="221">
        <f>O98*H98</f>
        <v>0</v>
      </c>
      <c r="Q98" s="221">
        <v>0</v>
      </c>
      <c r="R98" s="221">
        <f>Q98*H98</f>
        <v>0</v>
      </c>
      <c r="S98" s="221">
        <v>0</v>
      </c>
      <c r="T98" s="222">
        <f>S98*H98</f>
        <v>0</v>
      </c>
      <c r="AR98" s="223" t="s">
        <v>262</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1424</v>
      </c>
    </row>
    <row r="99" spans="2:65" s="1" customFormat="1" ht="24" customHeight="1">
      <c r="B99" s="39"/>
      <c r="C99" s="212" t="s">
        <v>239</v>
      </c>
      <c r="D99" s="212" t="s">
        <v>189</v>
      </c>
      <c r="E99" s="213" t="s">
        <v>1425</v>
      </c>
      <c r="F99" s="214" t="s">
        <v>1426</v>
      </c>
      <c r="G99" s="215" t="s">
        <v>1427</v>
      </c>
      <c r="H99" s="265"/>
      <c r="I99" s="217"/>
      <c r="J99" s="218">
        <f>ROUND(I99*H99,2)</f>
        <v>0</v>
      </c>
      <c r="K99" s="214" t="s">
        <v>193</v>
      </c>
      <c r="L99" s="44"/>
      <c r="M99" s="219" t="s">
        <v>30</v>
      </c>
      <c r="N99" s="220" t="s">
        <v>49</v>
      </c>
      <c r="O99" s="84"/>
      <c r="P99" s="221">
        <f>O99*H99</f>
        <v>0</v>
      </c>
      <c r="Q99" s="221">
        <v>0</v>
      </c>
      <c r="R99" s="221">
        <f>Q99*H99</f>
        <v>0</v>
      </c>
      <c r="S99" s="221">
        <v>0</v>
      </c>
      <c r="T99" s="222">
        <f>S99*H99</f>
        <v>0</v>
      </c>
      <c r="AR99" s="223" t="s">
        <v>262</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1428</v>
      </c>
    </row>
    <row r="100" spans="2:63" s="11" customFormat="1" ht="22.8" customHeight="1">
      <c r="B100" s="196"/>
      <c r="C100" s="197"/>
      <c r="D100" s="198" t="s">
        <v>76</v>
      </c>
      <c r="E100" s="210" t="s">
        <v>1429</v>
      </c>
      <c r="F100" s="210" t="s">
        <v>1430</v>
      </c>
      <c r="G100" s="197"/>
      <c r="H100" s="197"/>
      <c r="I100" s="200"/>
      <c r="J100" s="211">
        <f>BK100</f>
        <v>0</v>
      </c>
      <c r="K100" s="197"/>
      <c r="L100" s="202"/>
      <c r="M100" s="203"/>
      <c r="N100" s="204"/>
      <c r="O100" s="204"/>
      <c r="P100" s="205">
        <f>SUM(P101:P103)</f>
        <v>0</v>
      </c>
      <c r="Q100" s="204"/>
      <c r="R100" s="205">
        <f>SUM(R101:R103)</f>
        <v>0.00028</v>
      </c>
      <c r="S100" s="204"/>
      <c r="T100" s="206">
        <f>SUM(T101:T103)</f>
        <v>0</v>
      </c>
      <c r="AR100" s="207" t="s">
        <v>135</v>
      </c>
      <c r="AT100" s="208" t="s">
        <v>76</v>
      </c>
      <c r="AU100" s="208" t="s">
        <v>21</v>
      </c>
      <c r="AY100" s="207" t="s">
        <v>187</v>
      </c>
      <c r="BK100" s="209">
        <f>SUM(BK101:BK103)</f>
        <v>0</v>
      </c>
    </row>
    <row r="101" spans="2:65" s="1" customFormat="1" ht="16.5" customHeight="1">
      <c r="B101" s="39"/>
      <c r="C101" s="212" t="s">
        <v>244</v>
      </c>
      <c r="D101" s="212" t="s">
        <v>189</v>
      </c>
      <c r="E101" s="213" t="s">
        <v>1431</v>
      </c>
      <c r="F101" s="214" t="s">
        <v>1432</v>
      </c>
      <c r="G101" s="215" t="s">
        <v>242</v>
      </c>
      <c r="H101" s="216">
        <v>1</v>
      </c>
      <c r="I101" s="217"/>
      <c r="J101" s="218">
        <f>ROUND(I101*H101,2)</f>
        <v>0</v>
      </c>
      <c r="K101" s="214" t="s">
        <v>193</v>
      </c>
      <c r="L101" s="44"/>
      <c r="M101" s="219" t="s">
        <v>30</v>
      </c>
      <c r="N101" s="220" t="s">
        <v>49</v>
      </c>
      <c r="O101" s="84"/>
      <c r="P101" s="221">
        <f>O101*H101</f>
        <v>0</v>
      </c>
      <c r="Q101" s="221">
        <v>0.00014</v>
      </c>
      <c r="R101" s="221">
        <f>Q101*H101</f>
        <v>0.00014</v>
      </c>
      <c r="S101" s="221">
        <v>0</v>
      </c>
      <c r="T101" s="222">
        <f>S101*H101</f>
        <v>0</v>
      </c>
      <c r="AR101" s="223" t="s">
        <v>262</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1433</v>
      </c>
    </row>
    <row r="102" spans="2:65" s="1" customFormat="1" ht="16.5" customHeight="1">
      <c r="B102" s="39"/>
      <c r="C102" s="212" t="s">
        <v>249</v>
      </c>
      <c r="D102" s="212" t="s">
        <v>189</v>
      </c>
      <c r="E102" s="213" t="s">
        <v>1434</v>
      </c>
      <c r="F102" s="214" t="s">
        <v>1435</v>
      </c>
      <c r="G102" s="215" t="s">
        <v>242</v>
      </c>
      <c r="H102" s="216">
        <v>1</v>
      </c>
      <c r="I102" s="217"/>
      <c r="J102" s="218">
        <f>ROUND(I102*H102,2)</f>
        <v>0</v>
      </c>
      <c r="K102" s="214" t="s">
        <v>193</v>
      </c>
      <c r="L102" s="44"/>
      <c r="M102" s="219" t="s">
        <v>30</v>
      </c>
      <c r="N102" s="220" t="s">
        <v>49</v>
      </c>
      <c r="O102" s="84"/>
      <c r="P102" s="221">
        <f>O102*H102</f>
        <v>0</v>
      </c>
      <c r="Q102" s="221">
        <v>0.00012</v>
      </c>
      <c r="R102" s="221">
        <f>Q102*H102</f>
        <v>0.00012</v>
      </c>
      <c r="S102" s="221">
        <v>0</v>
      </c>
      <c r="T102" s="222">
        <f>S102*H102</f>
        <v>0</v>
      </c>
      <c r="AR102" s="223" t="s">
        <v>262</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262</v>
      </c>
      <c r="BM102" s="223" t="s">
        <v>1436</v>
      </c>
    </row>
    <row r="103" spans="2:65" s="1" customFormat="1" ht="16.5" customHeight="1">
      <c r="B103" s="39"/>
      <c r="C103" s="212" t="s">
        <v>254</v>
      </c>
      <c r="D103" s="212" t="s">
        <v>189</v>
      </c>
      <c r="E103" s="213" t="s">
        <v>1437</v>
      </c>
      <c r="F103" s="214" t="s">
        <v>1438</v>
      </c>
      <c r="G103" s="215" t="s">
        <v>236</v>
      </c>
      <c r="H103" s="216">
        <v>1</v>
      </c>
      <c r="I103" s="217"/>
      <c r="J103" s="218">
        <f>ROUND(I103*H103,2)</f>
        <v>0</v>
      </c>
      <c r="K103" s="214" t="s">
        <v>193</v>
      </c>
      <c r="L103" s="44"/>
      <c r="M103" s="219" t="s">
        <v>30</v>
      </c>
      <c r="N103" s="220" t="s">
        <v>49</v>
      </c>
      <c r="O103" s="84"/>
      <c r="P103" s="221">
        <f>O103*H103</f>
        <v>0</v>
      </c>
      <c r="Q103" s="221">
        <v>2E-05</v>
      </c>
      <c r="R103" s="221">
        <f>Q103*H103</f>
        <v>2E-05</v>
      </c>
      <c r="S103" s="221">
        <v>0</v>
      </c>
      <c r="T103" s="222">
        <f>S103*H103</f>
        <v>0</v>
      </c>
      <c r="AR103" s="223" t="s">
        <v>262</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1439</v>
      </c>
    </row>
    <row r="104" spans="2:63" s="11" customFormat="1" ht="25.9" customHeight="1">
      <c r="B104" s="196"/>
      <c r="C104" s="197"/>
      <c r="D104" s="198" t="s">
        <v>76</v>
      </c>
      <c r="E104" s="199" t="s">
        <v>1378</v>
      </c>
      <c r="F104" s="199" t="s">
        <v>1379</v>
      </c>
      <c r="G104" s="197"/>
      <c r="H104" s="197"/>
      <c r="I104" s="200"/>
      <c r="J104" s="201">
        <f>BK104</f>
        <v>0</v>
      </c>
      <c r="K104" s="197"/>
      <c r="L104" s="202"/>
      <c r="M104" s="203"/>
      <c r="N104" s="204"/>
      <c r="O104" s="204"/>
      <c r="P104" s="205">
        <f>P105</f>
        <v>0</v>
      </c>
      <c r="Q104" s="204"/>
      <c r="R104" s="205">
        <f>R105</f>
        <v>0</v>
      </c>
      <c r="S104" s="204"/>
      <c r="T104" s="206">
        <f>T105</f>
        <v>0</v>
      </c>
      <c r="AR104" s="207" t="s">
        <v>209</v>
      </c>
      <c r="AT104" s="208" t="s">
        <v>76</v>
      </c>
      <c r="AU104" s="208" t="s">
        <v>77</v>
      </c>
      <c r="AY104" s="207" t="s">
        <v>187</v>
      </c>
      <c r="BK104" s="209">
        <f>BK105</f>
        <v>0</v>
      </c>
    </row>
    <row r="105" spans="2:63" s="11" customFormat="1" ht="22.8" customHeight="1">
      <c r="B105" s="196"/>
      <c r="C105" s="197"/>
      <c r="D105" s="198" t="s">
        <v>76</v>
      </c>
      <c r="E105" s="210" t="s">
        <v>1440</v>
      </c>
      <c r="F105" s="210" t="s">
        <v>1441</v>
      </c>
      <c r="G105" s="197"/>
      <c r="H105" s="197"/>
      <c r="I105" s="200"/>
      <c r="J105" s="211">
        <f>BK105</f>
        <v>0</v>
      </c>
      <c r="K105" s="197"/>
      <c r="L105" s="202"/>
      <c r="M105" s="203"/>
      <c r="N105" s="204"/>
      <c r="O105" s="204"/>
      <c r="P105" s="205">
        <f>P106</f>
        <v>0</v>
      </c>
      <c r="Q105" s="204"/>
      <c r="R105" s="205">
        <f>R106</f>
        <v>0</v>
      </c>
      <c r="S105" s="204"/>
      <c r="T105" s="206">
        <f>T106</f>
        <v>0</v>
      </c>
      <c r="AR105" s="207" t="s">
        <v>209</v>
      </c>
      <c r="AT105" s="208" t="s">
        <v>76</v>
      </c>
      <c r="AU105" s="208" t="s">
        <v>21</v>
      </c>
      <c r="AY105" s="207" t="s">
        <v>187</v>
      </c>
      <c r="BK105" s="209">
        <f>BK106</f>
        <v>0</v>
      </c>
    </row>
    <row r="106" spans="2:65" s="1" customFormat="1" ht="16.5" customHeight="1">
      <c r="B106" s="39"/>
      <c r="C106" s="212" t="s">
        <v>8</v>
      </c>
      <c r="D106" s="212" t="s">
        <v>189</v>
      </c>
      <c r="E106" s="213" t="s">
        <v>1442</v>
      </c>
      <c r="F106" s="214" t="s">
        <v>1443</v>
      </c>
      <c r="G106" s="215" t="s">
        <v>436</v>
      </c>
      <c r="H106" s="216">
        <v>1</v>
      </c>
      <c r="I106" s="217"/>
      <c r="J106" s="218">
        <f>ROUND(I106*H106,2)</f>
        <v>0</v>
      </c>
      <c r="K106" s="214" t="s">
        <v>1444</v>
      </c>
      <c r="L106" s="44"/>
      <c r="M106" s="260" t="s">
        <v>30</v>
      </c>
      <c r="N106" s="261" t="s">
        <v>49</v>
      </c>
      <c r="O106" s="262"/>
      <c r="P106" s="263">
        <f>O106*H106</f>
        <v>0</v>
      </c>
      <c r="Q106" s="263">
        <v>0</v>
      </c>
      <c r="R106" s="263">
        <f>Q106*H106</f>
        <v>0</v>
      </c>
      <c r="S106" s="263">
        <v>0</v>
      </c>
      <c r="T106" s="264">
        <f>S106*H106</f>
        <v>0</v>
      </c>
      <c r="AR106" s="223" t="s">
        <v>194</v>
      </c>
      <c r="AT106" s="223" t="s">
        <v>189</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1445</v>
      </c>
    </row>
    <row r="107" spans="2:12" s="1" customFormat="1" ht="6.95" customHeight="1">
      <c r="B107" s="59"/>
      <c r="C107" s="60"/>
      <c r="D107" s="60"/>
      <c r="E107" s="60"/>
      <c r="F107" s="60"/>
      <c r="G107" s="60"/>
      <c r="H107" s="60"/>
      <c r="I107" s="162"/>
      <c r="J107" s="60"/>
      <c r="K107" s="60"/>
      <c r="L107" s="44"/>
    </row>
  </sheetData>
  <sheetProtection password="CC35" sheet="1" objects="1" scenarios="1" formatColumns="0" formatRows="0" autoFilter="0"/>
  <autoFilter ref="C84:K10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1446</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ROUND((SUM(BE91:BE194)),2)</f>
        <v>0</v>
      </c>
      <c r="I33" s="151">
        <v>0.21</v>
      </c>
      <c r="J33" s="150">
        <f>ROUND(((SUM(BE91:BE194))*I33),2)</f>
        <v>0</v>
      </c>
      <c r="L33" s="44"/>
    </row>
    <row r="34" spans="2:12" s="1" customFormat="1" ht="14.4" customHeight="1">
      <c r="B34" s="44"/>
      <c r="E34" s="134" t="s">
        <v>49</v>
      </c>
      <c r="F34" s="150">
        <f>ROUND((SUM(BF91:BF194)),2)</f>
        <v>0</v>
      </c>
      <c r="I34" s="151">
        <v>0.15</v>
      </c>
      <c r="J34" s="150">
        <f>ROUND(((SUM(BF91:BF194))*I34),2)</f>
        <v>0</v>
      </c>
      <c r="L34" s="44"/>
    </row>
    <row r="35" spans="2:12" s="1" customFormat="1" ht="14.4" customHeight="1" hidden="1">
      <c r="B35" s="44"/>
      <c r="E35" s="134" t="s">
        <v>50</v>
      </c>
      <c r="F35" s="150">
        <f>ROUND((SUM(BG91:BG194)),2)</f>
        <v>0</v>
      </c>
      <c r="I35" s="151">
        <v>0.21</v>
      </c>
      <c r="J35" s="150">
        <f>0</f>
        <v>0</v>
      </c>
      <c r="L35" s="44"/>
    </row>
    <row r="36" spans="2:12" s="1" customFormat="1" ht="14.4" customHeight="1" hidden="1">
      <c r="B36" s="44"/>
      <c r="E36" s="134" t="s">
        <v>51</v>
      </c>
      <c r="F36" s="150">
        <f>ROUND((SUM(BH91:BH194)),2)</f>
        <v>0</v>
      </c>
      <c r="I36" s="151">
        <v>0.15</v>
      </c>
      <c r="J36" s="150">
        <f>0</f>
        <v>0</v>
      </c>
      <c r="L36" s="44"/>
    </row>
    <row r="37" spans="2:12" s="1" customFormat="1" ht="14.4" customHeight="1" hidden="1">
      <c r="B37" s="44"/>
      <c r="E37" s="134" t="s">
        <v>52</v>
      </c>
      <c r="F37" s="150">
        <f>ROUND((SUM(BI91:BI194)),2)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01_D.1.4.2a - Vytápění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J91</f>
        <v>0</v>
      </c>
      <c r="K59" s="40"/>
      <c r="L59" s="44"/>
      <c r="AU59" s="17" t="s">
        <v>148</v>
      </c>
    </row>
    <row r="60" spans="2:12" s="8" customFormat="1" ht="24.95" customHeight="1">
      <c r="B60" s="172"/>
      <c r="C60" s="173"/>
      <c r="D60" s="174" t="s">
        <v>149</v>
      </c>
      <c r="E60" s="175"/>
      <c r="F60" s="175"/>
      <c r="G60" s="175"/>
      <c r="H60" s="175"/>
      <c r="I60" s="176"/>
      <c r="J60" s="177">
        <f>J92</f>
        <v>0</v>
      </c>
      <c r="K60" s="173"/>
      <c r="L60" s="178"/>
    </row>
    <row r="61" spans="2:12" s="8" customFormat="1" ht="24.95" customHeight="1">
      <c r="B61" s="172"/>
      <c r="C61" s="173"/>
      <c r="D61" s="174" t="s">
        <v>158</v>
      </c>
      <c r="E61" s="175"/>
      <c r="F61" s="175"/>
      <c r="G61" s="175"/>
      <c r="H61" s="175"/>
      <c r="I61" s="176"/>
      <c r="J61" s="177">
        <f>J93</f>
        <v>0</v>
      </c>
      <c r="K61" s="173"/>
      <c r="L61" s="178"/>
    </row>
    <row r="62" spans="2:12" s="9" customFormat="1" ht="19.9" customHeight="1">
      <c r="B62" s="179"/>
      <c r="C62" s="180"/>
      <c r="D62" s="181" t="s">
        <v>161</v>
      </c>
      <c r="E62" s="182"/>
      <c r="F62" s="182"/>
      <c r="G62" s="182"/>
      <c r="H62" s="182"/>
      <c r="I62" s="183"/>
      <c r="J62" s="184">
        <f>J94</f>
        <v>0</v>
      </c>
      <c r="K62" s="180"/>
      <c r="L62" s="185"/>
    </row>
    <row r="63" spans="2:12" s="9" customFormat="1" ht="19.9" customHeight="1">
      <c r="B63" s="179"/>
      <c r="C63" s="180"/>
      <c r="D63" s="181" t="s">
        <v>1010</v>
      </c>
      <c r="E63" s="182"/>
      <c r="F63" s="182"/>
      <c r="G63" s="182"/>
      <c r="H63" s="182"/>
      <c r="I63" s="183"/>
      <c r="J63" s="184">
        <f>J106</f>
        <v>0</v>
      </c>
      <c r="K63" s="180"/>
      <c r="L63" s="185"/>
    </row>
    <row r="64" spans="2:12" s="9" customFormat="1" ht="19.9" customHeight="1">
      <c r="B64" s="179"/>
      <c r="C64" s="180"/>
      <c r="D64" s="181" t="s">
        <v>1447</v>
      </c>
      <c r="E64" s="182"/>
      <c r="F64" s="182"/>
      <c r="G64" s="182"/>
      <c r="H64" s="182"/>
      <c r="I64" s="183"/>
      <c r="J64" s="184">
        <f>J108</f>
        <v>0</v>
      </c>
      <c r="K64" s="180"/>
      <c r="L64" s="185"/>
    </row>
    <row r="65" spans="2:12" s="9" customFormat="1" ht="19.9" customHeight="1">
      <c r="B65" s="179"/>
      <c r="C65" s="180"/>
      <c r="D65" s="181" t="s">
        <v>1011</v>
      </c>
      <c r="E65" s="182"/>
      <c r="F65" s="182"/>
      <c r="G65" s="182"/>
      <c r="H65" s="182"/>
      <c r="I65" s="183"/>
      <c r="J65" s="184">
        <f>J118</f>
        <v>0</v>
      </c>
      <c r="K65" s="180"/>
      <c r="L65" s="185"/>
    </row>
    <row r="66" spans="2:12" s="9" customFormat="1" ht="19.9" customHeight="1">
      <c r="B66" s="179"/>
      <c r="C66" s="180"/>
      <c r="D66" s="181" t="s">
        <v>1448</v>
      </c>
      <c r="E66" s="182"/>
      <c r="F66" s="182"/>
      <c r="G66" s="182"/>
      <c r="H66" s="182"/>
      <c r="I66" s="183"/>
      <c r="J66" s="184">
        <f>J129</f>
        <v>0</v>
      </c>
      <c r="K66" s="180"/>
      <c r="L66" s="185"/>
    </row>
    <row r="67" spans="2:12" s="9" customFormat="1" ht="19.9" customHeight="1">
      <c r="B67" s="179"/>
      <c r="C67" s="180"/>
      <c r="D67" s="181" t="s">
        <v>1012</v>
      </c>
      <c r="E67" s="182"/>
      <c r="F67" s="182"/>
      <c r="G67" s="182"/>
      <c r="H67" s="182"/>
      <c r="I67" s="183"/>
      <c r="J67" s="184">
        <f>J145</f>
        <v>0</v>
      </c>
      <c r="K67" s="180"/>
      <c r="L67" s="185"/>
    </row>
    <row r="68" spans="2:12" s="9" customFormat="1" ht="19.9" customHeight="1">
      <c r="B68" s="179"/>
      <c r="C68" s="180"/>
      <c r="D68" s="181" t="s">
        <v>1449</v>
      </c>
      <c r="E68" s="182"/>
      <c r="F68" s="182"/>
      <c r="G68" s="182"/>
      <c r="H68" s="182"/>
      <c r="I68" s="183"/>
      <c r="J68" s="184">
        <f>J168</f>
        <v>0</v>
      </c>
      <c r="K68" s="180"/>
      <c r="L68" s="185"/>
    </row>
    <row r="69" spans="2:12" s="9" customFormat="1" ht="19.9" customHeight="1">
      <c r="B69" s="179"/>
      <c r="C69" s="180"/>
      <c r="D69" s="181" t="s">
        <v>1392</v>
      </c>
      <c r="E69" s="182"/>
      <c r="F69" s="182"/>
      <c r="G69" s="182"/>
      <c r="H69" s="182"/>
      <c r="I69" s="183"/>
      <c r="J69" s="184">
        <f>J187</f>
        <v>0</v>
      </c>
      <c r="K69" s="180"/>
      <c r="L69" s="185"/>
    </row>
    <row r="70" spans="2:12" s="8" customFormat="1" ht="24.95" customHeight="1">
      <c r="B70" s="172"/>
      <c r="C70" s="173"/>
      <c r="D70" s="174" t="s">
        <v>1013</v>
      </c>
      <c r="E70" s="175"/>
      <c r="F70" s="175"/>
      <c r="G70" s="175"/>
      <c r="H70" s="175"/>
      <c r="I70" s="176"/>
      <c r="J70" s="177">
        <f>J192</f>
        <v>0</v>
      </c>
      <c r="K70" s="173"/>
      <c r="L70" s="178"/>
    </row>
    <row r="71" spans="2:12" s="9" customFormat="1" ht="19.9" customHeight="1">
      <c r="B71" s="179"/>
      <c r="C71" s="180"/>
      <c r="D71" s="181" t="s">
        <v>1393</v>
      </c>
      <c r="E71" s="182"/>
      <c r="F71" s="182"/>
      <c r="G71" s="182"/>
      <c r="H71" s="182"/>
      <c r="I71" s="183"/>
      <c r="J71" s="184">
        <f>J193</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172</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II</v>
      </c>
      <c r="F81" s="32"/>
      <c r="G81" s="32"/>
      <c r="H81" s="32"/>
      <c r="I81" s="136"/>
      <c r="J81" s="40"/>
      <c r="K81" s="40"/>
      <c r="L81" s="44"/>
    </row>
    <row r="82" spans="2:12" s="1" customFormat="1" ht="12" customHeight="1">
      <c r="B82" s="39"/>
      <c r="C82" s="32" t="s">
        <v>143</v>
      </c>
      <c r="D82" s="40"/>
      <c r="E82" s="40"/>
      <c r="F82" s="40"/>
      <c r="G82" s="40"/>
      <c r="H82" s="40"/>
      <c r="I82" s="136"/>
      <c r="J82" s="40"/>
      <c r="K82" s="40"/>
      <c r="L82" s="44"/>
    </row>
    <row r="83" spans="2:12" s="1" customFormat="1" ht="16.5" customHeight="1">
      <c r="B83" s="39"/>
      <c r="C83" s="40"/>
      <c r="D83" s="40"/>
      <c r="E83" s="69" t="str">
        <f>E9</f>
        <v>SO 01_D.1.4.2a - Vytápění</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43.05" customHeight="1">
      <c r="B88" s="39"/>
      <c r="C88" s="32" t="s">
        <v>33</v>
      </c>
      <c r="D88" s="40"/>
      <c r="E88" s="40"/>
      <c r="F88" s="27" t="str">
        <f>IF(E18="","",E18)</f>
        <v>Vyplň údaj</v>
      </c>
      <c r="G88" s="40"/>
      <c r="H88" s="40"/>
      <c r="I88" s="139" t="s">
        <v>38</v>
      </c>
      <c r="J88" s="37" t="str">
        <f>E24</f>
        <v>Ing. arch. Maritn Jirovský, Ph.D., Převrátilská</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173</v>
      </c>
      <c r="D90" s="188" t="s">
        <v>62</v>
      </c>
      <c r="E90" s="188" t="s">
        <v>58</v>
      </c>
      <c r="F90" s="188" t="s">
        <v>59</v>
      </c>
      <c r="G90" s="188" t="s">
        <v>174</v>
      </c>
      <c r="H90" s="188" t="s">
        <v>175</v>
      </c>
      <c r="I90" s="189" t="s">
        <v>176</v>
      </c>
      <c r="J90" s="188" t="s">
        <v>147</v>
      </c>
      <c r="K90" s="190" t="s">
        <v>177</v>
      </c>
      <c r="L90" s="191"/>
      <c r="M90" s="92" t="s">
        <v>30</v>
      </c>
      <c r="N90" s="93" t="s">
        <v>47</v>
      </c>
      <c r="O90" s="93" t="s">
        <v>178</v>
      </c>
      <c r="P90" s="93" t="s">
        <v>179</v>
      </c>
      <c r="Q90" s="93" t="s">
        <v>180</v>
      </c>
      <c r="R90" s="93" t="s">
        <v>181</v>
      </c>
      <c r="S90" s="93" t="s">
        <v>182</v>
      </c>
      <c r="T90" s="94" t="s">
        <v>183</v>
      </c>
    </row>
    <row r="91" spans="2:63" s="1" customFormat="1" ht="22.8" customHeight="1">
      <c r="B91" s="39"/>
      <c r="C91" s="99" t="s">
        <v>184</v>
      </c>
      <c r="D91" s="40"/>
      <c r="E91" s="40"/>
      <c r="F91" s="40"/>
      <c r="G91" s="40"/>
      <c r="H91" s="40"/>
      <c r="I91" s="136"/>
      <c r="J91" s="192">
        <f>BK91</f>
        <v>0</v>
      </c>
      <c r="K91" s="40"/>
      <c r="L91" s="44"/>
      <c r="M91" s="95"/>
      <c r="N91" s="96"/>
      <c r="O91" s="96"/>
      <c r="P91" s="193">
        <f>P92+P93+P192</f>
        <v>0</v>
      </c>
      <c r="Q91" s="96"/>
      <c r="R91" s="193">
        <f>R92+R93+R192</f>
        <v>2.467790000000001</v>
      </c>
      <c r="S91" s="96"/>
      <c r="T91" s="194">
        <f>T92+T93+T192</f>
        <v>0</v>
      </c>
      <c r="AT91" s="17" t="s">
        <v>76</v>
      </c>
      <c r="AU91" s="17" t="s">
        <v>148</v>
      </c>
      <c r="BK91" s="195">
        <f>BK92+BK93+BK192</f>
        <v>0</v>
      </c>
    </row>
    <row r="92" spans="2:63" s="11" customFormat="1" ht="25.9" customHeight="1">
      <c r="B92" s="196"/>
      <c r="C92" s="197"/>
      <c r="D92" s="198" t="s">
        <v>76</v>
      </c>
      <c r="E92" s="199" t="s">
        <v>185</v>
      </c>
      <c r="F92" s="199" t="s">
        <v>186</v>
      </c>
      <c r="G92" s="197"/>
      <c r="H92" s="197"/>
      <c r="I92" s="200"/>
      <c r="J92" s="201">
        <f>BK92</f>
        <v>0</v>
      </c>
      <c r="K92" s="197"/>
      <c r="L92" s="202"/>
      <c r="M92" s="203"/>
      <c r="N92" s="204"/>
      <c r="O92" s="204"/>
      <c r="P92" s="205">
        <v>0</v>
      </c>
      <c r="Q92" s="204"/>
      <c r="R92" s="205">
        <v>0</v>
      </c>
      <c r="S92" s="204"/>
      <c r="T92" s="206">
        <v>0</v>
      </c>
      <c r="AR92" s="207" t="s">
        <v>21</v>
      </c>
      <c r="AT92" s="208" t="s">
        <v>76</v>
      </c>
      <c r="AU92" s="208" t="s">
        <v>77</v>
      </c>
      <c r="AY92" s="207" t="s">
        <v>187</v>
      </c>
      <c r="BK92" s="209">
        <v>0</v>
      </c>
    </row>
    <row r="93" spans="2:63" s="11" customFormat="1" ht="25.9" customHeight="1">
      <c r="B93" s="196"/>
      <c r="C93" s="197"/>
      <c r="D93" s="198" t="s">
        <v>76</v>
      </c>
      <c r="E93" s="199" t="s">
        <v>627</v>
      </c>
      <c r="F93" s="199" t="s">
        <v>628</v>
      </c>
      <c r="G93" s="197"/>
      <c r="H93" s="197"/>
      <c r="I93" s="200"/>
      <c r="J93" s="201">
        <f>BK93</f>
        <v>0</v>
      </c>
      <c r="K93" s="197"/>
      <c r="L93" s="202"/>
      <c r="M93" s="203"/>
      <c r="N93" s="204"/>
      <c r="O93" s="204"/>
      <c r="P93" s="205">
        <f>P94+P106+P108+P118+P129+P145+P168+P187</f>
        <v>0</v>
      </c>
      <c r="Q93" s="204"/>
      <c r="R93" s="205">
        <f>R94+R106+R108+R118+R129+R145+R168+R187</f>
        <v>2.467790000000001</v>
      </c>
      <c r="S93" s="204"/>
      <c r="T93" s="206">
        <f>T94+T106+T108+T118+T129+T145+T168+T187</f>
        <v>0</v>
      </c>
      <c r="AR93" s="207" t="s">
        <v>135</v>
      </c>
      <c r="AT93" s="208" t="s">
        <v>76</v>
      </c>
      <c r="AU93" s="208" t="s">
        <v>77</v>
      </c>
      <c r="AY93" s="207" t="s">
        <v>187</v>
      </c>
      <c r="BK93" s="209">
        <f>BK94+BK106+BK108+BK118+BK129+BK145+BK168+BK187</f>
        <v>0</v>
      </c>
    </row>
    <row r="94" spans="2:63" s="11" customFormat="1" ht="22.8" customHeight="1">
      <c r="B94" s="196"/>
      <c r="C94" s="197"/>
      <c r="D94" s="198" t="s">
        <v>76</v>
      </c>
      <c r="E94" s="210" t="s">
        <v>697</v>
      </c>
      <c r="F94" s="210" t="s">
        <v>698</v>
      </c>
      <c r="G94" s="197"/>
      <c r="H94" s="197"/>
      <c r="I94" s="200"/>
      <c r="J94" s="211">
        <f>BK94</f>
        <v>0</v>
      </c>
      <c r="K94" s="197"/>
      <c r="L94" s="202"/>
      <c r="M94" s="203"/>
      <c r="N94" s="204"/>
      <c r="O94" s="204"/>
      <c r="P94" s="205">
        <f>SUM(P95:P105)</f>
        <v>0</v>
      </c>
      <c r="Q94" s="204"/>
      <c r="R94" s="205">
        <f>SUM(R95:R105)</f>
        <v>0.02959</v>
      </c>
      <c r="S94" s="204"/>
      <c r="T94" s="206">
        <f>SUM(T95:T105)</f>
        <v>0</v>
      </c>
      <c r="AR94" s="207" t="s">
        <v>135</v>
      </c>
      <c r="AT94" s="208" t="s">
        <v>76</v>
      </c>
      <c r="AU94" s="208" t="s">
        <v>21</v>
      </c>
      <c r="AY94" s="207" t="s">
        <v>187</v>
      </c>
      <c r="BK94" s="209">
        <f>SUM(BK95:BK105)</f>
        <v>0</v>
      </c>
    </row>
    <row r="95" spans="2:65" s="1" customFormat="1" ht="36" customHeight="1">
      <c r="B95" s="39"/>
      <c r="C95" s="212" t="s">
        <v>21</v>
      </c>
      <c r="D95" s="212" t="s">
        <v>189</v>
      </c>
      <c r="E95" s="213" t="s">
        <v>1450</v>
      </c>
      <c r="F95" s="214" t="s">
        <v>1451</v>
      </c>
      <c r="G95" s="215" t="s">
        <v>236</v>
      </c>
      <c r="H95" s="216">
        <v>50</v>
      </c>
      <c r="I95" s="217"/>
      <c r="J95" s="218">
        <f>ROUND(I95*H95,2)</f>
        <v>0</v>
      </c>
      <c r="K95" s="214" t="s">
        <v>193</v>
      </c>
      <c r="L95" s="44"/>
      <c r="M95" s="219" t="s">
        <v>30</v>
      </c>
      <c r="N95" s="220" t="s">
        <v>49</v>
      </c>
      <c r="O95" s="84"/>
      <c r="P95" s="221">
        <f>O95*H95</f>
        <v>0</v>
      </c>
      <c r="Q95" s="221">
        <v>0.00019</v>
      </c>
      <c r="R95" s="221">
        <f>Q95*H95</f>
        <v>0.0095</v>
      </c>
      <c r="S95" s="221">
        <v>0</v>
      </c>
      <c r="T95" s="222">
        <f>S95*H95</f>
        <v>0</v>
      </c>
      <c r="AR95" s="223" t="s">
        <v>262</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262</v>
      </c>
      <c r="BM95" s="223" t="s">
        <v>1452</v>
      </c>
    </row>
    <row r="96" spans="2:65" s="1" customFormat="1" ht="16.5" customHeight="1">
      <c r="B96" s="39"/>
      <c r="C96" s="250" t="s">
        <v>135</v>
      </c>
      <c r="D96" s="250" t="s">
        <v>275</v>
      </c>
      <c r="E96" s="251" t="s">
        <v>1453</v>
      </c>
      <c r="F96" s="252" t="s">
        <v>1454</v>
      </c>
      <c r="G96" s="253" t="s">
        <v>236</v>
      </c>
      <c r="H96" s="254">
        <v>50</v>
      </c>
      <c r="I96" s="255"/>
      <c r="J96" s="256">
        <f>ROUND(I96*H96,2)</f>
        <v>0</v>
      </c>
      <c r="K96" s="252" t="s">
        <v>193</v>
      </c>
      <c r="L96" s="257"/>
      <c r="M96" s="258" t="s">
        <v>30</v>
      </c>
      <c r="N96" s="259" t="s">
        <v>49</v>
      </c>
      <c r="O96" s="84"/>
      <c r="P96" s="221">
        <f>O96*H96</f>
        <v>0</v>
      </c>
      <c r="Q96" s="221">
        <v>0.00027</v>
      </c>
      <c r="R96" s="221">
        <f>Q96*H96</f>
        <v>0.0135</v>
      </c>
      <c r="S96" s="221">
        <v>0</v>
      </c>
      <c r="T96" s="222">
        <f>S96*H96</f>
        <v>0</v>
      </c>
      <c r="AR96" s="223" t="s">
        <v>365</v>
      </c>
      <c r="AT96" s="223" t="s">
        <v>275</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262</v>
      </c>
      <c r="BM96" s="223" t="s">
        <v>1455</v>
      </c>
    </row>
    <row r="97" spans="2:65" s="1" customFormat="1" ht="24" customHeight="1">
      <c r="B97" s="39"/>
      <c r="C97" s="212" t="s">
        <v>202</v>
      </c>
      <c r="D97" s="212" t="s">
        <v>189</v>
      </c>
      <c r="E97" s="213" t="s">
        <v>1456</v>
      </c>
      <c r="F97" s="214" t="s">
        <v>1457</v>
      </c>
      <c r="G97" s="215" t="s">
        <v>236</v>
      </c>
      <c r="H97" s="216">
        <v>156</v>
      </c>
      <c r="I97" s="217"/>
      <c r="J97" s="218">
        <f>ROUND(I97*H97,2)</f>
        <v>0</v>
      </c>
      <c r="K97" s="214" t="s">
        <v>193</v>
      </c>
      <c r="L97" s="44"/>
      <c r="M97" s="219" t="s">
        <v>30</v>
      </c>
      <c r="N97" s="220" t="s">
        <v>49</v>
      </c>
      <c r="O97" s="84"/>
      <c r="P97" s="221">
        <f>O97*H97</f>
        <v>0</v>
      </c>
      <c r="Q97" s="221">
        <v>0</v>
      </c>
      <c r="R97" s="221">
        <f>Q97*H97</f>
        <v>0</v>
      </c>
      <c r="S97" s="221">
        <v>0</v>
      </c>
      <c r="T97" s="222">
        <f>S97*H97</f>
        <v>0</v>
      </c>
      <c r="AR97" s="223" t="s">
        <v>262</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262</v>
      </c>
      <c r="BM97" s="223" t="s">
        <v>1458</v>
      </c>
    </row>
    <row r="98" spans="2:65" s="1" customFormat="1" ht="16.5" customHeight="1">
      <c r="B98" s="39"/>
      <c r="C98" s="250" t="s">
        <v>194</v>
      </c>
      <c r="D98" s="250" t="s">
        <v>275</v>
      </c>
      <c r="E98" s="251" t="s">
        <v>1459</v>
      </c>
      <c r="F98" s="252" t="s">
        <v>1460</v>
      </c>
      <c r="G98" s="253" t="s">
        <v>236</v>
      </c>
      <c r="H98" s="254">
        <v>70</v>
      </c>
      <c r="I98" s="255"/>
      <c r="J98" s="256">
        <f>ROUND(I98*H98,2)</f>
        <v>0</v>
      </c>
      <c r="K98" s="252" t="s">
        <v>193</v>
      </c>
      <c r="L98" s="257"/>
      <c r="M98" s="258" t="s">
        <v>30</v>
      </c>
      <c r="N98" s="259" t="s">
        <v>49</v>
      </c>
      <c r="O98" s="84"/>
      <c r="P98" s="221">
        <f>O98*H98</f>
        <v>0</v>
      </c>
      <c r="Q98" s="221">
        <v>3E-05</v>
      </c>
      <c r="R98" s="221">
        <f>Q98*H98</f>
        <v>0.0021</v>
      </c>
      <c r="S98" s="221">
        <v>0</v>
      </c>
      <c r="T98" s="222">
        <f>S98*H98</f>
        <v>0</v>
      </c>
      <c r="AR98" s="223" t="s">
        <v>365</v>
      </c>
      <c r="AT98" s="223" t="s">
        <v>275</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1461</v>
      </c>
    </row>
    <row r="99" spans="2:65" s="1" customFormat="1" ht="16.5" customHeight="1">
      <c r="B99" s="39"/>
      <c r="C99" s="250" t="s">
        <v>209</v>
      </c>
      <c r="D99" s="250" t="s">
        <v>275</v>
      </c>
      <c r="E99" s="251" t="s">
        <v>1462</v>
      </c>
      <c r="F99" s="252" t="s">
        <v>1463</v>
      </c>
      <c r="G99" s="253" t="s">
        <v>236</v>
      </c>
      <c r="H99" s="254">
        <v>15</v>
      </c>
      <c r="I99" s="255"/>
      <c r="J99" s="256">
        <f>ROUND(I99*H99,2)</f>
        <v>0</v>
      </c>
      <c r="K99" s="252" t="s">
        <v>193</v>
      </c>
      <c r="L99" s="257"/>
      <c r="M99" s="258" t="s">
        <v>30</v>
      </c>
      <c r="N99" s="259" t="s">
        <v>49</v>
      </c>
      <c r="O99" s="84"/>
      <c r="P99" s="221">
        <f>O99*H99</f>
        <v>0</v>
      </c>
      <c r="Q99" s="221">
        <v>4E-05</v>
      </c>
      <c r="R99" s="221">
        <f>Q99*H99</f>
        <v>0.0006000000000000001</v>
      </c>
      <c r="S99" s="221">
        <v>0</v>
      </c>
      <c r="T99" s="222">
        <f>S99*H99</f>
        <v>0</v>
      </c>
      <c r="AR99" s="223" t="s">
        <v>365</v>
      </c>
      <c r="AT99" s="223" t="s">
        <v>275</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1464</v>
      </c>
    </row>
    <row r="100" spans="2:65" s="1" customFormat="1" ht="16.5" customHeight="1">
      <c r="B100" s="39"/>
      <c r="C100" s="250" t="s">
        <v>213</v>
      </c>
      <c r="D100" s="250" t="s">
        <v>275</v>
      </c>
      <c r="E100" s="251" t="s">
        <v>1465</v>
      </c>
      <c r="F100" s="252" t="s">
        <v>1466</v>
      </c>
      <c r="G100" s="253" t="s">
        <v>236</v>
      </c>
      <c r="H100" s="254">
        <v>6</v>
      </c>
      <c r="I100" s="255"/>
      <c r="J100" s="256">
        <f>ROUND(I100*H100,2)</f>
        <v>0</v>
      </c>
      <c r="K100" s="252" t="s">
        <v>193</v>
      </c>
      <c r="L100" s="257"/>
      <c r="M100" s="258" t="s">
        <v>30</v>
      </c>
      <c r="N100" s="259" t="s">
        <v>49</v>
      </c>
      <c r="O100" s="84"/>
      <c r="P100" s="221">
        <f>O100*H100</f>
        <v>0</v>
      </c>
      <c r="Q100" s="221">
        <v>4E-05</v>
      </c>
      <c r="R100" s="221">
        <f>Q100*H100</f>
        <v>0.00024000000000000003</v>
      </c>
      <c r="S100" s="221">
        <v>0</v>
      </c>
      <c r="T100" s="222">
        <f>S100*H100</f>
        <v>0</v>
      </c>
      <c r="AR100" s="223" t="s">
        <v>365</v>
      </c>
      <c r="AT100" s="223" t="s">
        <v>275</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262</v>
      </c>
      <c r="BM100" s="223" t="s">
        <v>1467</v>
      </c>
    </row>
    <row r="101" spans="2:65" s="1" customFormat="1" ht="16.5" customHeight="1">
      <c r="B101" s="39"/>
      <c r="C101" s="250" t="s">
        <v>217</v>
      </c>
      <c r="D101" s="250" t="s">
        <v>275</v>
      </c>
      <c r="E101" s="251" t="s">
        <v>1468</v>
      </c>
      <c r="F101" s="252" t="s">
        <v>1469</v>
      </c>
      <c r="G101" s="253" t="s">
        <v>236</v>
      </c>
      <c r="H101" s="254">
        <v>35</v>
      </c>
      <c r="I101" s="255"/>
      <c r="J101" s="256">
        <f>ROUND(I101*H101,2)</f>
        <v>0</v>
      </c>
      <c r="K101" s="252" t="s">
        <v>193</v>
      </c>
      <c r="L101" s="257"/>
      <c r="M101" s="258" t="s">
        <v>30</v>
      </c>
      <c r="N101" s="259" t="s">
        <v>49</v>
      </c>
      <c r="O101" s="84"/>
      <c r="P101" s="221">
        <f>O101*H101</f>
        <v>0</v>
      </c>
      <c r="Q101" s="221">
        <v>5E-05</v>
      </c>
      <c r="R101" s="221">
        <f>Q101*H101</f>
        <v>0.00175</v>
      </c>
      <c r="S101" s="221">
        <v>0</v>
      </c>
      <c r="T101" s="222">
        <f>S101*H101</f>
        <v>0</v>
      </c>
      <c r="AR101" s="223" t="s">
        <v>365</v>
      </c>
      <c r="AT101" s="223" t="s">
        <v>275</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1470</v>
      </c>
    </row>
    <row r="102" spans="2:65" s="1" customFormat="1" ht="16.5" customHeight="1">
      <c r="B102" s="39"/>
      <c r="C102" s="250" t="s">
        <v>221</v>
      </c>
      <c r="D102" s="250" t="s">
        <v>275</v>
      </c>
      <c r="E102" s="251" t="s">
        <v>1471</v>
      </c>
      <c r="F102" s="252" t="s">
        <v>1472</v>
      </c>
      <c r="G102" s="253" t="s">
        <v>236</v>
      </c>
      <c r="H102" s="254">
        <v>20</v>
      </c>
      <c r="I102" s="255"/>
      <c r="J102" s="256">
        <f>ROUND(I102*H102,2)</f>
        <v>0</v>
      </c>
      <c r="K102" s="252" t="s">
        <v>193</v>
      </c>
      <c r="L102" s="257"/>
      <c r="M102" s="258" t="s">
        <v>30</v>
      </c>
      <c r="N102" s="259" t="s">
        <v>49</v>
      </c>
      <c r="O102" s="84"/>
      <c r="P102" s="221">
        <f>O102*H102</f>
        <v>0</v>
      </c>
      <c r="Q102" s="221">
        <v>6E-05</v>
      </c>
      <c r="R102" s="221">
        <f>Q102*H102</f>
        <v>0.0012000000000000001</v>
      </c>
      <c r="S102" s="221">
        <v>0</v>
      </c>
      <c r="T102" s="222">
        <f>S102*H102</f>
        <v>0</v>
      </c>
      <c r="AR102" s="223" t="s">
        <v>365</v>
      </c>
      <c r="AT102" s="223" t="s">
        <v>275</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262</v>
      </c>
      <c r="BM102" s="223" t="s">
        <v>1473</v>
      </c>
    </row>
    <row r="103" spans="2:65" s="1" customFormat="1" ht="16.5" customHeight="1">
      <c r="B103" s="39"/>
      <c r="C103" s="250" t="s">
        <v>227</v>
      </c>
      <c r="D103" s="250" t="s">
        <v>275</v>
      </c>
      <c r="E103" s="251" t="s">
        <v>1474</v>
      </c>
      <c r="F103" s="252" t="s">
        <v>1475</v>
      </c>
      <c r="G103" s="253" t="s">
        <v>236</v>
      </c>
      <c r="H103" s="254">
        <v>10</v>
      </c>
      <c r="I103" s="255"/>
      <c r="J103" s="256">
        <f>ROUND(I103*H103,2)</f>
        <v>0</v>
      </c>
      <c r="K103" s="252" t="s">
        <v>193</v>
      </c>
      <c r="L103" s="257"/>
      <c r="M103" s="258" t="s">
        <v>30</v>
      </c>
      <c r="N103" s="259" t="s">
        <v>49</v>
      </c>
      <c r="O103" s="84"/>
      <c r="P103" s="221">
        <f>O103*H103</f>
        <v>0</v>
      </c>
      <c r="Q103" s="221">
        <v>7E-05</v>
      </c>
      <c r="R103" s="221">
        <f>Q103*H103</f>
        <v>0.0006999999999999999</v>
      </c>
      <c r="S103" s="221">
        <v>0</v>
      </c>
      <c r="T103" s="222">
        <f>S103*H103</f>
        <v>0</v>
      </c>
      <c r="AR103" s="223" t="s">
        <v>365</v>
      </c>
      <c r="AT103" s="223" t="s">
        <v>275</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1476</v>
      </c>
    </row>
    <row r="104" spans="2:65" s="1" customFormat="1" ht="16.5" customHeight="1">
      <c r="B104" s="39"/>
      <c r="C104" s="212" t="s">
        <v>233</v>
      </c>
      <c r="D104" s="212" t="s">
        <v>189</v>
      </c>
      <c r="E104" s="213" t="s">
        <v>1477</v>
      </c>
      <c r="F104" s="214" t="s">
        <v>1478</v>
      </c>
      <c r="G104" s="215" t="s">
        <v>436</v>
      </c>
      <c r="H104" s="216">
        <v>1</v>
      </c>
      <c r="I104" s="217"/>
      <c r="J104" s="218">
        <f>ROUND(I104*H104,2)</f>
        <v>0</v>
      </c>
      <c r="K104" s="214" t="s">
        <v>1112</v>
      </c>
      <c r="L104" s="44"/>
      <c r="M104" s="219" t="s">
        <v>30</v>
      </c>
      <c r="N104" s="220" t="s">
        <v>49</v>
      </c>
      <c r="O104" s="84"/>
      <c r="P104" s="221">
        <f>O104*H104</f>
        <v>0</v>
      </c>
      <c r="Q104" s="221">
        <v>0</v>
      </c>
      <c r="R104" s="221">
        <f>Q104*H104</f>
        <v>0</v>
      </c>
      <c r="S104" s="221">
        <v>0</v>
      </c>
      <c r="T104" s="222">
        <f>S104*H104</f>
        <v>0</v>
      </c>
      <c r="AR104" s="223" t="s">
        <v>262</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262</v>
      </c>
      <c r="BM104" s="223" t="s">
        <v>1479</v>
      </c>
    </row>
    <row r="105" spans="2:65" s="1" customFormat="1" ht="24" customHeight="1">
      <c r="B105" s="39"/>
      <c r="C105" s="212" t="s">
        <v>239</v>
      </c>
      <c r="D105" s="212" t="s">
        <v>189</v>
      </c>
      <c r="E105" s="213" t="s">
        <v>1480</v>
      </c>
      <c r="F105" s="214" t="s">
        <v>1481</v>
      </c>
      <c r="G105" s="215" t="s">
        <v>1427</v>
      </c>
      <c r="H105" s="265"/>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262</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1482</v>
      </c>
    </row>
    <row r="106" spans="2:63" s="11" customFormat="1" ht="22.8" customHeight="1">
      <c r="B106" s="196"/>
      <c r="C106" s="197"/>
      <c r="D106" s="198" t="s">
        <v>76</v>
      </c>
      <c r="E106" s="210" t="s">
        <v>1244</v>
      </c>
      <c r="F106" s="210" t="s">
        <v>1245</v>
      </c>
      <c r="G106" s="197"/>
      <c r="H106" s="197"/>
      <c r="I106" s="200"/>
      <c r="J106" s="211">
        <f>BK106</f>
        <v>0</v>
      </c>
      <c r="K106" s="197"/>
      <c r="L106" s="202"/>
      <c r="M106" s="203"/>
      <c r="N106" s="204"/>
      <c r="O106" s="204"/>
      <c r="P106" s="205">
        <f>P107</f>
        <v>0</v>
      </c>
      <c r="Q106" s="204"/>
      <c r="R106" s="205">
        <f>R107</f>
        <v>0.00049</v>
      </c>
      <c r="S106" s="204"/>
      <c r="T106" s="206">
        <f>T107</f>
        <v>0</v>
      </c>
      <c r="AR106" s="207" t="s">
        <v>135</v>
      </c>
      <c r="AT106" s="208" t="s">
        <v>76</v>
      </c>
      <c r="AU106" s="208" t="s">
        <v>21</v>
      </c>
      <c r="AY106" s="207" t="s">
        <v>187</v>
      </c>
      <c r="BK106" s="209">
        <f>BK107</f>
        <v>0</v>
      </c>
    </row>
    <row r="107" spans="2:65" s="1" customFormat="1" ht="16.5" customHeight="1">
      <c r="B107" s="39"/>
      <c r="C107" s="212" t="s">
        <v>244</v>
      </c>
      <c r="D107" s="212" t="s">
        <v>189</v>
      </c>
      <c r="E107" s="213" t="s">
        <v>1483</v>
      </c>
      <c r="F107" s="214" t="s">
        <v>1484</v>
      </c>
      <c r="G107" s="215" t="s">
        <v>339</v>
      </c>
      <c r="H107" s="216">
        <v>7</v>
      </c>
      <c r="I107" s="217"/>
      <c r="J107" s="218">
        <f>ROUND(I107*H107,2)</f>
        <v>0</v>
      </c>
      <c r="K107" s="214" t="s">
        <v>193</v>
      </c>
      <c r="L107" s="44"/>
      <c r="M107" s="219" t="s">
        <v>30</v>
      </c>
      <c r="N107" s="220" t="s">
        <v>49</v>
      </c>
      <c r="O107" s="84"/>
      <c r="P107" s="221">
        <f>O107*H107</f>
        <v>0</v>
      </c>
      <c r="Q107" s="221">
        <v>7E-05</v>
      </c>
      <c r="R107" s="221">
        <f>Q107*H107</f>
        <v>0.00049</v>
      </c>
      <c r="S107" s="221">
        <v>0</v>
      </c>
      <c r="T107" s="222">
        <f>S107*H107</f>
        <v>0</v>
      </c>
      <c r="AR107" s="223" t="s">
        <v>262</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262</v>
      </c>
      <c r="BM107" s="223" t="s">
        <v>1485</v>
      </c>
    </row>
    <row r="108" spans="2:63" s="11" customFormat="1" ht="22.8" customHeight="1">
      <c r="B108" s="196"/>
      <c r="C108" s="197"/>
      <c r="D108" s="198" t="s">
        <v>76</v>
      </c>
      <c r="E108" s="210" t="s">
        <v>1486</v>
      </c>
      <c r="F108" s="210" t="s">
        <v>1487</v>
      </c>
      <c r="G108" s="197"/>
      <c r="H108" s="197"/>
      <c r="I108" s="200"/>
      <c r="J108" s="211">
        <f>BK108</f>
        <v>0</v>
      </c>
      <c r="K108" s="197"/>
      <c r="L108" s="202"/>
      <c r="M108" s="203"/>
      <c r="N108" s="204"/>
      <c r="O108" s="204"/>
      <c r="P108" s="205">
        <f>SUM(P109:P117)</f>
        <v>0</v>
      </c>
      <c r="Q108" s="204"/>
      <c r="R108" s="205">
        <f>SUM(R109:R117)</f>
        <v>0.1545</v>
      </c>
      <c r="S108" s="204"/>
      <c r="T108" s="206">
        <f>SUM(T109:T117)</f>
        <v>0</v>
      </c>
      <c r="AR108" s="207" t="s">
        <v>135</v>
      </c>
      <c r="AT108" s="208" t="s">
        <v>76</v>
      </c>
      <c r="AU108" s="208" t="s">
        <v>21</v>
      </c>
      <c r="AY108" s="207" t="s">
        <v>187</v>
      </c>
      <c r="BK108" s="209">
        <f>SUM(BK109:BK117)</f>
        <v>0</v>
      </c>
    </row>
    <row r="109" spans="2:65" s="1" customFormat="1" ht="24" customHeight="1">
      <c r="B109" s="39"/>
      <c r="C109" s="212" t="s">
        <v>249</v>
      </c>
      <c r="D109" s="212" t="s">
        <v>189</v>
      </c>
      <c r="E109" s="213" t="s">
        <v>1488</v>
      </c>
      <c r="F109" s="214" t="s">
        <v>1489</v>
      </c>
      <c r="G109" s="215" t="s">
        <v>333</v>
      </c>
      <c r="H109" s="216">
        <v>1</v>
      </c>
      <c r="I109" s="217"/>
      <c r="J109" s="218">
        <f>ROUND(I109*H109,2)</f>
        <v>0</v>
      </c>
      <c r="K109" s="214" t="s">
        <v>193</v>
      </c>
      <c r="L109" s="44"/>
      <c r="M109" s="219" t="s">
        <v>30</v>
      </c>
      <c r="N109" s="220" t="s">
        <v>49</v>
      </c>
      <c r="O109" s="84"/>
      <c r="P109" s="221">
        <f>O109*H109</f>
        <v>0</v>
      </c>
      <c r="Q109" s="221">
        <v>0.00255</v>
      </c>
      <c r="R109" s="221">
        <f>Q109*H109</f>
        <v>0.00255</v>
      </c>
      <c r="S109" s="221">
        <v>0</v>
      </c>
      <c r="T109" s="222">
        <f>S109*H109</f>
        <v>0</v>
      </c>
      <c r="AR109" s="223" t="s">
        <v>262</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1490</v>
      </c>
    </row>
    <row r="110" spans="2:65" s="1" customFormat="1" ht="16.5" customHeight="1">
      <c r="B110" s="39"/>
      <c r="C110" s="250" t="s">
        <v>254</v>
      </c>
      <c r="D110" s="250" t="s">
        <v>275</v>
      </c>
      <c r="E110" s="251" t="s">
        <v>1491</v>
      </c>
      <c r="F110" s="252" t="s">
        <v>1492</v>
      </c>
      <c r="G110" s="253" t="s">
        <v>339</v>
      </c>
      <c r="H110" s="254">
        <v>1</v>
      </c>
      <c r="I110" s="255"/>
      <c r="J110" s="256">
        <f>ROUND(I110*H110,2)</f>
        <v>0</v>
      </c>
      <c r="K110" s="252" t="s">
        <v>193</v>
      </c>
      <c r="L110" s="257"/>
      <c r="M110" s="258" t="s">
        <v>30</v>
      </c>
      <c r="N110" s="259" t="s">
        <v>49</v>
      </c>
      <c r="O110" s="84"/>
      <c r="P110" s="221">
        <f>O110*H110</f>
        <v>0</v>
      </c>
      <c r="Q110" s="221">
        <v>0.078</v>
      </c>
      <c r="R110" s="221">
        <f>Q110*H110</f>
        <v>0.078</v>
      </c>
      <c r="S110" s="221">
        <v>0</v>
      </c>
      <c r="T110" s="222">
        <f>S110*H110</f>
        <v>0</v>
      </c>
      <c r="AR110" s="223" t="s">
        <v>365</v>
      </c>
      <c r="AT110" s="223" t="s">
        <v>275</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262</v>
      </c>
      <c r="BM110" s="223" t="s">
        <v>1493</v>
      </c>
    </row>
    <row r="111" spans="2:65" s="1" customFormat="1" ht="16.5" customHeight="1">
      <c r="B111" s="39"/>
      <c r="C111" s="250" t="s">
        <v>8</v>
      </c>
      <c r="D111" s="250" t="s">
        <v>275</v>
      </c>
      <c r="E111" s="251" t="s">
        <v>1494</v>
      </c>
      <c r="F111" s="252" t="s">
        <v>1495</v>
      </c>
      <c r="G111" s="253" t="s">
        <v>339</v>
      </c>
      <c r="H111" s="254">
        <v>1</v>
      </c>
      <c r="I111" s="255"/>
      <c r="J111" s="256">
        <f>ROUND(I111*H111,2)</f>
        <v>0</v>
      </c>
      <c r="K111" s="252" t="s">
        <v>193</v>
      </c>
      <c r="L111" s="257"/>
      <c r="M111" s="258" t="s">
        <v>30</v>
      </c>
      <c r="N111" s="259" t="s">
        <v>49</v>
      </c>
      <c r="O111" s="84"/>
      <c r="P111" s="221">
        <f>O111*H111</f>
        <v>0</v>
      </c>
      <c r="Q111" s="221">
        <v>0.072</v>
      </c>
      <c r="R111" s="221">
        <f>Q111*H111</f>
        <v>0.072</v>
      </c>
      <c r="S111" s="221">
        <v>0</v>
      </c>
      <c r="T111" s="222">
        <f>S111*H111</f>
        <v>0</v>
      </c>
      <c r="AR111" s="223" t="s">
        <v>365</v>
      </c>
      <c r="AT111" s="223" t="s">
        <v>275</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262</v>
      </c>
      <c r="BM111" s="223" t="s">
        <v>1496</v>
      </c>
    </row>
    <row r="112" spans="2:65" s="1" customFormat="1" ht="16.5" customHeight="1">
      <c r="B112" s="39"/>
      <c r="C112" s="212" t="s">
        <v>262</v>
      </c>
      <c r="D112" s="212" t="s">
        <v>189</v>
      </c>
      <c r="E112" s="213" t="s">
        <v>1497</v>
      </c>
      <c r="F112" s="214" t="s">
        <v>1498</v>
      </c>
      <c r="G112" s="215" t="s">
        <v>236</v>
      </c>
      <c r="H112" s="216">
        <v>5</v>
      </c>
      <c r="I112" s="217"/>
      <c r="J112" s="218">
        <f>ROUND(I112*H112,2)</f>
        <v>0</v>
      </c>
      <c r="K112" s="214" t="s">
        <v>193</v>
      </c>
      <c r="L112" s="44"/>
      <c r="M112" s="219" t="s">
        <v>30</v>
      </c>
      <c r="N112" s="220" t="s">
        <v>49</v>
      </c>
      <c r="O112" s="84"/>
      <c r="P112" s="221">
        <f>O112*H112</f>
        <v>0</v>
      </c>
      <c r="Q112" s="221">
        <v>0.00039</v>
      </c>
      <c r="R112" s="221">
        <f>Q112*H112</f>
        <v>0.00195</v>
      </c>
      <c r="S112" s="221">
        <v>0</v>
      </c>
      <c r="T112" s="222">
        <f>S112*H112</f>
        <v>0</v>
      </c>
      <c r="AR112" s="223" t="s">
        <v>262</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1499</v>
      </c>
    </row>
    <row r="113" spans="2:65" s="1" customFormat="1" ht="16.5" customHeight="1">
      <c r="B113" s="39"/>
      <c r="C113" s="212" t="s">
        <v>266</v>
      </c>
      <c r="D113" s="212" t="s">
        <v>189</v>
      </c>
      <c r="E113" s="213" t="s">
        <v>1500</v>
      </c>
      <c r="F113" s="214" t="s">
        <v>1501</v>
      </c>
      <c r="G113" s="215" t="s">
        <v>436</v>
      </c>
      <c r="H113" s="216">
        <v>1</v>
      </c>
      <c r="I113" s="217"/>
      <c r="J113" s="218">
        <f>ROUND(I113*H113,2)</f>
        <v>0</v>
      </c>
      <c r="K113" s="214" t="s">
        <v>1112</v>
      </c>
      <c r="L113" s="44"/>
      <c r="M113" s="219" t="s">
        <v>30</v>
      </c>
      <c r="N113" s="220" t="s">
        <v>49</v>
      </c>
      <c r="O113" s="84"/>
      <c r="P113" s="221">
        <f>O113*H113</f>
        <v>0</v>
      </c>
      <c r="Q113" s="221">
        <v>0</v>
      </c>
      <c r="R113" s="221">
        <f>Q113*H113</f>
        <v>0</v>
      </c>
      <c r="S113" s="221">
        <v>0</v>
      </c>
      <c r="T113" s="222">
        <f>S113*H113</f>
        <v>0</v>
      </c>
      <c r="AR113" s="223" t="s">
        <v>262</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1502</v>
      </c>
    </row>
    <row r="114" spans="2:65" s="1" customFormat="1" ht="16.5" customHeight="1">
      <c r="B114" s="39"/>
      <c r="C114" s="212" t="s">
        <v>274</v>
      </c>
      <c r="D114" s="212" t="s">
        <v>189</v>
      </c>
      <c r="E114" s="213" t="s">
        <v>1503</v>
      </c>
      <c r="F114" s="214" t="s">
        <v>1504</v>
      </c>
      <c r="G114" s="215" t="s">
        <v>436</v>
      </c>
      <c r="H114" s="216">
        <v>1</v>
      </c>
      <c r="I114" s="217"/>
      <c r="J114" s="218">
        <f>ROUND(I114*H114,2)</f>
        <v>0</v>
      </c>
      <c r="K114" s="214" t="s">
        <v>1112</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1505</v>
      </c>
    </row>
    <row r="115" spans="2:65" s="1" customFormat="1" ht="16.5" customHeight="1">
      <c r="B115" s="39"/>
      <c r="C115" s="212" t="s">
        <v>280</v>
      </c>
      <c r="D115" s="212" t="s">
        <v>189</v>
      </c>
      <c r="E115" s="213" t="s">
        <v>1506</v>
      </c>
      <c r="F115" s="214" t="s">
        <v>1507</v>
      </c>
      <c r="G115" s="215" t="s">
        <v>436</v>
      </c>
      <c r="H115" s="216">
        <v>1</v>
      </c>
      <c r="I115" s="217"/>
      <c r="J115" s="218">
        <f>ROUND(I115*H115,2)</f>
        <v>0</v>
      </c>
      <c r="K115" s="214" t="s">
        <v>1112</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1508</v>
      </c>
    </row>
    <row r="116" spans="2:65" s="1" customFormat="1" ht="16.5" customHeight="1">
      <c r="B116" s="39"/>
      <c r="C116" s="212" t="s">
        <v>284</v>
      </c>
      <c r="D116" s="212" t="s">
        <v>189</v>
      </c>
      <c r="E116" s="213" t="s">
        <v>1509</v>
      </c>
      <c r="F116" s="214" t="s">
        <v>1510</v>
      </c>
      <c r="G116" s="215" t="s">
        <v>436</v>
      </c>
      <c r="H116" s="216">
        <v>1</v>
      </c>
      <c r="I116" s="217"/>
      <c r="J116" s="218">
        <f>ROUND(I116*H116,2)</f>
        <v>0</v>
      </c>
      <c r="K116" s="214" t="s">
        <v>1112</v>
      </c>
      <c r="L116" s="44"/>
      <c r="M116" s="219" t="s">
        <v>30</v>
      </c>
      <c r="N116" s="220" t="s">
        <v>49</v>
      </c>
      <c r="O116" s="84"/>
      <c r="P116" s="221">
        <f>O116*H116</f>
        <v>0</v>
      </c>
      <c r="Q116" s="221">
        <v>0</v>
      </c>
      <c r="R116" s="221">
        <f>Q116*H116</f>
        <v>0</v>
      </c>
      <c r="S116" s="221">
        <v>0</v>
      </c>
      <c r="T116" s="222">
        <f>S116*H116</f>
        <v>0</v>
      </c>
      <c r="AR116" s="223" t="s">
        <v>262</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1511</v>
      </c>
    </row>
    <row r="117" spans="2:65" s="1" customFormat="1" ht="24" customHeight="1">
      <c r="B117" s="39"/>
      <c r="C117" s="212" t="s">
        <v>7</v>
      </c>
      <c r="D117" s="212" t="s">
        <v>189</v>
      </c>
      <c r="E117" s="213" t="s">
        <v>1512</v>
      </c>
      <c r="F117" s="214" t="s">
        <v>1513</v>
      </c>
      <c r="G117" s="215" t="s">
        <v>1427</v>
      </c>
      <c r="H117" s="265"/>
      <c r="I117" s="217"/>
      <c r="J117" s="218">
        <f>ROUND(I117*H117,2)</f>
        <v>0</v>
      </c>
      <c r="K117" s="214" t="s">
        <v>193</v>
      </c>
      <c r="L117" s="44"/>
      <c r="M117" s="219" t="s">
        <v>30</v>
      </c>
      <c r="N117" s="220" t="s">
        <v>49</v>
      </c>
      <c r="O117" s="84"/>
      <c r="P117" s="221">
        <f>O117*H117</f>
        <v>0</v>
      </c>
      <c r="Q117" s="221">
        <v>0</v>
      </c>
      <c r="R117" s="221">
        <f>Q117*H117</f>
        <v>0</v>
      </c>
      <c r="S117" s="221">
        <v>0</v>
      </c>
      <c r="T117" s="222">
        <f>S117*H117</f>
        <v>0</v>
      </c>
      <c r="AR117" s="223" t="s">
        <v>262</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1514</v>
      </c>
    </row>
    <row r="118" spans="2:63" s="11" customFormat="1" ht="22.8" customHeight="1">
      <c r="B118" s="196"/>
      <c r="C118" s="197"/>
      <c r="D118" s="198" t="s">
        <v>76</v>
      </c>
      <c r="E118" s="210" t="s">
        <v>1369</v>
      </c>
      <c r="F118" s="210" t="s">
        <v>1370</v>
      </c>
      <c r="G118" s="197"/>
      <c r="H118" s="197"/>
      <c r="I118" s="200"/>
      <c r="J118" s="211">
        <f>BK118</f>
        <v>0</v>
      </c>
      <c r="K118" s="197"/>
      <c r="L118" s="202"/>
      <c r="M118" s="203"/>
      <c r="N118" s="204"/>
      <c r="O118" s="204"/>
      <c r="P118" s="205">
        <f>SUM(P119:P128)</f>
        <v>0</v>
      </c>
      <c r="Q118" s="204"/>
      <c r="R118" s="205">
        <f>SUM(R119:R128)</f>
        <v>0.13658</v>
      </c>
      <c r="S118" s="204"/>
      <c r="T118" s="206">
        <f>SUM(T119:T128)</f>
        <v>0</v>
      </c>
      <c r="AR118" s="207" t="s">
        <v>135</v>
      </c>
      <c r="AT118" s="208" t="s">
        <v>76</v>
      </c>
      <c r="AU118" s="208" t="s">
        <v>21</v>
      </c>
      <c r="AY118" s="207" t="s">
        <v>187</v>
      </c>
      <c r="BK118" s="209">
        <f>SUM(BK119:BK128)</f>
        <v>0</v>
      </c>
    </row>
    <row r="119" spans="2:65" s="1" customFormat="1" ht="16.5" customHeight="1">
      <c r="B119" s="39"/>
      <c r="C119" s="212" t="s">
        <v>296</v>
      </c>
      <c r="D119" s="212" t="s">
        <v>189</v>
      </c>
      <c r="E119" s="213" t="s">
        <v>1515</v>
      </c>
      <c r="F119" s="214" t="s">
        <v>1516</v>
      </c>
      <c r="G119" s="215" t="s">
        <v>339</v>
      </c>
      <c r="H119" s="216">
        <v>2</v>
      </c>
      <c r="I119" s="217"/>
      <c r="J119" s="218">
        <f>ROUND(I119*H119,2)</f>
        <v>0</v>
      </c>
      <c r="K119" s="214" t="s">
        <v>193</v>
      </c>
      <c r="L119" s="44"/>
      <c r="M119" s="219" t="s">
        <v>30</v>
      </c>
      <c r="N119" s="220" t="s">
        <v>49</v>
      </c>
      <c r="O119" s="84"/>
      <c r="P119" s="221">
        <f>O119*H119</f>
        <v>0</v>
      </c>
      <c r="Q119" s="221">
        <v>0.00067</v>
      </c>
      <c r="R119" s="221">
        <f>Q119*H119</f>
        <v>0.00134</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1517</v>
      </c>
    </row>
    <row r="120" spans="2:65" s="1" customFormat="1" ht="16.5" customHeight="1">
      <c r="B120" s="39"/>
      <c r="C120" s="212" t="s">
        <v>308</v>
      </c>
      <c r="D120" s="212" t="s">
        <v>189</v>
      </c>
      <c r="E120" s="213" t="s">
        <v>1518</v>
      </c>
      <c r="F120" s="214" t="s">
        <v>1519</v>
      </c>
      <c r="G120" s="215" t="s">
        <v>339</v>
      </c>
      <c r="H120" s="216">
        <v>2</v>
      </c>
      <c r="I120" s="217"/>
      <c r="J120" s="218">
        <f>ROUND(I120*H120,2)</f>
        <v>0</v>
      </c>
      <c r="K120" s="214" t="s">
        <v>193</v>
      </c>
      <c r="L120" s="44"/>
      <c r="M120" s="219" t="s">
        <v>30</v>
      </c>
      <c r="N120" s="220" t="s">
        <v>49</v>
      </c>
      <c r="O120" s="84"/>
      <c r="P120" s="221">
        <f>O120*H120</f>
        <v>0</v>
      </c>
      <c r="Q120" s="221">
        <v>0.00138</v>
      </c>
      <c r="R120" s="221">
        <f>Q120*H120</f>
        <v>0.00276</v>
      </c>
      <c r="S120" s="221">
        <v>0</v>
      </c>
      <c r="T120" s="222">
        <f>S120*H120</f>
        <v>0</v>
      </c>
      <c r="AR120" s="223" t="s">
        <v>262</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1520</v>
      </c>
    </row>
    <row r="121" spans="2:65" s="1" customFormat="1" ht="16.5" customHeight="1">
      <c r="B121" s="39"/>
      <c r="C121" s="212" t="s">
        <v>330</v>
      </c>
      <c r="D121" s="212" t="s">
        <v>189</v>
      </c>
      <c r="E121" s="213" t="s">
        <v>1521</v>
      </c>
      <c r="F121" s="214" t="s">
        <v>1522</v>
      </c>
      <c r="G121" s="215" t="s">
        <v>339</v>
      </c>
      <c r="H121" s="216">
        <v>1</v>
      </c>
      <c r="I121" s="217"/>
      <c r="J121" s="218">
        <f>ROUND(I121*H121,2)</f>
        <v>0</v>
      </c>
      <c r="K121" s="214" t="s">
        <v>193</v>
      </c>
      <c r="L121" s="44"/>
      <c r="M121" s="219" t="s">
        <v>30</v>
      </c>
      <c r="N121" s="220" t="s">
        <v>49</v>
      </c>
      <c r="O121" s="84"/>
      <c r="P121" s="221">
        <f>O121*H121</f>
        <v>0</v>
      </c>
      <c r="Q121" s="221">
        <v>0.02834</v>
      </c>
      <c r="R121" s="221">
        <f>Q121*H121</f>
        <v>0.02834</v>
      </c>
      <c r="S121" s="221">
        <v>0</v>
      </c>
      <c r="T121" s="222">
        <f>S121*H121</f>
        <v>0</v>
      </c>
      <c r="AR121" s="223" t="s">
        <v>262</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1523</v>
      </c>
    </row>
    <row r="122" spans="2:65" s="1" customFormat="1" ht="24" customHeight="1">
      <c r="B122" s="39"/>
      <c r="C122" s="212" t="s">
        <v>336</v>
      </c>
      <c r="D122" s="212" t="s">
        <v>189</v>
      </c>
      <c r="E122" s="213" t="s">
        <v>1524</v>
      </c>
      <c r="F122" s="214" t="s">
        <v>1525</v>
      </c>
      <c r="G122" s="215" t="s">
        <v>339</v>
      </c>
      <c r="H122" s="216">
        <v>1</v>
      </c>
      <c r="I122" s="217"/>
      <c r="J122" s="218">
        <f>ROUND(I122*H122,2)</f>
        <v>0</v>
      </c>
      <c r="K122" s="214" t="s">
        <v>193</v>
      </c>
      <c r="L122" s="44"/>
      <c r="M122" s="219" t="s">
        <v>30</v>
      </c>
      <c r="N122" s="220" t="s">
        <v>49</v>
      </c>
      <c r="O122" s="84"/>
      <c r="P122" s="221">
        <f>O122*H122</f>
        <v>0</v>
      </c>
      <c r="Q122" s="221">
        <v>0.06479</v>
      </c>
      <c r="R122" s="221">
        <f>Q122*H122</f>
        <v>0.06479</v>
      </c>
      <c r="S122" s="221">
        <v>0</v>
      </c>
      <c r="T122" s="222">
        <f>S122*H122</f>
        <v>0</v>
      </c>
      <c r="AR122" s="223" t="s">
        <v>262</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1526</v>
      </c>
    </row>
    <row r="123" spans="2:65" s="1" customFormat="1" ht="16.5" customHeight="1">
      <c r="B123" s="39"/>
      <c r="C123" s="212" t="s">
        <v>341</v>
      </c>
      <c r="D123" s="212" t="s">
        <v>189</v>
      </c>
      <c r="E123" s="213" t="s">
        <v>1527</v>
      </c>
      <c r="F123" s="214" t="s">
        <v>1528</v>
      </c>
      <c r="G123" s="215" t="s">
        <v>333</v>
      </c>
      <c r="H123" s="216">
        <v>1</v>
      </c>
      <c r="I123" s="217"/>
      <c r="J123" s="218">
        <f>ROUND(I123*H123,2)</f>
        <v>0</v>
      </c>
      <c r="K123" s="214" t="s">
        <v>193</v>
      </c>
      <c r="L123" s="44"/>
      <c r="M123" s="219" t="s">
        <v>30</v>
      </c>
      <c r="N123" s="220" t="s">
        <v>49</v>
      </c>
      <c r="O123" s="84"/>
      <c r="P123" s="221">
        <f>O123*H123</f>
        <v>0</v>
      </c>
      <c r="Q123" s="221">
        <v>0.01023</v>
      </c>
      <c r="R123" s="221">
        <f>Q123*H123</f>
        <v>0.01023</v>
      </c>
      <c r="S123" s="221">
        <v>0</v>
      </c>
      <c r="T123" s="222">
        <f>S123*H123</f>
        <v>0</v>
      </c>
      <c r="AR123" s="223" t="s">
        <v>262</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1529</v>
      </c>
    </row>
    <row r="124" spans="2:65" s="1" customFormat="1" ht="16.5" customHeight="1">
      <c r="B124" s="39"/>
      <c r="C124" s="212" t="s">
        <v>345</v>
      </c>
      <c r="D124" s="212" t="s">
        <v>189</v>
      </c>
      <c r="E124" s="213" t="s">
        <v>1530</v>
      </c>
      <c r="F124" s="214" t="s">
        <v>1531</v>
      </c>
      <c r="G124" s="215" t="s">
        <v>333</v>
      </c>
      <c r="H124" s="216">
        <v>2</v>
      </c>
      <c r="I124" s="217"/>
      <c r="J124" s="218">
        <f>ROUND(I124*H124,2)</f>
        <v>0</v>
      </c>
      <c r="K124" s="214" t="s">
        <v>193</v>
      </c>
      <c r="L124" s="44"/>
      <c r="M124" s="219" t="s">
        <v>30</v>
      </c>
      <c r="N124" s="220" t="s">
        <v>49</v>
      </c>
      <c r="O124" s="84"/>
      <c r="P124" s="221">
        <f>O124*H124</f>
        <v>0</v>
      </c>
      <c r="Q124" s="221">
        <v>0.00547</v>
      </c>
      <c r="R124" s="221">
        <f>Q124*H124</f>
        <v>0.01094</v>
      </c>
      <c r="S124" s="221">
        <v>0</v>
      </c>
      <c r="T124" s="222">
        <f>S124*H124</f>
        <v>0</v>
      </c>
      <c r="AR124" s="223" t="s">
        <v>262</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262</v>
      </c>
      <c r="BM124" s="223" t="s">
        <v>1532</v>
      </c>
    </row>
    <row r="125" spans="2:65" s="1" customFormat="1" ht="16.5" customHeight="1">
      <c r="B125" s="39"/>
      <c r="C125" s="212" t="s">
        <v>349</v>
      </c>
      <c r="D125" s="212" t="s">
        <v>189</v>
      </c>
      <c r="E125" s="213" t="s">
        <v>1533</v>
      </c>
      <c r="F125" s="214" t="s">
        <v>1534</v>
      </c>
      <c r="G125" s="215" t="s">
        <v>339</v>
      </c>
      <c r="H125" s="216">
        <v>2</v>
      </c>
      <c r="I125" s="217"/>
      <c r="J125" s="218">
        <f>ROUND(I125*H125,2)</f>
        <v>0</v>
      </c>
      <c r="K125" s="214" t="s">
        <v>193</v>
      </c>
      <c r="L125" s="44"/>
      <c r="M125" s="219" t="s">
        <v>30</v>
      </c>
      <c r="N125" s="220" t="s">
        <v>49</v>
      </c>
      <c r="O125" s="84"/>
      <c r="P125" s="221">
        <f>O125*H125</f>
        <v>0</v>
      </c>
      <c r="Q125" s="221">
        <v>0.00068</v>
      </c>
      <c r="R125" s="221">
        <f>Q125*H125</f>
        <v>0.00136</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1535</v>
      </c>
    </row>
    <row r="126" spans="2:65" s="1" customFormat="1" ht="24" customHeight="1">
      <c r="B126" s="39"/>
      <c r="C126" s="212" t="s">
        <v>353</v>
      </c>
      <c r="D126" s="212" t="s">
        <v>189</v>
      </c>
      <c r="E126" s="213" t="s">
        <v>1536</v>
      </c>
      <c r="F126" s="214" t="s">
        <v>1537</v>
      </c>
      <c r="G126" s="215" t="s">
        <v>333</v>
      </c>
      <c r="H126" s="216">
        <v>1</v>
      </c>
      <c r="I126" s="217"/>
      <c r="J126" s="218">
        <f>ROUND(I126*H126,2)</f>
        <v>0</v>
      </c>
      <c r="K126" s="214" t="s">
        <v>193</v>
      </c>
      <c r="L126" s="44"/>
      <c r="M126" s="219" t="s">
        <v>30</v>
      </c>
      <c r="N126" s="220" t="s">
        <v>49</v>
      </c>
      <c r="O126" s="84"/>
      <c r="P126" s="221">
        <f>O126*H126</f>
        <v>0</v>
      </c>
      <c r="Q126" s="221">
        <v>0.00328</v>
      </c>
      <c r="R126" s="221">
        <f>Q126*H126</f>
        <v>0.00328</v>
      </c>
      <c r="S126" s="221">
        <v>0</v>
      </c>
      <c r="T126" s="222">
        <f>S126*H126</f>
        <v>0</v>
      </c>
      <c r="AR126" s="223" t="s">
        <v>262</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262</v>
      </c>
      <c r="BM126" s="223" t="s">
        <v>1538</v>
      </c>
    </row>
    <row r="127" spans="2:65" s="1" customFormat="1" ht="24" customHeight="1">
      <c r="B127" s="39"/>
      <c r="C127" s="212" t="s">
        <v>357</v>
      </c>
      <c r="D127" s="212" t="s">
        <v>189</v>
      </c>
      <c r="E127" s="213" t="s">
        <v>1539</v>
      </c>
      <c r="F127" s="214" t="s">
        <v>1540</v>
      </c>
      <c r="G127" s="215" t="s">
        <v>333</v>
      </c>
      <c r="H127" s="216">
        <v>1</v>
      </c>
      <c r="I127" s="217"/>
      <c r="J127" s="218">
        <f>ROUND(I127*H127,2)</f>
        <v>0</v>
      </c>
      <c r="K127" s="214" t="s">
        <v>193</v>
      </c>
      <c r="L127" s="44"/>
      <c r="M127" s="219" t="s">
        <v>30</v>
      </c>
      <c r="N127" s="220" t="s">
        <v>49</v>
      </c>
      <c r="O127" s="84"/>
      <c r="P127" s="221">
        <f>O127*H127</f>
        <v>0</v>
      </c>
      <c r="Q127" s="221">
        <v>0.01354</v>
      </c>
      <c r="R127" s="221">
        <f>Q127*H127</f>
        <v>0.01354</v>
      </c>
      <c r="S127" s="221">
        <v>0</v>
      </c>
      <c r="T127" s="222">
        <f>S127*H127</f>
        <v>0</v>
      </c>
      <c r="AR127" s="223" t="s">
        <v>262</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262</v>
      </c>
      <c r="BM127" s="223" t="s">
        <v>1541</v>
      </c>
    </row>
    <row r="128" spans="2:65" s="1" customFormat="1" ht="24" customHeight="1">
      <c r="B128" s="39"/>
      <c r="C128" s="212" t="s">
        <v>361</v>
      </c>
      <c r="D128" s="212" t="s">
        <v>189</v>
      </c>
      <c r="E128" s="213" t="s">
        <v>1542</v>
      </c>
      <c r="F128" s="214" t="s">
        <v>1543</v>
      </c>
      <c r="G128" s="215" t="s">
        <v>269</v>
      </c>
      <c r="H128" s="216">
        <v>0.137</v>
      </c>
      <c r="I128" s="217"/>
      <c r="J128" s="218">
        <f>ROUND(I128*H128,2)</f>
        <v>0</v>
      </c>
      <c r="K128" s="214" t="s">
        <v>193</v>
      </c>
      <c r="L128" s="44"/>
      <c r="M128" s="219" t="s">
        <v>30</v>
      </c>
      <c r="N128" s="220" t="s">
        <v>49</v>
      </c>
      <c r="O128" s="84"/>
      <c r="P128" s="221">
        <f>O128*H128</f>
        <v>0</v>
      </c>
      <c r="Q128" s="221">
        <v>0</v>
      </c>
      <c r="R128" s="221">
        <f>Q128*H128</f>
        <v>0</v>
      </c>
      <c r="S128" s="221">
        <v>0</v>
      </c>
      <c r="T128" s="222">
        <f>S128*H128</f>
        <v>0</v>
      </c>
      <c r="AR128" s="223" t="s">
        <v>262</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262</v>
      </c>
      <c r="BM128" s="223" t="s">
        <v>1544</v>
      </c>
    </row>
    <row r="129" spans="2:63" s="11" customFormat="1" ht="22.8" customHeight="1">
      <c r="B129" s="196"/>
      <c r="C129" s="197"/>
      <c r="D129" s="198" t="s">
        <v>76</v>
      </c>
      <c r="E129" s="210" t="s">
        <v>1545</v>
      </c>
      <c r="F129" s="210" t="s">
        <v>1546</v>
      </c>
      <c r="G129" s="197"/>
      <c r="H129" s="197"/>
      <c r="I129" s="200"/>
      <c r="J129" s="211">
        <f>BK129</f>
        <v>0</v>
      </c>
      <c r="K129" s="197"/>
      <c r="L129" s="202"/>
      <c r="M129" s="203"/>
      <c r="N129" s="204"/>
      <c r="O129" s="204"/>
      <c r="P129" s="205">
        <f>SUM(P130:P144)</f>
        <v>0</v>
      </c>
      <c r="Q129" s="204"/>
      <c r="R129" s="205">
        <f>SUM(R130:R144)</f>
        <v>0.13144</v>
      </c>
      <c r="S129" s="204"/>
      <c r="T129" s="206">
        <f>SUM(T130:T144)</f>
        <v>0</v>
      </c>
      <c r="AR129" s="207" t="s">
        <v>135</v>
      </c>
      <c r="AT129" s="208" t="s">
        <v>76</v>
      </c>
      <c r="AU129" s="208" t="s">
        <v>21</v>
      </c>
      <c r="AY129" s="207" t="s">
        <v>187</v>
      </c>
      <c r="BK129" s="209">
        <f>SUM(BK130:BK144)</f>
        <v>0</v>
      </c>
    </row>
    <row r="130" spans="2:65" s="1" customFormat="1" ht="16.5" customHeight="1">
      <c r="B130" s="39"/>
      <c r="C130" s="212" t="s">
        <v>365</v>
      </c>
      <c r="D130" s="212" t="s">
        <v>189</v>
      </c>
      <c r="E130" s="213" t="s">
        <v>1547</v>
      </c>
      <c r="F130" s="214" t="s">
        <v>1548</v>
      </c>
      <c r="G130" s="215" t="s">
        <v>236</v>
      </c>
      <c r="H130" s="216">
        <v>70</v>
      </c>
      <c r="I130" s="217"/>
      <c r="J130" s="218">
        <f>ROUND(I130*H130,2)</f>
        <v>0</v>
      </c>
      <c r="K130" s="214" t="s">
        <v>193</v>
      </c>
      <c r="L130" s="44"/>
      <c r="M130" s="219" t="s">
        <v>30</v>
      </c>
      <c r="N130" s="220" t="s">
        <v>49</v>
      </c>
      <c r="O130" s="84"/>
      <c r="P130" s="221">
        <f>O130*H130</f>
        <v>0</v>
      </c>
      <c r="Q130" s="221">
        <v>0.00045</v>
      </c>
      <c r="R130" s="221">
        <f>Q130*H130</f>
        <v>0.0315</v>
      </c>
      <c r="S130" s="221">
        <v>0</v>
      </c>
      <c r="T130" s="222">
        <f>S130*H130</f>
        <v>0</v>
      </c>
      <c r="AR130" s="223" t="s">
        <v>262</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1549</v>
      </c>
    </row>
    <row r="131" spans="2:65" s="1" customFormat="1" ht="16.5" customHeight="1">
      <c r="B131" s="39"/>
      <c r="C131" s="212" t="s">
        <v>369</v>
      </c>
      <c r="D131" s="212" t="s">
        <v>189</v>
      </c>
      <c r="E131" s="213" t="s">
        <v>1550</v>
      </c>
      <c r="F131" s="214" t="s">
        <v>1551</v>
      </c>
      <c r="G131" s="215" t="s">
        <v>236</v>
      </c>
      <c r="H131" s="216">
        <v>15</v>
      </c>
      <c r="I131" s="217"/>
      <c r="J131" s="218">
        <f>ROUND(I131*H131,2)</f>
        <v>0</v>
      </c>
      <c r="K131" s="214" t="s">
        <v>193</v>
      </c>
      <c r="L131" s="44"/>
      <c r="M131" s="219" t="s">
        <v>30</v>
      </c>
      <c r="N131" s="220" t="s">
        <v>49</v>
      </c>
      <c r="O131" s="84"/>
      <c r="P131" s="221">
        <f>O131*H131</f>
        <v>0</v>
      </c>
      <c r="Q131" s="221">
        <v>0.00056</v>
      </c>
      <c r="R131" s="221">
        <f>Q131*H131</f>
        <v>0.0084</v>
      </c>
      <c r="S131" s="221">
        <v>0</v>
      </c>
      <c r="T131" s="222">
        <f>S131*H131</f>
        <v>0</v>
      </c>
      <c r="AR131" s="223" t="s">
        <v>262</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262</v>
      </c>
      <c r="BM131" s="223" t="s">
        <v>1552</v>
      </c>
    </row>
    <row r="132" spans="2:65" s="1" customFormat="1" ht="16.5" customHeight="1">
      <c r="B132" s="39"/>
      <c r="C132" s="212" t="s">
        <v>373</v>
      </c>
      <c r="D132" s="212" t="s">
        <v>189</v>
      </c>
      <c r="E132" s="213" t="s">
        <v>1553</v>
      </c>
      <c r="F132" s="214" t="s">
        <v>1554</v>
      </c>
      <c r="G132" s="215" t="s">
        <v>236</v>
      </c>
      <c r="H132" s="216">
        <v>6</v>
      </c>
      <c r="I132" s="217"/>
      <c r="J132" s="218">
        <f>ROUND(I132*H132,2)</f>
        <v>0</v>
      </c>
      <c r="K132" s="214" t="s">
        <v>193</v>
      </c>
      <c r="L132" s="44"/>
      <c r="M132" s="219" t="s">
        <v>30</v>
      </c>
      <c r="N132" s="220" t="s">
        <v>49</v>
      </c>
      <c r="O132" s="84"/>
      <c r="P132" s="221">
        <f>O132*H132</f>
        <v>0</v>
      </c>
      <c r="Q132" s="221">
        <v>0.00069</v>
      </c>
      <c r="R132" s="221">
        <f>Q132*H132</f>
        <v>0.00414</v>
      </c>
      <c r="S132" s="221">
        <v>0</v>
      </c>
      <c r="T132" s="222">
        <f>S132*H132</f>
        <v>0</v>
      </c>
      <c r="AR132" s="223" t="s">
        <v>262</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1555</v>
      </c>
    </row>
    <row r="133" spans="2:65" s="1" customFormat="1" ht="16.5" customHeight="1">
      <c r="B133" s="39"/>
      <c r="C133" s="212" t="s">
        <v>377</v>
      </c>
      <c r="D133" s="212" t="s">
        <v>189</v>
      </c>
      <c r="E133" s="213" t="s">
        <v>1556</v>
      </c>
      <c r="F133" s="214" t="s">
        <v>1557</v>
      </c>
      <c r="G133" s="215" t="s">
        <v>236</v>
      </c>
      <c r="H133" s="216">
        <v>35</v>
      </c>
      <c r="I133" s="217"/>
      <c r="J133" s="218">
        <f>ROUND(I133*H133,2)</f>
        <v>0</v>
      </c>
      <c r="K133" s="214" t="s">
        <v>193</v>
      </c>
      <c r="L133" s="44"/>
      <c r="M133" s="219" t="s">
        <v>30</v>
      </c>
      <c r="N133" s="220" t="s">
        <v>49</v>
      </c>
      <c r="O133" s="84"/>
      <c r="P133" s="221">
        <f>O133*H133</f>
        <v>0</v>
      </c>
      <c r="Q133" s="221">
        <v>0.00104</v>
      </c>
      <c r="R133" s="221">
        <f>Q133*H133</f>
        <v>0.036399999999999995</v>
      </c>
      <c r="S133" s="221">
        <v>0</v>
      </c>
      <c r="T133" s="222">
        <f>S133*H133</f>
        <v>0</v>
      </c>
      <c r="AR133" s="223" t="s">
        <v>262</v>
      </c>
      <c r="AT133" s="223" t="s">
        <v>189</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1558</v>
      </c>
    </row>
    <row r="134" spans="2:65" s="1" customFormat="1" ht="16.5" customHeight="1">
      <c r="B134" s="39"/>
      <c r="C134" s="212" t="s">
        <v>382</v>
      </c>
      <c r="D134" s="212" t="s">
        <v>189</v>
      </c>
      <c r="E134" s="213" t="s">
        <v>1559</v>
      </c>
      <c r="F134" s="214" t="s">
        <v>1560</v>
      </c>
      <c r="G134" s="215" t="s">
        <v>236</v>
      </c>
      <c r="H134" s="216">
        <v>20</v>
      </c>
      <c r="I134" s="217"/>
      <c r="J134" s="218">
        <f>ROUND(I134*H134,2)</f>
        <v>0</v>
      </c>
      <c r="K134" s="214" t="s">
        <v>193</v>
      </c>
      <c r="L134" s="44"/>
      <c r="M134" s="219" t="s">
        <v>30</v>
      </c>
      <c r="N134" s="220" t="s">
        <v>49</v>
      </c>
      <c r="O134" s="84"/>
      <c r="P134" s="221">
        <f>O134*H134</f>
        <v>0</v>
      </c>
      <c r="Q134" s="221">
        <v>0.00158</v>
      </c>
      <c r="R134" s="221">
        <f>Q134*H134</f>
        <v>0.0316</v>
      </c>
      <c r="S134" s="221">
        <v>0</v>
      </c>
      <c r="T134" s="222">
        <f>S134*H134</f>
        <v>0</v>
      </c>
      <c r="AR134" s="223" t="s">
        <v>262</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1561</v>
      </c>
    </row>
    <row r="135" spans="2:65" s="1" customFormat="1" ht="16.5" customHeight="1">
      <c r="B135" s="39"/>
      <c r="C135" s="212" t="s">
        <v>387</v>
      </c>
      <c r="D135" s="212" t="s">
        <v>189</v>
      </c>
      <c r="E135" s="213" t="s">
        <v>1562</v>
      </c>
      <c r="F135" s="214" t="s">
        <v>1563</v>
      </c>
      <c r="G135" s="215" t="s">
        <v>236</v>
      </c>
      <c r="H135" s="216">
        <v>10</v>
      </c>
      <c r="I135" s="217"/>
      <c r="J135" s="218">
        <f>ROUND(I135*H135,2)</f>
        <v>0</v>
      </c>
      <c r="K135" s="214" t="s">
        <v>193</v>
      </c>
      <c r="L135" s="44"/>
      <c r="M135" s="219" t="s">
        <v>30</v>
      </c>
      <c r="N135" s="220" t="s">
        <v>49</v>
      </c>
      <c r="O135" s="84"/>
      <c r="P135" s="221">
        <f>O135*H135</f>
        <v>0</v>
      </c>
      <c r="Q135" s="221">
        <v>0.00194</v>
      </c>
      <c r="R135" s="221">
        <f>Q135*H135</f>
        <v>0.0194</v>
      </c>
      <c r="S135" s="221">
        <v>0</v>
      </c>
      <c r="T135" s="222">
        <f>S135*H135</f>
        <v>0</v>
      </c>
      <c r="AR135" s="223" t="s">
        <v>262</v>
      </c>
      <c r="AT135" s="223" t="s">
        <v>189</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1564</v>
      </c>
    </row>
    <row r="136" spans="2:65" s="1" customFormat="1" ht="16.5" customHeight="1">
      <c r="B136" s="39"/>
      <c r="C136" s="212" t="s">
        <v>401</v>
      </c>
      <c r="D136" s="212" t="s">
        <v>189</v>
      </c>
      <c r="E136" s="213" t="s">
        <v>1565</v>
      </c>
      <c r="F136" s="214" t="s">
        <v>1566</v>
      </c>
      <c r="G136" s="215" t="s">
        <v>236</v>
      </c>
      <c r="H136" s="216">
        <v>14</v>
      </c>
      <c r="I136" s="217"/>
      <c r="J136" s="218">
        <f>ROUND(I136*H136,2)</f>
        <v>0</v>
      </c>
      <c r="K136" s="214" t="s">
        <v>1112</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1567</v>
      </c>
    </row>
    <row r="137" spans="2:65" s="1" customFormat="1" ht="16.5" customHeight="1">
      <c r="B137" s="39"/>
      <c r="C137" s="212" t="s">
        <v>406</v>
      </c>
      <c r="D137" s="212" t="s">
        <v>189</v>
      </c>
      <c r="E137" s="213" t="s">
        <v>1568</v>
      </c>
      <c r="F137" s="214" t="s">
        <v>1569</v>
      </c>
      <c r="G137" s="215" t="s">
        <v>236</v>
      </c>
      <c r="H137" s="216">
        <v>23</v>
      </c>
      <c r="I137" s="217"/>
      <c r="J137" s="218">
        <f>ROUND(I137*H137,2)</f>
        <v>0</v>
      </c>
      <c r="K137" s="214" t="s">
        <v>1112</v>
      </c>
      <c r="L137" s="44"/>
      <c r="M137" s="219" t="s">
        <v>30</v>
      </c>
      <c r="N137" s="220" t="s">
        <v>49</v>
      </c>
      <c r="O137" s="84"/>
      <c r="P137" s="221">
        <f>O137*H137</f>
        <v>0</v>
      </c>
      <c r="Q137" s="221">
        <v>0</v>
      </c>
      <c r="R137" s="221">
        <f>Q137*H137</f>
        <v>0</v>
      </c>
      <c r="S137" s="221">
        <v>0</v>
      </c>
      <c r="T137" s="222">
        <f>S137*H137</f>
        <v>0</v>
      </c>
      <c r="AR137" s="223" t="s">
        <v>262</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1570</v>
      </c>
    </row>
    <row r="138" spans="2:65" s="1" customFormat="1" ht="16.5" customHeight="1">
      <c r="B138" s="39"/>
      <c r="C138" s="212" t="s">
        <v>411</v>
      </c>
      <c r="D138" s="212" t="s">
        <v>189</v>
      </c>
      <c r="E138" s="213" t="s">
        <v>1571</v>
      </c>
      <c r="F138" s="214" t="s">
        <v>1572</v>
      </c>
      <c r="G138" s="215" t="s">
        <v>236</v>
      </c>
      <c r="H138" s="216">
        <v>4</v>
      </c>
      <c r="I138" s="217"/>
      <c r="J138" s="218">
        <f>ROUND(I138*H138,2)</f>
        <v>0</v>
      </c>
      <c r="K138" s="214" t="s">
        <v>1112</v>
      </c>
      <c r="L138" s="44"/>
      <c r="M138" s="219" t="s">
        <v>30</v>
      </c>
      <c r="N138" s="220" t="s">
        <v>49</v>
      </c>
      <c r="O138" s="84"/>
      <c r="P138" s="221">
        <f>O138*H138</f>
        <v>0</v>
      </c>
      <c r="Q138" s="221">
        <v>0</v>
      </c>
      <c r="R138" s="221">
        <f>Q138*H138</f>
        <v>0</v>
      </c>
      <c r="S138" s="221">
        <v>0</v>
      </c>
      <c r="T138" s="222">
        <f>S138*H138</f>
        <v>0</v>
      </c>
      <c r="AR138" s="223" t="s">
        <v>262</v>
      </c>
      <c r="AT138" s="223" t="s">
        <v>189</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1573</v>
      </c>
    </row>
    <row r="139" spans="2:65" s="1" customFormat="1" ht="16.5" customHeight="1">
      <c r="B139" s="39"/>
      <c r="C139" s="212" t="s">
        <v>415</v>
      </c>
      <c r="D139" s="212" t="s">
        <v>189</v>
      </c>
      <c r="E139" s="213" t="s">
        <v>1574</v>
      </c>
      <c r="F139" s="214" t="s">
        <v>1575</v>
      </c>
      <c r="G139" s="215" t="s">
        <v>236</v>
      </c>
      <c r="H139" s="216">
        <v>146</v>
      </c>
      <c r="I139" s="217"/>
      <c r="J139" s="218">
        <f>ROUND(I139*H139,2)</f>
        <v>0</v>
      </c>
      <c r="K139" s="214" t="s">
        <v>193</v>
      </c>
      <c r="L139" s="44"/>
      <c r="M139" s="219" t="s">
        <v>30</v>
      </c>
      <c r="N139" s="220" t="s">
        <v>49</v>
      </c>
      <c r="O139" s="84"/>
      <c r="P139" s="221">
        <f>O139*H139</f>
        <v>0</v>
      </c>
      <c r="Q139" s="221">
        <v>0</v>
      </c>
      <c r="R139" s="221">
        <f>Q139*H139</f>
        <v>0</v>
      </c>
      <c r="S139" s="221">
        <v>0</v>
      </c>
      <c r="T139" s="222">
        <f>S139*H139</f>
        <v>0</v>
      </c>
      <c r="AR139" s="223" t="s">
        <v>262</v>
      </c>
      <c r="AT139" s="223" t="s">
        <v>189</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1576</v>
      </c>
    </row>
    <row r="140" spans="2:65" s="1" customFormat="1" ht="16.5" customHeight="1">
      <c r="B140" s="39"/>
      <c r="C140" s="212" t="s">
        <v>419</v>
      </c>
      <c r="D140" s="212" t="s">
        <v>189</v>
      </c>
      <c r="E140" s="213" t="s">
        <v>1577</v>
      </c>
      <c r="F140" s="214" t="s">
        <v>1578</v>
      </c>
      <c r="G140" s="215" t="s">
        <v>236</v>
      </c>
      <c r="H140" s="216">
        <v>10</v>
      </c>
      <c r="I140" s="217"/>
      <c r="J140" s="218">
        <f>ROUND(I140*H140,2)</f>
        <v>0</v>
      </c>
      <c r="K140" s="214" t="s">
        <v>193</v>
      </c>
      <c r="L140" s="44"/>
      <c r="M140" s="219" t="s">
        <v>30</v>
      </c>
      <c r="N140" s="220" t="s">
        <v>49</v>
      </c>
      <c r="O140" s="84"/>
      <c r="P140" s="221">
        <f>O140*H140</f>
        <v>0</v>
      </c>
      <c r="Q140" s="221">
        <v>0</v>
      </c>
      <c r="R140" s="221">
        <f>Q140*H140</f>
        <v>0</v>
      </c>
      <c r="S140" s="221">
        <v>0</v>
      </c>
      <c r="T140" s="222">
        <f>S140*H140</f>
        <v>0</v>
      </c>
      <c r="AR140" s="223" t="s">
        <v>262</v>
      </c>
      <c r="AT140" s="223" t="s">
        <v>189</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1579</v>
      </c>
    </row>
    <row r="141" spans="2:65" s="1" customFormat="1" ht="16.5" customHeight="1">
      <c r="B141" s="39"/>
      <c r="C141" s="212" t="s">
        <v>424</v>
      </c>
      <c r="D141" s="212" t="s">
        <v>189</v>
      </c>
      <c r="E141" s="213" t="s">
        <v>1580</v>
      </c>
      <c r="F141" s="214" t="s">
        <v>1581</v>
      </c>
      <c r="G141" s="215" t="s">
        <v>236</v>
      </c>
      <c r="H141" s="216">
        <v>2070</v>
      </c>
      <c r="I141" s="217"/>
      <c r="J141" s="218">
        <f>ROUND(I141*H141,2)</f>
        <v>0</v>
      </c>
      <c r="K141" s="214" t="s">
        <v>193</v>
      </c>
      <c r="L141" s="44"/>
      <c r="M141" s="219" t="s">
        <v>30</v>
      </c>
      <c r="N141" s="220" t="s">
        <v>49</v>
      </c>
      <c r="O141" s="84"/>
      <c r="P141" s="221">
        <f>O141*H141</f>
        <v>0</v>
      </c>
      <c r="Q141" s="221">
        <v>0</v>
      </c>
      <c r="R141" s="221">
        <f>Q141*H141</f>
        <v>0</v>
      </c>
      <c r="S141" s="221">
        <v>0</v>
      </c>
      <c r="T141" s="222">
        <f>S141*H141</f>
        <v>0</v>
      </c>
      <c r="AR141" s="223" t="s">
        <v>262</v>
      </c>
      <c r="AT141" s="223" t="s">
        <v>189</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1582</v>
      </c>
    </row>
    <row r="142" spans="2:65" s="1" customFormat="1" ht="16.5" customHeight="1">
      <c r="B142" s="39"/>
      <c r="C142" s="212" t="s">
        <v>429</v>
      </c>
      <c r="D142" s="212" t="s">
        <v>189</v>
      </c>
      <c r="E142" s="213" t="s">
        <v>1583</v>
      </c>
      <c r="F142" s="214" t="s">
        <v>1584</v>
      </c>
      <c r="G142" s="215" t="s">
        <v>436</v>
      </c>
      <c r="H142" s="216">
        <v>1</v>
      </c>
      <c r="I142" s="217"/>
      <c r="J142" s="218">
        <f>ROUND(I142*H142,2)</f>
        <v>0</v>
      </c>
      <c r="K142" s="214" t="s">
        <v>1112</v>
      </c>
      <c r="L142" s="44"/>
      <c r="M142" s="219" t="s">
        <v>30</v>
      </c>
      <c r="N142" s="220" t="s">
        <v>49</v>
      </c>
      <c r="O142" s="84"/>
      <c r="P142" s="221">
        <f>O142*H142</f>
        <v>0</v>
      </c>
      <c r="Q142" s="221">
        <v>0</v>
      </c>
      <c r="R142" s="221">
        <f>Q142*H142</f>
        <v>0</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1585</v>
      </c>
    </row>
    <row r="143" spans="2:65" s="1" customFormat="1" ht="16.5" customHeight="1">
      <c r="B143" s="39"/>
      <c r="C143" s="212" t="s">
        <v>433</v>
      </c>
      <c r="D143" s="212" t="s">
        <v>189</v>
      </c>
      <c r="E143" s="213" t="s">
        <v>1586</v>
      </c>
      <c r="F143" s="214" t="s">
        <v>1423</v>
      </c>
      <c r="G143" s="215" t="s">
        <v>436</v>
      </c>
      <c r="H143" s="216">
        <v>1</v>
      </c>
      <c r="I143" s="217"/>
      <c r="J143" s="218">
        <f>ROUND(I143*H143,2)</f>
        <v>0</v>
      </c>
      <c r="K143" s="214" t="s">
        <v>1112</v>
      </c>
      <c r="L143" s="44"/>
      <c r="M143" s="219" t="s">
        <v>30</v>
      </c>
      <c r="N143" s="220" t="s">
        <v>49</v>
      </c>
      <c r="O143" s="84"/>
      <c r="P143" s="221">
        <f>O143*H143</f>
        <v>0</v>
      </c>
      <c r="Q143" s="221">
        <v>0</v>
      </c>
      <c r="R143" s="221">
        <f>Q143*H143</f>
        <v>0</v>
      </c>
      <c r="S143" s="221">
        <v>0</v>
      </c>
      <c r="T143" s="222">
        <f>S143*H143</f>
        <v>0</v>
      </c>
      <c r="AR143" s="223" t="s">
        <v>262</v>
      </c>
      <c r="AT143" s="223" t="s">
        <v>189</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1587</v>
      </c>
    </row>
    <row r="144" spans="2:65" s="1" customFormat="1" ht="24" customHeight="1">
      <c r="B144" s="39"/>
      <c r="C144" s="212" t="s">
        <v>439</v>
      </c>
      <c r="D144" s="212" t="s">
        <v>189</v>
      </c>
      <c r="E144" s="213" t="s">
        <v>1588</v>
      </c>
      <c r="F144" s="214" t="s">
        <v>1589</v>
      </c>
      <c r="G144" s="215" t="s">
        <v>269</v>
      </c>
      <c r="H144" s="216">
        <v>0.157</v>
      </c>
      <c r="I144" s="217"/>
      <c r="J144" s="218">
        <f>ROUND(I144*H144,2)</f>
        <v>0</v>
      </c>
      <c r="K144" s="214" t="s">
        <v>193</v>
      </c>
      <c r="L144" s="44"/>
      <c r="M144" s="219" t="s">
        <v>30</v>
      </c>
      <c r="N144" s="220" t="s">
        <v>49</v>
      </c>
      <c r="O144" s="84"/>
      <c r="P144" s="221">
        <f>O144*H144</f>
        <v>0</v>
      </c>
      <c r="Q144" s="221">
        <v>0</v>
      </c>
      <c r="R144" s="221">
        <f>Q144*H144</f>
        <v>0</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1590</v>
      </c>
    </row>
    <row r="145" spans="2:63" s="11" customFormat="1" ht="22.8" customHeight="1">
      <c r="B145" s="196"/>
      <c r="C145" s="197"/>
      <c r="D145" s="198" t="s">
        <v>76</v>
      </c>
      <c r="E145" s="210" t="s">
        <v>1374</v>
      </c>
      <c r="F145" s="210" t="s">
        <v>1375</v>
      </c>
      <c r="G145" s="197"/>
      <c r="H145" s="197"/>
      <c r="I145" s="200"/>
      <c r="J145" s="211">
        <f>BK145</f>
        <v>0</v>
      </c>
      <c r="K145" s="197"/>
      <c r="L145" s="202"/>
      <c r="M145" s="203"/>
      <c r="N145" s="204"/>
      <c r="O145" s="204"/>
      <c r="P145" s="205">
        <f>SUM(P146:P167)</f>
        <v>0</v>
      </c>
      <c r="Q145" s="204"/>
      <c r="R145" s="205">
        <f>SUM(R146:R167)</f>
        <v>0.04729999999999999</v>
      </c>
      <c r="S145" s="204"/>
      <c r="T145" s="206">
        <f>SUM(T146:T167)</f>
        <v>0</v>
      </c>
      <c r="AR145" s="207" t="s">
        <v>135</v>
      </c>
      <c r="AT145" s="208" t="s">
        <v>76</v>
      </c>
      <c r="AU145" s="208" t="s">
        <v>21</v>
      </c>
      <c r="AY145" s="207" t="s">
        <v>187</v>
      </c>
      <c r="BK145" s="209">
        <f>SUM(BK146:BK167)</f>
        <v>0</v>
      </c>
    </row>
    <row r="146" spans="2:65" s="1" customFormat="1" ht="16.5" customHeight="1">
      <c r="B146" s="39"/>
      <c r="C146" s="212" t="s">
        <v>445</v>
      </c>
      <c r="D146" s="212" t="s">
        <v>189</v>
      </c>
      <c r="E146" s="213" t="s">
        <v>1591</v>
      </c>
      <c r="F146" s="214" t="s">
        <v>1592</v>
      </c>
      <c r="G146" s="215" t="s">
        <v>339</v>
      </c>
      <c r="H146" s="216">
        <v>26</v>
      </c>
      <c r="I146" s="217"/>
      <c r="J146" s="218">
        <f>ROUND(I146*H146,2)</f>
        <v>0</v>
      </c>
      <c r="K146" s="214" t="s">
        <v>193</v>
      </c>
      <c r="L146" s="44"/>
      <c r="M146" s="219" t="s">
        <v>30</v>
      </c>
      <c r="N146" s="220" t="s">
        <v>49</v>
      </c>
      <c r="O146" s="84"/>
      <c r="P146" s="221">
        <f>O146*H146</f>
        <v>0</v>
      </c>
      <c r="Q146" s="221">
        <v>0.00023</v>
      </c>
      <c r="R146" s="221">
        <f>Q146*H146</f>
        <v>0.00598</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1593</v>
      </c>
    </row>
    <row r="147" spans="2:65" s="1" customFormat="1" ht="16.5" customHeight="1">
      <c r="B147" s="39"/>
      <c r="C147" s="212" t="s">
        <v>449</v>
      </c>
      <c r="D147" s="212" t="s">
        <v>189</v>
      </c>
      <c r="E147" s="213" t="s">
        <v>1594</v>
      </c>
      <c r="F147" s="214" t="s">
        <v>1595</v>
      </c>
      <c r="G147" s="215" t="s">
        <v>339</v>
      </c>
      <c r="H147" s="216">
        <v>2</v>
      </c>
      <c r="I147" s="217"/>
      <c r="J147" s="218">
        <f>ROUND(I147*H147,2)</f>
        <v>0</v>
      </c>
      <c r="K147" s="214" t="s">
        <v>193</v>
      </c>
      <c r="L147" s="44"/>
      <c r="M147" s="219" t="s">
        <v>30</v>
      </c>
      <c r="N147" s="220" t="s">
        <v>49</v>
      </c>
      <c r="O147" s="84"/>
      <c r="P147" s="221">
        <f>O147*H147</f>
        <v>0</v>
      </c>
      <c r="Q147" s="221">
        <v>0.0003</v>
      </c>
      <c r="R147" s="221">
        <f>Q147*H147</f>
        <v>0.0006</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1596</v>
      </c>
    </row>
    <row r="148" spans="2:65" s="1" customFormat="1" ht="16.5" customHeight="1">
      <c r="B148" s="39"/>
      <c r="C148" s="212" t="s">
        <v>453</v>
      </c>
      <c r="D148" s="212" t="s">
        <v>189</v>
      </c>
      <c r="E148" s="213" t="s">
        <v>1597</v>
      </c>
      <c r="F148" s="214" t="s">
        <v>1598</v>
      </c>
      <c r="G148" s="215" t="s">
        <v>339</v>
      </c>
      <c r="H148" s="216">
        <v>1</v>
      </c>
      <c r="I148" s="217"/>
      <c r="J148" s="218">
        <f>ROUND(I148*H148,2)</f>
        <v>0</v>
      </c>
      <c r="K148" s="214" t="s">
        <v>193</v>
      </c>
      <c r="L148" s="44"/>
      <c r="M148" s="219" t="s">
        <v>30</v>
      </c>
      <c r="N148" s="220" t="s">
        <v>49</v>
      </c>
      <c r="O148" s="84"/>
      <c r="P148" s="221">
        <f>O148*H148</f>
        <v>0</v>
      </c>
      <c r="Q148" s="221">
        <v>0.0007</v>
      </c>
      <c r="R148" s="221">
        <f>Q148*H148</f>
        <v>0.0007</v>
      </c>
      <c r="S148" s="221">
        <v>0</v>
      </c>
      <c r="T148" s="222">
        <f>S148*H148</f>
        <v>0</v>
      </c>
      <c r="AR148" s="223" t="s">
        <v>262</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1599</v>
      </c>
    </row>
    <row r="149" spans="2:65" s="1" customFormat="1" ht="16.5" customHeight="1">
      <c r="B149" s="39"/>
      <c r="C149" s="212" t="s">
        <v>457</v>
      </c>
      <c r="D149" s="212" t="s">
        <v>189</v>
      </c>
      <c r="E149" s="213" t="s">
        <v>1600</v>
      </c>
      <c r="F149" s="214" t="s">
        <v>1601</v>
      </c>
      <c r="G149" s="215" t="s">
        <v>339</v>
      </c>
      <c r="H149" s="216">
        <v>6</v>
      </c>
      <c r="I149" s="217"/>
      <c r="J149" s="218">
        <f>ROUND(I149*H149,2)</f>
        <v>0</v>
      </c>
      <c r="K149" s="214" t="s">
        <v>193</v>
      </c>
      <c r="L149" s="44"/>
      <c r="M149" s="219" t="s">
        <v>30</v>
      </c>
      <c r="N149" s="220" t="s">
        <v>49</v>
      </c>
      <c r="O149" s="84"/>
      <c r="P149" s="221">
        <f>O149*H149</f>
        <v>0</v>
      </c>
      <c r="Q149" s="221">
        <v>0.00029</v>
      </c>
      <c r="R149" s="221">
        <f>Q149*H149</f>
        <v>0.00174</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1602</v>
      </c>
    </row>
    <row r="150" spans="2:65" s="1" customFormat="1" ht="24" customHeight="1">
      <c r="B150" s="39"/>
      <c r="C150" s="212" t="s">
        <v>462</v>
      </c>
      <c r="D150" s="212" t="s">
        <v>189</v>
      </c>
      <c r="E150" s="213" t="s">
        <v>1603</v>
      </c>
      <c r="F150" s="214" t="s">
        <v>1604</v>
      </c>
      <c r="G150" s="215" t="s">
        <v>339</v>
      </c>
      <c r="H150" s="216">
        <v>6</v>
      </c>
      <c r="I150" s="217"/>
      <c r="J150" s="218">
        <f>ROUND(I150*H150,2)</f>
        <v>0</v>
      </c>
      <c r="K150" s="214" t="s">
        <v>1112</v>
      </c>
      <c r="L150" s="44"/>
      <c r="M150" s="219" t="s">
        <v>30</v>
      </c>
      <c r="N150" s="220" t="s">
        <v>49</v>
      </c>
      <c r="O150" s="84"/>
      <c r="P150" s="221">
        <f>O150*H150</f>
        <v>0</v>
      </c>
      <c r="Q150" s="221">
        <v>0</v>
      </c>
      <c r="R150" s="221">
        <f>Q150*H150</f>
        <v>0</v>
      </c>
      <c r="S150" s="221">
        <v>0</v>
      </c>
      <c r="T150" s="222">
        <f>S150*H150</f>
        <v>0</v>
      </c>
      <c r="AR150" s="223" t="s">
        <v>262</v>
      </c>
      <c r="AT150" s="223" t="s">
        <v>189</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1605</v>
      </c>
    </row>
    <row r="151" spans="2:65" s="1" customFormat="1" ht="16.5" customHeight="1">
      <c r="B151" s="39"/>
      <c r="C151" s="212" t="s">
        <v>467</v>
      </c>
      <c r="D151" s="212" t="s">
        <v>189</v>
      </c>
      <c r="E151" s="213" t="s">
        <v>1606</v>
      </c>
      <c r="F151" s="214" t="s">
        <v>1607</v>
      </c>
      <c r="G151" s="215" t="s">
        <v>339</v>
      </c>
      <c r="H151" s="216">
        <v>18</v>
      </c>
      <c r="I151" s="217"/>
      <c r="J151" s="218">
        <f>ROUND(I151*H151,2)</f>
        <v>0</v>
      </c>
      <c r="K151" s="214" t="s">
        <v>193</v>
      </c>
      <c r="L151" s="44"/>
      <c r="M151" s="219" t="s">
        <v>30</v>
      </c>
      <c r="N151" s="220" t="s">
        <v>49</v>
      </c>
      <c r="O151" s="84"/>
      <c r="P151" s="221">
        <f>O151*H151</f>
        <v>0</v>
      </c>
      <c r="Q151" s="221">
        <v>0.00011</v>
      </c>
      <c r="R151" s="221">
        <f>Q151*H151</f>
        <v>0.00198</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1608</v>
      </c>
    </row>
    <row r="152" spans="2:65" s="1" customFormat="1" ht="16.5" customHeight="1">
      <c r="B152" s="39"/>
      <c r="C152" s="212" t="s">
        <v>472</v>
      </c>
      <c r="D152" s="212" t="s">
        <v>189</v>
      </c>
      <c r="E152" s="213" t="s">
        <v>1609</v>
      </c>
      <c r="F152" s="214" t="s">
        <v>1610</v>
      </c>
      <c r="G152" s="215" t="s">
        <v>339</v>
      </c>
      <c r="H152" s="216">
        <v>1</v>
      </c>
      <c r="I152" s="217"/>
      <c r="J152" s="218">
        <f>ROUND(I152*H152,2)</f>
        <v>0</v>
      </c>
      <c r="K152" s="214" t="s">
        <v>193</v>
      </c>
      <c r="L152" s="44"/>
      <c r="M152" s="219" t="s">
        <v>30</v>
      </c>
      <c r="N152" s="220" t="s">
        <v>49</v>
      </c>
      <c r="O152" s="84"/>
      <c r="P152" s="221">
        <f>O152*H152</f>
        <v>0</v>
      </c>
      <c r="Q152" s="221">
        <v>0.00025</v>
      </c>
      <c r="R152" s="221">
        <f>Q152*H152</f>
        <v>0.00025</v>
      </c>
      <c r="S152" s="221">
        <v>0</v>
      </c>
      <c r="T152" s="222">
        <f>S152*H152</f>
        <v>0</v>
      </c>
      <c r="AR152" s="223" t="s">
        <v>262</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262</v>
      </c>
      <c r="BM152" s="223" t="s">
        <v>1611</v>
      </c>
    </row>
    <row r="153" spans="2:65" s="1" customFormat="1" ht="16.5" customHeight="1">
      <c r="B153" s="39"/>
      <c r="C153" s="212" t="s">
        <v>479</v>
      </c>
      <c r="D153" s="212" t="s">
        <v>189</v>
      </c>
      <c r="E153" s="213" t="s">
        <v>1612</v>
      </c>
      <c r="F153" s="214" t="s">
        <v>1613</v>
      </c>
      <c r="G153" s="215" t="s">
        <v>339</v>
      </c>
      <c r="H153" s="216">
        <v>4</v>
      </c>
      <c r="I153" s="217"/>
      <c r="J153" s="218">
        <f>ROUND(I153*H153,2)</f>
        <v>0</v>
      </c>
      <c r="K153" s="214" t="s">
        <v>193</v>
      </c>
      <c r="L153" s="44"/>
      <c r="M153" s="219" t="s">
        <v>30</v>
      </c>
      <c r="N153" s="220" t="s">
        <v>49</v>
      </c>
      <c r="O153" s="84"/>
      <c r="P153" s="221">
        <f>O153*H153</f>
        <v>0</v>
      </c>
      <c r="Q153" s="221">
        <v>0.00038</v>
      </c>
      <c r="R153" s="221">
        <f>Q153*H153</f>
        <v>0.00152</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1614</v>
      </c>
    </row>
    <row r="154" spans="2:65" s="1" customFormat="1" ht="16.5" customHeight="1">
      <c r="B154" s="39"/>
      <c r="C154" s="212" t="s">
        <v>484</v>
      </c>
      <c r="D154" s="212" t="s">
        <v>189</v>
      </c>
      <c r="E154" s="213" t="s">
        <v>1615</v>
      </c>
      <c r="F154" s="214" t="s">
        <v>1616</v>
      </c>
      <c r="G154" s="215" t="s">
        <v>339</v>
      </c>
      <c r="H154" s="216">
        <v>2</v>
      </c>
      <c r="I154" s="217"/>
      <c r="J154" s="218">
        <f>ROUND(I154*H154,2)</f>
        <v>0</v>
      </c>
      <c r="K154" s="214" t="s">
        <v>193</v>
      </c>
      <c r="L154" s="44"/>
      <c r="M154" s="219" t="s">
        <v>30</v>
      </c>
      <c r="N154" s="220" t="s">
        <v>49</v>
      </c>
      <c r="O154" s="84"/>
      <c r="P154" s="221">
        <f>O154*H154</f>
        <v>0</v>
      </c>
      <c r="Q154" s="221">
        <v>0.00036</v>
      </c>
      <c r="R154" s="221">
        <f>Q154*H154</f>
        <v>0.00072</v>
      </c>
      <c r="S154" s="221">
        <v>0</v>
      </c>
      <c r="T154" s="222">
        <f>S154*H154</f>
        <v>0</v>
      </c>
      <c r="AR154" s="223" t="s">
        <v>262</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1617</v>
      </c>
    </row>
    <row r="155" spans="2:65" s="1" customFormat="1" ht="16.5" customHeight="1">
      <c r="B155" s="39"/>
      <c r="C155" s="212" t="s">
        <v>488</v>
      </c>
      <c r="D155" s="212" t="s">
        <v>189</v>
      </c>
      <c r="E155" s="213" t="s">
        <v>1618</v>
      </c>
      <c r="F155" s="214" t="s">
        <v>1619</v>
      </c>
      <c r="G155" s="215" t="s">
        <v>339</v>
      </c>
      <c r="H155" s="216">
        <v>10</v>
      </c>
      <c r="I155" s="217"/>
      <c r="J155" s="218">
        <f>ROUND(I155*H155,2)</f>
        <v>0</v>
      </c>
      <c r="K155" s="214" t="s">
        <v>193</v>
      </c>
      <c r="L155" s="44"/>
      <c r="M155" s="219" t="s">
        <v>30</v>
      </c>
      <c r="N155" s="220" t="s">
        <v>49</v>
      </c>
      <c r="O155" s="84"/>
      <c r="P155" s="221">
        <f>O155*H155</f>
        <v>0</v>
      </c>
      <c r="Q155" s="221">
        <v>0.00044</v>
      </c>
      <c r="R155" s="221">
        <f>Q155*H155</f>
        <v>0.0044</v>
      </c>
      <c r="S155" s="221">
        <v>0</v>
      </c>
      <c r="T155" s="222">
        <f>S155*H155</f>
        <v>0</v>
      </c>
      <c r="AR155" s="223" t="s">
        <v>262</v>
      </c>
      <c r="AT155" s="223" t="s">
        <v>189</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1620</v>
      </c>
    </row>
    <row r="156" spans="2:65" s="1" customFormat="1" ht="16.5" customHeight="1">
      <c r="B156" s="39"/>
      <c r="C156" s="212" t="s">
        <v>493</v>
      </c>
      <c r="D156" s="212" t="s">
        <v>189</v>
      </c>
      <c r="E156" s="213" t="s">
        <v>1621</v>
      </c>
      <c r="F156" s="214" t="s">
        <v>1622</v>
      </c>
      <c r="G156" s="215" t="s">
        <v>339</v>
      </c>
      <c r="H156" s="216">
        <v>2</v>
      </c>
      <c r="I156" s="217"/>
      <c r="J156" s="218">
        <f>ROUND(I156*H156,2)</f>
        <v>0</v>
      </c>
      <c r="K156" s="214" t="s">
        <v>193</v>
      </c>
      <c r="L156" s="44"/>
      <c r="M156" s="219" t="s">
        <v>30</v>
      </c>
      <c r="N156" s="220" t="s">
        <v>49</v>
      </c>
      <c r="O156" s="84"/>
      <c r="P156" s="221">
        <f>O156*H156</f>
        <v>0</v>
      </c>
      <c r="Q156" s="221">
        <v>0.00022</v>
      </c>
      <c r="R156" s="221">
        <f>Q156*H156</f>
        <v>0.00044</v>
      </c>
      <c r="S156" s="221">
        <v>0</v>
      </c>
      <c r="T156" s="222">
        <f>S156*H156</f>
        <v>0</v>
      </c>
      <c r="AR156" s="223" t="s">
        <v>262</v>
      </c>
      <c r="AT156" s="223" t="s">
        <v>189</v>
      </c>
      <c r="AU156" s="223" t="s">
        <v>135</v>
      </c>
      <c r="AY156" s="17" t="s">
        <v>187</v>
      </c>
      <c r="BE156" s="224">
        <f>IF(N156="základní",J156,0)</f>
        <v>0</v>
      </c>
      <c r="BF156" s="224">
        <f>IF(N156="snížená",J156,0)</f>
        <v>0</v>
      </c>
      <c r="BG156" s="224">
        <f>IF(N156="zákl. přenesená",J156,0)</f>
        <v>0</v>
      </c>
      <c r="BH156" s="224">
        <f>IF(N156="sníž. přenesená",J156,0)</f>
        <v>0</v>
      </c>
      <c r="BI156" s="224">
        <f>IF(N156="nulová",J156,0)</f>
        <v>0</v>
      </c>
      <c r="BJ156" s="17" t="s">
        <v>135</v>
      </c>
      <c r="BK156" s="224">
        <f>ROUND(I156*H156,2)</f>
        <v>0</v>
      </c>
      <c r="BL156" s="17" t="s">
        <v>262</v>
      </c>
      <c r="BM156" s="223" t="s">
        <v>1623</v>
      </c>
    </row>
    <row r="157" spans="2:65" s="1" customFormat="1" ht="16.5" customHeight="1">
      <c r="B157" s="39"/>
      <c r="C157" s="212" t="s">
        <v>498</v>
      </c>
      <c r="D157" s="212" t="s">
        <v>189</v>
      </c>
      <c r="E157" s="213" t="s">
        <v>1624</v>
      </c>
      <c r="F157" s="214" t="s">
        <v>1625</v>
      </c>
      <c r="G157" s="215" t="s">
        <v>339</v>
      </c>
      <c r="H157" s="216">
        <v>2</v>
      </c>
      <c r="I157" s="217"/>
      <c r="J157" s="218">
        <f>ROUND(I157*H157,2)</f>
        <v>0</v>
      </c>
      <c r="K157" s="214" t="s">
        <v>193</v>
      </c>
      <c r="L157" s="44"/>
      <c r="M157" s="219" t="s">
        <v>30</v>
      </c>
      <c r="N157" s="220" t="s">
        <v>49</v>
      </c>
      <c r="O157" s="84"/>
      <c r="P157" s="221">
        <f>O157*H157</f>
        <v>0</v>
      </c>
      <c r="Q157" s="221">
        <v>0.00057</v>
      </c>
      <c r="R157" s="221">
        <f>Q157*H157</f>
        <v>0.00114</v>
      </c>
      <c r="S157" s="221">
        <v>0</v>
      </c>
      <c r="T157" s="222">
        <f>S157*H157</f>
        <v>0</v>
      </c>
      <c r="AR157" s="223" t="s">
        <v>262</v>
      </c>
      <c r="AT157" s="223" t="s">
        <v>189</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1626</v>
      </c>
    </row>
    <row r="158" spans="2:65" s="1" customFormat="1" ht="16.5" customHeight="1">
      <c r="B158" s="39"/>
      <c r="C158" s="212" t="s">
        <v>503</v>
      </c>
      <c r="D158" s="212" t="s">
        <v>189</v>
      </c>
      <c r="E158" s="213" t="s">
        <v>1627</v>
      </c>
      <c r="F158" s="214" t="s">
        <v>1628</v>
      </c>
      <c r="G158" s="215" t="s">
        <v>339</v>
      </c>
      <c r="H158" s="216">
        <v>1</v>
      </c>
      <c r="I158" s="217"/>
      <c r="J158" s="218">
        <f>ROUND(I158*H158,2)</f>
        <v>0</v>
      </c>
      <c r="K158" s="214" t="s">
        <v>193</v>
      </c>
      <c r="L158" s="44"/>
      <c r="M158" s="219" t="s">
        <v>30</v>
      </c>
      <c r="N158" s="220" t="s">
        <v>49</v>
      </c>
      <c r="O158" s="84"/>
      <c r="P158" s="221">
        <f>O158*H158</f>
        <v>0</v>
      </c>
      <c r="Q158" s="221">
        <v>0.00124</v>
      </c>
      <c r="R158" s="221">
        <f>Q158*H158</f>
        <v>0.00124</v>
      </c>
      <c r="S158" s="221">
        <v>0</v>
      </c>
      <c r="T158" s="222">
        <f>S158*H158</f>
        <v>0</v>
      </c>
      <c r="AR158" s="223" t="s">
        <v>262</v>
      </c>
      <c r="AT158" s="223" t="s">
        <v>189</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262</v>
      </c>
      <c r="BM158" s="223" t="s">
        <v>1629</v>
      </c>
    </row>
    <row r="159" spans="2:65" s="1" customFormat="1" ht="16.5" customHeight="1">
      <c r="B159" s="39"/>
      <c r="C159" s="212" t="s">
        <v>505</v>
      </c>
      <c r="D159" s="212" t="s">
        <v>189</v>
      </c>
      <c r="E159" s="213" t="s">
        <v>1630</v>
      </c>
      <c r="F159" s="214" t="s">
        <v>1631</v>
      </c>
      <c r="G159" s="215" t="s">
        <v>339</v>
      </c>
      <c r="H159" s="216">
        <v>12</v>
      </c>
      <c r="I159" s="217"/>
      <c r="J159" s="218">
        <f>ROUND(I159*H159,2)</f>
        <v>0</v>
      </c>
      <c r="K159" s="214" t="s">
        <v>193</v>
      </c>
      <c r="L159" s="44"/>
      <c r="M159" s="219" t="s">
        <v>30</v>
      </c>
      <c r="N159" s="220" t="s">
        <v>49</v>
      </c>
      <c r="O159" s="84"/>
      <c r="P159" s="221">
        <f>O159*H159</f>
        <v>0</v>
      </c>
      <c r="Q159" s="221">
        <v>0.0005</v>
      </c>
      <c r="R159" s="221">
        <f>Q159*H159</f>
        <v>0.006</v>
      </c>
      <c r="S159" s="221">
        <v>0</v>
      </c>
      <c r="T159" s="222">
        <f>S159*H159</f>
        <v>0</v>
      </c>
      <c r="AR159" s="223" t="s">
        <v>262</v>
      </c>
      <c r="AT159" s="223" t="s">
        <v>189</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262</v>
      </c>
      <c r="BM159" s="223" t="s">
        <v>1632</v>
      </c>
    </row>
    <row r="160" spans="2:65" s="1" customFormat="1" ht="16.5" customHeight="1">
      <c r="B160" s="39"/>
      <c r="C160" s="212" t="s">
        <v>510</v>
      </c>
      <c r="D160" s="212" t="s">
        <v>189</v>
      </c>
      <c r="E160" s="213" t="s">
        <v>1633</v>
      </c>
      <c r="F160" s="214" t="s">
        <v>1634</v>
      </c>
      <c r="G160" s="215" t="s">
        <v>339</v>
      </c>
      <c r="H160" s="216">
        <v>12</v>
      </c>
      <c r="I160" s="217"/>
      <c r="J160" s="218">
        <f>ROUND(I160*H160,2)</f>
        <v>0</v>
      </c>
      <c r="K160" s="214" t="s">
        <v>193</v>
      </c>
      <c r="L160" s="44"/>
      <c r="M160" s="219" t="s">
        <v>30</v>
      </c>
      <c r="N160" s="220" t="s">
        <v>49</v>
      </c>
      <c r="O160" s="84"/>
      <c r="P160" s="221">
        <f>O160*H160</f>
        <v>0</v>
      </c>
      <c r="Q160" s="221">
        <v>0.0007</v>
      </c>
      <c r="R160" s="221">
        <f>Q160*H160</f>
        <v>0.0084</v>
      </c>
      <c r="S160" s="221">
        <v>0</v>
      </c>
      <c r="T160" s="222">
        <f>S160*H160</f>
        <v>0</v>
      </c>
      <c r="AR160" s="223" t="s">
        <v>262</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262</v>
      </c>
      <c r="BM160" s="223" t="s">
        <v>1635</v>
      </c>
    </row>
    <row r="161" spans="2:65" s="1" customFormat="1" ht="16.5" customHeight="1">
      <c r="B161" s="39"/>
      <c r="C161" s="212" t="s">
        <v>514</v>
      </c>
      <c r="D161" s="212" t="s">
        <v>189</v>
      </c>
      <c r="E161" s="213" t="s">
        <v>1636</v>
      </c>
      <c r="F161" s="214" t="s">
        <v>1637</v>
      </c>
      <c r="G161" s="215" t="s">
        <v>339</v>
      </c>
      <c r="H161" s="216">
        <v>4</v>
      </c>
      <c r="I161" s="217"/>
      <c r="J161" s="218">
        <f>ROUND(I161*H161,2)</f>
        <v>0</v>
      </c>
      <c r="K161" s="214" t="s">
        <v>193</v>
      </c>
      <c r="L161" s="44"/>
      <c r="M161" s="219" t="s">
        <v>30</v>
      </c>
      <c r="N161" s="220" t="s">
        <v>49</v>
      </c>
      <c r="O161" s="84"/>
      <c r="P161" s="221">
        <f>O161*H161</f>
        <v>0</v>
      </c>
      <c r="Q161" s="221">
        <v>0.00107</v>
      </c>
      <c r="R161" s="221">
        <f>Q161*H161</f>
        <v>0.00428</v>
      </c>
      <c r="S161" s="221">
        <v>0</v>
      </c>
      <c r="T161" s="222">
        <f>S161*H161</f>
        <v>0</v>
      </c>
      <c r="AR161" s="223" t="s">
        <v>262</v>
      </c>
      <c r="AT161" s="223" t="s">
        <v>189</v>
      </c>
      <c r="AU161" s="223" t="s">
        <v>135</v>
      </c>
      <c r="AY161" s="17" t="s">
        <v>187</v>
      </c>
      <c r="BE161" s="224">
        <f>IF(N161="základní",J161,0)</f>
        <v>0</v>
      </c>
      <c r="BF161" s="224">
        <f>IF(N161="snížená",J161,0)</f>
        <v>0</v>
      </c>
      <c r="BG161" s="224">
        <f>IF(N161="zákl. přenesená",J161,0)</f>
        <v>0</v>
      </c>
      <c r="BH161" s="224">
        <f>IF(N161="sníž. přenesená",J161,0)</f>
        <v>0</v>
      </c>
      <c r="BI161" s="224">
        <f>IF(N161="nulová",J161,0)</f>
        <v>0</v>
      </c>
      <c r="BJ161" s="17" t="s">
        <v>135</v>
      </c>
      <c r="BK161" s="224">
        <f>ROUND(I161*H161,2)</f>
        <v>0</v>
      </c>
      <c r="BL161" s="17" t="s">
        <v>262</v>
      </c>
      <c r="BM161" s="223" t="s">
        <v>1638</v>
      </c>
    </row>
    <row r="162" spans="2:65" s="1" customFormat="1" ht="24" customHeight="1">
      <c r="B162" s="39"/>
      <c r="C162" s="212" t="s">
        <v>518</v>
      </c>
      <c r="D162" s="212" t="s">
        <v>189</v>
      </c>
      <c r="E162" s="213" t="s">
        <v>1639</v>
      </c>
      <c r="F162" s="214" t="s">
        <v>1640</v>
      </c>
      <c r="G162" s="215" t="s">
        <v>339</v>
      </c>
      <c r="H162" s="216">
        <v>2</v>
      </c>
      <c r="I162" s="217"/>
      <c r="J162" s="218">
        <f>ROUND(I162*H162,2)</f>
        <v>0</v>
      </c>
      <c r="K162" s="214" t="s">
        <v>193</v>
      </c>
      <c r="L162" s="44"/>
      <c r="M162" s="219" t="s">
        <v>30</v>
      </c>
      <c r="N162" s="220" t="s">
        <v>49</v>
      </c>
      <c r="O162" s="84"/>
      <c r="P162" s="221">
        <f>O162*H162</f>
        <v>0</v>
      </c>
      <c r="Q162" s="221">
        <v>0.00053</v>
      </c>
      <c r="R162" s="221">
        <f>Q162*H162</f>
        <v>0.00106</v>
      </c>
      <c r="S162" s="221">
        <v>0</v>
      </c>
      <c r="T162" s="222">
        <f>S162*H162</f>
        <v>0</v>
      </c>
      <c r="AR162" s="223" t="s">
        <v>262</v>
      </c>
      <c r="AT162" s="223" t="s">
        <v>189</v>
      </c>
      <c r="AU162" s="223" t="s">
        <v>135</v>
      </c>
      <c r="AY162" s="17" t="s">
        <v>187</v>
      </c>
      <c r="BE162" s="224">
        <f>IF(N162="základní",J162,0)</f>
        <v>0</v>
      </c>
      <c r="BF162" s="224">
        <f>IF(N162="snížená",J162,0)</f>
        <v>0</v>
      </c>
      <c r="BG162" s="224">
        <f>IF(N162="zákl. přenesená",J162,0)</f>
        <v>0</v>
      </c>
      <c r="BH162" s="224">
        <f>IF(N162="sníž. přenesená",J162,0)</f>
        <v>0</v>
      </c>
      <c r="BI162" s="224">
        <f>IF(N162="nulová",J162,0)</f>
        <v>0</v>
      </c>
      <c r="BJ162" s="17" t="s">
        <v>135</v>
      </c>
      <c r="BK162" s="224">
        <f>ROUND(I162*H162,2)</f>
        <v>0</v>
      </c>
      <c r="BL162" s="17" t="s">
        <v>262</v>
      </c>
      <c r="BM162" s="223" t="s">
        <v>1641</v>
      </c>
    </row>
    <row r="163" spans="2:65" s="1" customFormat="1" ht="24" customHeight="1">
      <c r="B163" s="39"/>
      <c r="C163" s="212" t="s">
        <v>523</v>
      </c>
      <c r="D163" s="212" t="s">
        <v>189</v>
      </c>
      <c r="E163" s="213" t="s">
        <v>1642</v>
      </c>
      <c r="F163" s="214" t="s">
        <v>1643</v>
      </c>
      <c r="G163" s="215" t="s">
        <v>339</v>
      </c>
      <c r="H163" s="216">
        <v>4</v>
      </c>
      <c r="I163" s="217"/>
      <c r="J163" s="218">
        <f>ROUND(I163*H163,2)</f>
        <v>0</v>
      </c>
      <c r="K163" s="214" t="s">
        <v>193</v>
      </c>
      <c r="L163" s="44"/>
      <c r="M163" s="219" t="s">
        <v>30</v>
      </c>
      <c r="N163" s="220" t="s">
        <v>49</v>
      </c>
      <c r="O163" s="84"/>
      <c r="P163" s="221">
        <f>O163*H163</f>
        <v>0</v>
      </c>
      <c r="Q163" s="221">
        <v>0.00061</v>
      </c>
      <c r="R163" s="221">
        <f>Q163*H163</f>
        <v>0.00244</v>
      </c>
      <c r="S163" s="221">
        <v>0</v>
      </c>
      <c r="T163" s="222">
        <f>S163*H163</f>
        <v>0</v>
      </c>
      <c r="AR163" s="223" t="s">
        <v>262</v>
      </c>
      <c r="AT163" s="223" t="s">
        <v>189</v>
      </c>
      <c r="AU163" s="223" t="s">
        <v>135</v>
      </c>
      <c r="AY163" s="17" t="s">
        <v>187</v>
      </c>
      <c r="BE163" s="224">
        <f>IF(N163="základní",J163,0)</f>
        <v>0</v>
      </c>
      <c r="BF163" s="224">
        <f>IF(N163="snížená",J163,0)</f>
        <v>0</v>
      </c>
      <c r="BG163" s="224">
        <f>IF(N163="zákl. přenesená",J163,0)</f>
        <v>0</v>
      </c>
      <c r="BH163" s="224">
        <f>IF(N163="sníž. přenesená",J163,0)</f>
        <v>0</v>
      </c>
      <c r="BI163" s="224">
        <f>IF(N163="nulová",J163,0)</f>
        <v>0</v>
      </c>
      <c r="BJ163" s="17" t="s">
        <v>135</v>
      </c>
      <c r="BK163" s="224">
        <f>ROUND(I163*H163,2)</f>
        <v>0</v>
      </c>
      <c r="BL163" s="17" t="s">
        <v>262</v>
      </c>
      <c r="BM163" s="223" t="s">
        <v>1644</v>
      </c>
    </row>
    <row r="164" spans="2:65" s="1" customFormat="1" ht="16.5" customHeight="1">
      <c r="B164" s="39"/>
      <c r="C164" s="212" t="s">
        <v>527</v>
      </c>
      <c r="D164" s="212" t="s">
        <v>189</v>
      </c>
      <c r="E164" s="213" t="s">
        <v>1645</v>
      </c>
      <c r="F164" s="214" t="s">
        <v>1646</v>
      </c>
      <c r="G164" s="215" t="s">
        <v>339</v>
      </c>
      <c r="H164" s="216">
        <v>3</v>
      </c>
      <c r="I164" s="217"/>
      <c r="J164" s="218">
        <f>ROUND(I164*H164,2)</f>
        <v>0</v>
      </c>
      <c r="K164" s="214" t="s">
        <v>193</v>
      </c>
      <c r="L164" s="44"/>
      <c r="M164" s="219" t="s">
        <v>30</v>
      </c>
      <c r="N164" s="220" t="s">
        <v>49</v>
      </c>
      <c r="O164" s="84"/>
      <c r="P164" s="221">
        <f>O164*H164</f>
        <v>0</v>
      </c>
      <c r="Q164" s="221">
        <v>0.00147</v>
      </c>
      <c r="R164" s="221">
        <f>Q164*H164</f>
        <v>0.00441</v>
      </c>
      <c r="S164" s="221">
        <v>0</v>
      </c>
      <c r="T164" s="222">
        <f>S164*H164</f>
        <v>0</v>
      </c>
      <c r="AR164" s="223" t="s">
        <v>262</v>
      </c>
      <c r="AT164" s="223" t="s">
        <v>189</v>
      </c>
      <c r="AU164" s="223" t="s">
        <v>135</v>
      </c>
      <c r="AY164" s="17" t="s">
        <v>187</v>
      </c>
      <c r="BE164" s="224">
        <f>IF(N164="základní",J164,0)</f>
        <v>0</v>
      </c>
      <c r="BF164" s="224">
        <f>IF(N164="snížená",J164,0)</f>
        <v>0</v>
      </c>
      <c r="BG164" s="224">
        <f>IF(N164="zákl. přenesená",J164,0)</f>
        <v>0</v>
      </c>
      <c r="BH164" s="224">
        <f>IF(N164="sníž. přenesená",J164,0)</f>
        <v>0</v>
      </c>
      <c r="BI164" s="224">
        <f>IF(N164="nulová",J164,0)</f>
        <v>0</v>
      </c>
      <c r="BJ164" s="17" t="s">
        <v>135</v>
      </c>
      <c r="BK164" s="224">
        <f>ROUND(I164*H164,2)</f>
        <v>0</v>
      </c>
      <c r="BL164" s="17" t="s">
        <v>262</v>
      </c>
      <c r="BM164" s="223" t="s">
        <v>1647</v>
      </c>
    </row>
    <row r="165" spans="2:65" s="1" customFormat="1" ht="16.5" customHeight="1">
      <c r="B165" s="39"/>
      <c r="C165" s="212" t="s">
        <v>531</v>
      </c>
      <c r="D165" s="212" t="s">
        <v>189</v>
      </c>
      <c r="E165" s="213" t="s">
        <v>1648</v>
      </c>
      <c r="F165" s="214" t="s">
        <v>1649</v>
      </c>
      <c r="G165" s="215" t="s">
        <v>339</v>
      </c>
      <c r="H165" s="216">
        <v>7</v>
      </c>
      <c r="I165" s="217"/>
      <c r="J165" s="218">
        <f>ROUND(I165*H165,2)</f>
        <v>0</v>
      </c>
      <c r="K165" s="214" t="s">
        <v>1112</v>
      </c>
      <c r="L165" s="44"/>
      <c r="M165" s="219" t="s">
        <v>30</v>
      </c>
      <c r="N165" s="220" t="s">
        <v>49</v>
      </c>
      <c r="O165" s="84"/>
      <c r="P165" s="221">
        <f>O165*H165</f>
        <v>0</v>
      </c>
      <c r="Q165" s="221">
        <v>0</v>
      </c>
      <c r="R165" s="221">
        <f>Q165*H165</f>
        <v>0</v>
      </c>
      <c r="S165" s="221">
        <v>0</v>
      </c>
      <c r="T165" s="222">
        <f>S165*H165</f>
        <v>0</v>
      </c>
      <c r="AR165" s="223" t="s">
        <v>262</v>
      </c>
      <c r="AT165" s="223" t="s">
        <v>189</v>
      </c>
      <c r="AU165" s="223" t="s">
        <v>135</v>
      </c>
      <c r="AY165" s="17" t="s">
        <v>187</v>
      </c>
      <c r="BE165" s="224">
        <f>IF(N165="základní",J165,0)</f>
        <v>0</v>
      </c>
      <c r="BF165" s="224">
        <f>IF(N165="snížená",J165,0)</f>
        <v>0</v>
      </c>
      <c r="BG165" s="224">
        <f>IF(N165="zákl. přenesená",J165,0)</f>
        <v>0</v>
      </c>
      <c r="BH165" s="224">
        <f>IF(N165="sníž. přenesená",J165,0)</f>
        <v>0</v>
      </c>
      <c r="BI165" s="224">
        <f>IF(N165="nulová",J165,0)</f>
        <v>0</v>
      </c>
      <c r="BJ165" s="17" t="s">
        <v>135</v>
      </c>
      <c r="BK165" s="224">
        <f>ROUND(I165*H165,2)</f>
        <v>0</v>
      </c>
      <c r="BL165" s="17" t="s">
        <v>262</v>
      </c>
      <c r="BM165" s="223" t="s">
        <v>1650</v>
      </c>
    </row>
    <row r="166" spans="2:65" s="1" customFormat="1" ht="16.5" customHeight="1">
      <c r="B166" s="39"/>
      <c r="C166" s="212" t="s">
        <v>536</v>
      </c>
      <c r="D166" s="212" t="s">
        <v>189</v>
      </c>
      <c r="E166" s="213" t="s">
        <v>1651</v>
      </c>
      <c r="F166" s="214" t="s">
        <v>1652</v>
      </c>
      <c r="G166" s="215" t="s">
        <v>339</v>
      </c>
      <c r="H166" s="216">
        <v>1</v>
      </c>
      <c r="I166" s="217"/>
      <c r="J166" s="218">
        <f>ROUND(I166*H166,2)</f>
        <v>0</v>
      </c>
      <c r="K166" s="214" t="s">
        <v>1112</v>
      </c>
      <c r="L166" s="44"/>
      <c r="M166" s="219" t="s">
        <v>30</v>
      </c>
      <c r="N166" s="220" t="s">
        <v>49</v>
      </c>
      <c r="O166" s="84"/>
      <c r="P166" s="221">
        <f>O166*H166</f>
        <v>0</v>
      </c>
      <c r="Q166" s="221">
        <v>0</v>
      </c>
      <c r="R166" s="221">
        <f>Q166*H166</f>
        <v>0</v>
      </c>
      <c r="S166" s="221">
        <v>0</v>
      </c>
      <c r="T166" s="222">
        <f>S166*H166</f>
        <v>0</v>
      </c>
      <c r="AR166" s="223" t="s">
        <v>262</v>
      </c>
      <c r="AT166" s="223" t="s">
        <v>189</v>
      </c>
      <c r="AU166" s="223" t="s">
        <v>135</v>
      </c>
      <c r="AY166" s="17" t="s">
        <v>187</v>
      </c>
      <c r="BE166" s="224">
        <f>IF(N166="základní",J166,0)</f>
        <v>0</v>
      </c>
      <c r="BF166" s="224">
        <f>IF(N166="snížená",J166,0)</f>
        <v>0</v>
      </c>
      <c r="BG166" s="224">
        <f>IF(N166="zákl. přenesená",J166,0)</f>
        <v>0</v>
      </c>
      <c r="BH166" s="224">
        <f>IF(N166="sníž. přenesená",J166,0)</f>
        <v>0</v>
      </c>
      <c r="BI166" s="224">
        <f>IF(N166="nulová",J166,0)</f>
        <v>0</v>
      </c>
      <c r="BJ166" s="17" t="s">
        <v>135</v>
      </c>
      <c r="BK166" s="224">
        <f>ROUND(I166*H166,2)</f>
        <v>0</v>
      </c>
      <c r="BL166" s="17" t="s">
        <v>262</v>
      </c>
      <c r="BM166" s="223" t="s">
        <v>1653</v>
      </c>
    </row>
    <row r="167" spans="2:65" s="1" customFormat="1" ht="24" customHeight="1">
      <c r="B167" s="39"/>
      <c r="C167" s="212" t="s">
        <v>541</v>
      </c>
      <c r="D167" s="212" t="s">
        <v>189</v>
      </c>
      <c r="E167" s="213" t="s">
        <v>1654</v>
      </c>
      <c r="F167" s="214" t="s">
        <v>1655</v>
      </c>
      <c r="G167" s="215" t="s">
        <v>269</v>
      </c>
      <c r="H167" s="216">
        <v>0.057</v>
      </c>
      <c r="I167" s="217"/>
      <c r="J167" s="218">
        <f>ROUND(I167*H167,2)</f>
        <v>0</v>
      </c>
      <c r="K167" s="214" t="s">
        <v>193</v>
      </c>
      <c r="L167" s="44"/>
      <c r="M167" s="219" t="s">
        <v>30</v>
      </c>
      <c r="N167" s="220" t="s">
        <v>49</v>
      </c>
      <c r="O167" s="84"/>
      <c r="P167" s="221">
        <f>O167*H167</f>
        <v>0</v>
      </c>
      <c r="Q167" s="221">
        <v>0</v>
      </c>
      <c r="R167" s="221">
        <f>Q167*H167</f>
        <v>0</v>
      </c>
      <c r="S167" s="221">
        <v>0</v>
      </c>
      <c r="T167" s="222">
        <f>S167*H167</f>
        <v>0</v>
      </c>
      <c r="AR167" s="223" t="s">
        <v>262</v>
      </c>
      <c r="AT167" s="223" t="s">
        <v>189</v>
      </c>
      <c r="AU167" s="223" t="s">
        <v>135</v>
      </c>
      <c r="AY167" s="17" t="s">
        <v>187</v>
      </c>
      <c r="BE167" s="224">
        <f>IF(N167="základní",J167,0)</f>
        <v>0</v>
      </c>
      <c r="BF167" s="224">
        <f>IF(N167="snížená",J167,0)</f>
        <v>0</v>
      </c>
      <c r="BG167" s="224">
        <f>IF(N167="zákl. přenesená",J167,0)</f>
        <v>0</v>
      </c>
      <c r="BH167" s="224">
        <f>IF(N167="sníž. přenesená",J167,0)</f>
        <v>0</v>
      </c>
      <c r="BI167" s="224">
        <f>IF(N167="nulová",J167,0)</f>
        <v>0</v>
      </c>
      <c r="BJ167" s="17" t="s">
        <v>135</v>
      </c>
      <c r="BK167" s="224">
        <f>ROUND(I167*H167,2)</f>
        <v>0</v>
      </c>
      <c r="BL167" s="17" t="s">
        <v>262</v>
      </c>
      <c r="BM167" s="223" t="s">
        <v>1656</v>
      </c>
    </row>
    <row r="168" spans="2:63" s="11" customFormat="1" ht="22.8" customHeight="1">
      <c r="B168" s="196"/>
      <c r="C168" s="197"/>
      <c r="D168" s="198" t="s">
        <v>76</v>
      </c>
      <c r="E168" s="210" t="s">
        <v>1657</v>
      </c>
      <c r="F168" s="210" t="s">
        <v>1658</v>
      </c>
      <c r="G168" s="197"/>
      <c r="H168" s="197"/>
      <c r="I168" s="200"/>
      <c r="J168" s="211">
        <f>BK168</f>
        <v>0</v>
      </c>
      <c r="K168" s="197"/>
      <c r="L168" s="202"/>
      <c r="M168" s="203"/>
      <c r="N168" s="204"/>
      <c r="O168" s="204"/>
      <c r="P168" s="205">
        <f>SUM(P169:P186)</f>
        <v>0</v>
      </c>
      <c r="Q168" s="204"/>
      <c r="R168" s="205">
        <f>SUM(R169:R186)</f>
        <v>1.9651700000000005</v>
      </c>
      <c r="S168" s="204"/>
      <c r="T168" s="206">
        <f>SUM(T169:T186)</f>
        <v>0</v>
      </c>
      <c r="AR168" s="207" t="s">
        <v>135</v>
      </c>
      <c r="AT168" s="208" t="s">
        <v>76</v>
      </c>
      <c r="AU168" s="208" t="s">
        <v>21</v>
      </c>
      <c r="AY168" s="207" t="s">
        <v>187</v>
      </c>
      <c r="BK168" s="209">
        <f>SUM(BK169:BK186)</f>
        <v>0</v>
      </c>
    </row>
    <row r="169" spans="2:65" s="1" customFormat="1" ht="16.5" customHeight="1">
      <c r="B169" s="39"/>
      <c r="C169" s="212" t="s">
        <v>545</v>
      </c>
      <c r="D169" s="212" t="s">
        <v>189</v>
      </c>
      <c r="E169" s="213" t="s">
        <v>1659</v>
      </c>
      <c r="F169" s="214" t="s">
        <v>1660</v>
      </c>
      <c r="G169" s="215" t="s">
        <v>339</v>
      </c>
      <c r="H169" s="216">
        <v>6</v>
      </c>
      <c r="I169" s="217"/>
      <c r="J169" s="218">
        <f>ROUND(I169*H169,2)</f>
        <v>0</v>
      </c>
      <c r="K169" s="214" t="s">
        <v>193</v>
      </c>
      <c r="L169" s="44"/>
      <c r="M169" s="219" t="s">
        <v>30</v>
      </c>
      <c r="N169" s="220" t="s">
        <v>49</v>
      </c>
      <c r="O169" s="84"/>
      <c r="P169" s="221">
        <f>O169*H169</f>
        <v>0</v>
      </c>
      <c r="Q169" s="221">
        <v>0</v>
      </c>
      <c r="R169" s="221">
        <f>Q169*H169</f>
        <v>0</v>
      </c>
      <c r="S169" s="221">
        <v>0</v>
      </c>
      <c r="T169" s="222">
        <f>S169*H169</f>
        <v>0</v>
      </c>
      <c r="AR169" s="223" t="s">
        <v>262</v>
      </c>
      <c r="AT169" s="223" t="s">
        <v>189</v>
      </c>
      <c r="AU169" s="223" t="s">
        <v>135</v>
      </c>
      <c r="AY169" s="17" t="s">
        <v>187</v>
      </c>
      <c r="BE169" s="224">
        <f>IF(N169="základní",J169,0)</f>
        <v>0</v>
      </c>
      <c r="BF169" s="224">
        <f>IF(N169="snížená",J169,0)</f>
        <v>0</v>
      </c>
      <c r="BG169" s="224">
        <f>IF(N169="zákl. přenesená",J169,0)</f>
        <v>0</v>
      </c>
      <c r="BH169" s="224">
        <f>IF(N169="sníž. přenesená",J169,0)</f>
        <v>0</v>
      </c>
      <c r="BI169" s="224">
        <f>IF(N169="nulová",J169,0)</f>
        <v>0</v>
      </c>
      <c r="BJ169" s="17" t="s">
        <v>135</v>
      </c>
      <c r="BK169" s="224">
        <f>ROUND(I169*H169,2)</f>
        <v>0</v>
      </c>
      <c r="BL169" s="17" t="s">
        <v>262</v>
      </c>
      <c r="BM169" s="223" t="s">
        <v>1661</v>
      </c>
    </row>
    <row r="170" spans="2:65" s="1" customFormat="1" ht="16.5" customHeight="1">
      <c r="B170" s="39"/>
      <c r="C170" s="250" t="s">
        <v>549</v>
      </c>
      <c r="D170" s="250" t="s">
        <v>275</v>
      </c>
      <c r="E170" s="251" t="s">
        <v>1662</v>
      </c>
      <c r="F170" s="252" t="s">
        <v>1663</v>
      </c>
      <c r="G170" s="253" t="s">
        <v>339</v>
      </c>
      <c r="H170" s="254">
        <v>6</v>
      </c>
      <c r="I170" s="255"/>
      <c r="J170" s="256">
        <f>ROUND(I170*H170,2)</f>
        <v>0</v>
      </c>
      <c r="K170" s="252" t="s">
        <v>1112</v>
      </c>
      <c r="L170" s="257"/>
      <c r="M170" s="258" t="s">
        <v>30</v>
      </c>
      <c r="N170" s="259" t="s">
        <v>49</v>
      </c>
      <c r="O170" s="84"/>
      <c r="P170" s="221">
        <f>O170*H170</f>
        <v>0</v>
      </c>
      <c r="Q170" s="221">
        <v>0</v>
      </c>
      <c r="R170" s="221">
        <f>Q170*H170</f>
        <v>0</v>
      </c>
      <c r="S170" s="221">
        <v>0</v>
      </c>
      <c r="T170" s="222">
        <f>S170*H170</f>
        <v>0</v>
      </c>
      <c r="AR170" s="223" t="s">
        <v>365</v>
      </c>
      <c r="AT170" s="223" t="s">
        <v>275</v>
      </c>
      <c r="AU170" s="223" t="s">
        <v>135</v>
      </c>
      <c r="AY170" s="17" t="s">
        <v>187</v>
      </c>
      <c r="BE170" s="224">
        <f>IF(N170="základní",J170,0)</f>
        <v>0</v>
      </c>
      <c r="BF170" s="224">
        <f>IF(N170="snížená",J170,0)</f>
        <v>0</v>
      </c>
      <c r="BG170" s="224">
        <f>IF(N170="zákl. přenesená",J170,0)</f>
        <v>0</v>
      </c>
      <c r="BH170" s="224">
        <f>IF(N170="sníž. přenesená",J170,0)</f>
        <v>0</v>
      </c>
      <c r="BI170" s="224">
        <f>IF(N170="nulová",J170,0)</f>
        <v>0</v>
      </c>
      <c r="BJ170" s="17" t="s">
        <v>135</v>
      </c>
      <c r="BK170" s="224">
        <f>ROUND(I170*H170,2)</f>
        <v>0</v>
      </c>
      <c r="BL170" s="17" t="s">
        <v>262</v>
      </c>
      <c r="BM170" s="223" t="s">
        <v>1664</v>
      </c>
    </row>
    <row r="171" spans="2:65" s="1" customFormat="1" ht="16.5" customHeight="1">
      <c r="B171" s="39"/>
      <c r="C171" s="212" t="s">
        <v>553</v>
      </c>
      <c r="D171" s="212" t="s">
        <v>189</v>
      </c>
      <c r="E171" s="213" t="s">
        <v>1665</v>
      </c>
      <c r="F171" s="214" t="s">
        <v>1666</v>
      </c>
      <c r="G171" s="215" t="s">
        <v>1030</v>
      </c>
      <c r="H171" s="216">
        <v>48</v>
      </c>
      <c r="I171" s="217"/>
      <c r="J171" s="218">
        <f>ROUND(I171*H171,2)</f>
        <v>0</v>
      </c>
      <c r="K171" s="214" t="s">
        <v>1112</v>
      </c>
      <c r="L171" s="44"/>
      <c r="M171" s="219" t="s">
        <v>30</v>
      </c>
      <c r="N171" s="220" t="s">
        <v>49</v>
      </c>
      <c r="O171" s="84"/>
      <c r="P171" s="221">
        <f>O171*H171</f>
        <v>0</v>
      </c>
      <c r="Q171" s="221">
        <v>0</v>
      </c>
      <c r="R171" s="221">
        <f>Q171*H171</f>
        <v>0</v>
      </c>
      <c r="S171" s="221">
        <v>0</v>
      </c>
      <c r="T171" s="222">
        <f>S171*H171</f>
        <v>0</v>
      </c>
      <c r="AR171" s="223" t="s">
        <v>262</v>
      </c>
      <c r="AT171" s="223" t="s">
        <v>189</v>
      </c>
      <c r="AU171" s="223" t="s">
        <v>135</v>
      </c>
      <c r="AY171" s="17" t="s">
        <v>187</v>
      </c>
      <c r="BE171" s="224">
        <f>IF(N171="základní",J171,0)</f>
        <v>0</v>
      </c>
      <c r="BF171" s="224">
        <f>IF(N171="snížená",J171,0)</f>
        <v>0</v>
      </c>
      <c r="BG171" s="224">
        <f>IF(N171="zákl. přenesená",J171,0)</f>
        <v>0</v>
      </c>
      <c r="BH171" s="224">
        <f>IF(N171="sníž. přenesená",J171,0)</f>
        <v>0</v>
      </c>
      <c r="BI171" s="224">
        <f>IF(N171="nulová",J171,0)</f>
        <v>0</v>
      </c>
      <c r="BJ171" s="17" t="s">
        <v>135</v>
      </c>
      <c r="BK171" s="224">
        <f>ROUND(I171*H171,2)</f>
        <v>0</v>
      </c>
      <c r="BL171" s="17" t="s">
        <v>262</v>
      </c>
      <c r="BM171" s="223" t="s">
        <v>1667</v>
      </c>
    </row>
    <row r="172" spans="2:65" s="1" customFormat="1" ht="16.5" customHeight="1">
      <c r="B172" s="39"/>
      <c r="C172" s="212" t="s">
        <v>557</v>
      </c>
      <c r="D172" s="212" t="s">
        <v>189</v>
      </c>
      <c r="E172" s="213" t="s">
        <v>1668</v>
      </c>
      <c r="F172" s="214" t="s">
        <v>1669</v>
      </c>
      <c r="G172" s="215" t="s">
        <v>1030</v>
      </c>
      <c r="H172" s="216">
        <v>24</v>
      </c>
      <c r="I172" s="217"/>
      <c r="J172" s="218">
        <f>ROUND(I172*H172,2)</f>
        <v>0</v>
      </c>
      <c r="K172" s="214" t="s">
        <v>1112</v>
      </c>
      <c r="L172" s="44"/>
      <c r="M172" s="219" t="s">
        <v>30</v>
      </c>
      <c r="N172" s="220" t="s">
        <v>49</v>
      </c>
      <c r="O172" s="84"/>
      <c r="P172" s="221">
        <f>O172*H172</f>
        <v>0</v>
      </c>
      <c r="Q172" s="221">
        <v>0</v>
      </c>
      <c r="R172" s="221">
        <f>Q172*H172</f>
        <v>0</v>
      </c>
      <c r="S172" s="221">
        <v>0</v>
      </c>
      <c r="T172" s="222">
        <f>S172*H172</f>
        <v>0</v>
      </c>
      <c r="AR172" s="223" t="s">
        <v>262</v>
      </c>
      <c r="AT172" s="223" t="s">
        <v>189</v>
      </c>
      <c r="AU172" s="223" t="s">
        <v>135</v>
      </c>
      <c r="AY172" s="17" t="s">
        <v>187</v>
      </c>
      <c r="BE172" s="224">
        <f>IF(N172="základní",J172,0)</f>
        <v>0</v>
      </c>
      <c r="BF172" s="224">
        <f>IF(N172="snížená",J172,0)</f>
        <v>0</v>
      </c>
      <c r="BG172" s="224">
        <f>IF(N172="zákl. přenesená",J172,0)</f>
        <v>0</v>
      </c>
      <c r="BH172" s="224">
        <f>IF(N172="sníž. přenesená",J172,0)</f>
        <v>0</v>
      </c>
      <c r="BI172" s="224">
        <f>IF(N172="nulová",J172,0)</f>
        <v>0</v>
      </c>
      <c r="BJ172" s="17" t="s">
        <v>135</v>
      </c>
      <c r="BK172" s="224">
        <f>ROUND(I172*H172,2)</f>
        <v>0</v>
      </c>
      <c r="BL172" s="17" t="s">
        <v>262</v>
      </c>
      <c r="BM172" s="223" t="s">
        <v>1670</v>
      </c>
    </row>
    <row r="173" spans="2:65" s="1" customFormat="1" ht="16.5" customHeight="1">
      <c r="B173" s="39"/>
      <c r="C173" s="212" t="s">
        <v>561</v>
      </c>
      <c r="D173" s="212" t="s">
        <v>189</v>
      </c>
      <c r="E173" s="213" t="s">
        <v>1671</v>
      </c>
      <c r="F173" s="214" t="s">
        <v>1423</v>
      </c>
      <c r="G173" s="215" t="s">
        <v>436</v>
      </c>
      <c r="H173" s="216">
        <v>1</v>
      </c>
      <c r="I173" s="217"/>
      <c r="J173" s="218">
        <f>ROUND(I173*H173,2)</f>
        <v>0</v>
      </c>
      <c r="K173" s="214" t="s">
        <v>1112</v>
      </c>
      <c r="L173" s="44"/>
      <c r="M173" s="219" t="s">
        <v>30</v>
      </c>
      <c r="N173" s="220" t="s">
        <v>49</v>
      </c>
      <c r="O173" s="84"/>
      <c r="P173" s="221">
        <f>O173*H173</f>
        <v>0</v>
      </c>
      <c r="Q173" s="221">
        <v>0</v>
      </c>
      <c r="R173" s="221">
        <f>Q173*H173</f>
        <v>0</v>
      </c>
      <c r="S173" s="221">
        <v>0</v>
      </c>
      <c r="T173" s="222">
        <f>S173*H173</f>
        <v>0</v>
      </c>
      <c r="AR173" s="223" t="s">
        <v>262</v>
      </c>
      <c r="AT173" s="223" t="s">
        <v>189</v>
      </c>
      <c r="AU173" s="223" t="s">
        <v>135</v>
      </c>
      <c r="AY173" s="17" t="s">
        <v>187</v>
      </c>
      <c r="BE173" s="224">
        <f>IF(N173="základní",J173,0)</f>
        <v>0</v>
      </c>
      <c r="BF173" s="224">
        <f>IF(N173="snížená",J173,0)</f>
        <v>0</v>
      </c>
      <c r="BG173" s="224">
        <f>IF(N173="zákl. přenesená",J173,0)</f>
        <v>0</v>
      </c>
      <c r="BH173" s="224">
        <f>IF(N173="sníž. přenesená",J173,0)</f>
        <v>0</v>
      </c>
      <c r="BI173" s="224">
        <f>IF(N173="nulová",J173,0)</f>
        <v>0</v>
      </c>
      <c r="BJ173" s="17" t="s">
        <v>135</v>
      </c>
      <c r="BK173" s="224">
        <f>ROUND(I173*H173,2)</f>
        <v>0</v>
      </c>
      <c r="BL173" s="17" t="s">
        <v>262</v>
      </c>
      <c r="BM173" s="223" t="s">
        <v>1672</v>
      </c>
    </row>
    <row r="174" spans="2:65" s="1" customFormat="1" ht="24" customHeight="1">
      <c r="B174" s="39"/>
      <c r="C174" s="212" t="s">
        <v>565</v>
      </c>
      <c r="D174" s="212" t="s">
        <v>189</v>
      </c>
      <c r="E174" s="213" t="s">
        <v>1673</v>
      </c>
      <c r="F174" s="214" t="s">
        <v>1674</v>
      </c>
      <c r="G174" s="215" t="s">
        <v>236</v>
      </c>
      <c r="H174" s="216">
        <v>2070</v>
      </c>
      <c r="I174" s="217"/>
      <c r="J174" s="218">
        <f>ROUND(I174*H174,2)</f>
        <v>0</v>
      </c>
      <c r="K174" s="214" t="s">
        <v>193</v>
      </c>
      <c r="L174" s="44"/>
      <c r="M174" s="219" t="s">
        <v>30</v>
      </c>
      <c r="N174" s="220" t="s">
        <v>49</v>
      </c>
      <c r="O174" s="84"/>
      <c r="P174" s="221">
        <f>O174*H174</f>
        <v>0</v>
      </c>
      <c r="Q174" s="221">
        <v>0.00069</v>
      </c>
      <c r="R174" s="221">
        <f>Q174*H174</f>
        <v>1.4283</v>
      </c>
      <c r="S174" s="221">
        <v>0</v>
      </c>
      <c r="T174" s="222">
        <f>S174*H174</f>
        <v>0</v>
      </c>
      <c r="AR174" s="223" t="s">
        <v>262</v>
      </c>
      <c r="AT174" s="223" t="s">
        <v>189</v>
      </c>
      <c r="AU174" s="223" t="s">
        <v>135</v>
      </c>
      <c r="AY174" s="17" t="s">
        <v>187</v>
      </c>
      <c r="BE174" s="224">
        <f>IF(N174="základní",J174,0)</f>
        <v>0</v>
      </c>
      <c r="BF174" s="224">
        <f>IF(N174="snížená",J174,0)</f>
        <v>0</v>
      </c>
      <c r="BG174" s="224">
        <f>IF(N174="zákl. přenesená",J174,0)</f>
        <v>0</v>
      </c>
      <c r="BH174" s="224">
        <f>IF(N174="sníž. přenesená",J174,0)</f>
        <v>0</v>
      </c>
      <c r="BI174" s="224">
        <f>IF(N174="nulová",J174,0)</f>
        <v>0</v>
      </c>
      <c r="BJ174" s="17" t="s">
        <v>135</v>
      </c>
      <c r="BK174" s="224">
        <f>ROUND(I174*H174,2)</f>
        <v>0</v>
      </c>
      <c r="BL174" s="17" t="s">
        <v>262</v>
      </c>
      <c r="BM174" s="223" t="s">
        <v>1675</v>
      </c>
    </row>
    <row r="175" spans="2:65" s="1" customFormat="1" ht="24" customHeight="1">
      <c r="B175" s="39"/>
      <c r="C175" s="212" t="s">
        <v>569</v>
      </c>
      <c r="D175" s="212" t="s">
        <v>189</v>
      </c>
      <c r="E175" s="213" t="s">
        <v>1676</v>
      </c>
      <c r="F175" s="214" t="s">
        <v>1677</v>
      </c>
      <c r="G175" s="215" t="s">
        <v>242</v>
      </c>
      <c r="H175" s="216">
        <v>230</v>
      </c>
      <c r="I175" s="217"/>
      <c r="J175" s="218">
        <f>ROUND(I175*H175,2)</f>
        <v>0</v>
      </c>
      <c r="K175" s="214" t="s">
        <v>193</v>
      </c>
      <c r="L175" s="44"/>
      <c r="M175" s="219" t="s">
        <v>30</v>
      </c>
      <c r="N175" s="220" t="s">
        <v>49</v>
      </c>
      <c r="O175" s="84"/>
      <c r="P175" s="221">
        <f>O175*H175</f>
        <v>0</v>
      </c>
      <c r="Q175" s="221">
        <v>0.00174</v>
      </c>
      <c r="R175" s="221">
        <f>Q175*H175</f>
        <v>0.4002</v>
      </c>
      <c r="S175" s="221">
        <v>0</v>
      </c>
      <c r="T175" s="222">
        <f>S175*H175</f>
        <v>0</v>
      </c>
      <c r="AR175" s="223" t="s">
        <v>262</v>
      </c>
      <c r="AT175" s="223" t="s">
        <v>189</v>
      </c>
      <c r="AU175" s="223" t="s">
        <v>135</v>
      </c>
      <c r="AY175" s="17" t="s">
        <v>187</v>
      </c>
      <c r="BE175" s="224">
        <f>IF(N175="základní",J175,0)</f>
        <v>0</v>
      </c>
      <c r="BF175" s="224">
        <f>IF(N175="snížená",J175,0)</f>
        <v>0</v>
      </c>
      <c r="BG175" s="224">
        <f>IF(N175="zákl. přenesená",J175,0)</f>
        <v>0</v>
      </c>
      <c r="BH175" s="224">
        <f>IF(N175="sníž. přenesená",J175,0)</f>
        <v>0</v>
      </c>
      <c r="BI175" s="224">
        <f>IF(N175="nulová",J175,0)</f>
        <v>0</v>
      </c>
      <c r="BJ175" s="17" t="s">
        <v>135</v>
      </c>
      <c r="BK175" s="224">
        <f>ROUND(I175*H175,2)</f>
        <v>0</v>
      </c>
      <c r="BL175" s="17" t="s">
        <v>262</v>
      </c>
      <c r="BM175" s="223" t="s">
        <v>1678</v>
      </c>
    </row>
    <row r="176" spans="2:65" s="1" customFormat="1" ht="16.5" customHeight="1">
      <c r="B176" s="39"/>
      <c r="C176" s="212" t="s">
        <v>574</v>
      </c>
      <c r="D176" s="212" t="s">
        <v>189</v>
      </c>
      <c r="E176" s="213" t="s">
        <v>1679</v>
      </c>
      <c r="F176" s="214" t="s">
        <v>1680</v>
      </c>
      <c r="G176" s="215" t="s">
        <v>242</v>
      </c>
      <c r="H176" s="216">
        <v>230</v>
      </c>
      <c r="I176" s="217"/>
      <c r="J176" s="218">
        <f>ROUND(I176*H176,2)</f>
        <v>0</v>
      </c>
      <c r="K176" s="214" t="s">
        <v>193</v>
      </c>
      <c r="L176" s="44"/>
      <c r="M176" s="219" t="s">
        <v>30</v>
      </c>
      <c r="N176" s="220" t="s">
        <v>49</v>
      </c>
      <c r="O176" s="84"/>
      <c r="P176" s="221">
        <f>O176*H176</f>
        <v>0</v>
      </c>
      <c r="Q176" s="221">
        <v>0.00029</v>
      </c>
      <c r="R176" s="221">
        <f>Q176*H176</f>
        <v>0.0667</v>
      </c>
      <c r="S176" s="221">
        <v>0</v>
      </c>
      <c r="T176" s="222">
        <f>S176*H176</f>
        <v>0</v>
      </c>
      <c r="AR176" s="223" t="s">
        <v>262</v>
      </c>
      <c r="AT176" s="223" t="s">
        <v>189</v>
      </c>
      <c r="AU176" s="223" t="s">
        <v>135</v>
      </c>
      <c r="AY176" s="17" t="s">
        <v>187</v>
      </c>
      <c r="BE176" s="224">
        <f>IF(N176="základní",J176,0)</f>
        <v>0</v>
      </c>
      <c r="BF176" s="224">
        <f>IF(N176="snížená",J176,0)</f>
        <v>0</v>
      </c>
      <c r="BG176" s="224">
        <f>IF(N176="zákl. přenesená",J176,0)</f>
        <v>0</v>
      </c>
      <c r="BH176" s="224">
        <f>IF(N176="sníž. přenesená",J176,0)</f>
        <v>0</v>
      </c>
      <c r="BI176" s="224">
        <f>IF(N176="nulová",J176,0)</f>
        <v>0</v>
      </c>
      <c r="BJ176" s="17" t="s">
        <v>135</v>
      </c>
      <c r="BK176" s="224">
        <f>ROUND(I176*H176,2)</f>
        <v>0</v>
      </c>
      <c r="BL176" s="17" t="s">
        <v>262</v>
      </c>
      <c r="BM176" s="223" t="s">
        <v>1681</v>
      </c>
    </row>
    <row r="177" spans="2:65" s="1" customFormat="1" ht="16.5" customHeight="1">
      <c r="B177" s="39"/>
      <c r="C177" s="212" t="s">
        <v>578</v>
      </c>
      <c r="D177" s="212" t="s">
        <v>189</v>
      </c>
      <c r="E177" s="213" t="s">
        <v>1682</v>
      </c>
      <c r="F177" s="214" t="s">
        <v>1683</v>
      </c>
      <c r="G177" s="215" t="s">
        <v>236</v>
      </c>
      <c r="H177" s="216">
        <v>230</v>
      </c>
      <c r="I177" s="217"/>
      <c r="J177" s="218">
        <f>ROUND(I177*H177,2)</f>
        <v>0</v>
      </c>
      <c r="K177" s="214" t="s">
        <v>193</v>
      </c>
      <c r="L177" s="44"/>
      <c r="M177" s="219" t="s">
        <v>30</v>
      </c>
      <c r="N177" s="220" t="s">
        <v>49</v>
      </c>
      <c r="O177" s="84"/>
      <c r="P177" s="221">
        <f>O177*H177</f>
        <v>0</v>
      </c>
      <c r="Q177" s="221">
        <v>7E-05</v>
      </c>
      <c r="R177" s="221">
        <f>Q177*H177</f>
        <v>0.0161</v>
      </c>
      <c r="S177" s="221">
        <v>0</v>
      </c>
      <c r="T177" s="222">
        <f>S177*H177</f>
        <v>0</v>
      </c>
      <c r="AR177" s="223" t="s">
        <v>262</v>
      </c>
      <c r="AT177" s="223" t="s">
        <v>189</v>
      </c>
      <c r="AU177" s="223" t="s">
        <v>135</v>
      </c>
      <c r="AY177" s="17" t="s">
        <v>187</v>
      </c>
      <c r="BE177" s="224">
        <f>IF(N177="základní",J177,0)</f>
        <v>0</v>
      </c>
      <c r="BF177" s="224">
        <f>IF(N177="snížená",J177,0)</f>
        <v>0</v>
      </c>
      <c r="BG177" s="224">
        <f>IF(N177="zákl. přenesená",J177,0)</f>
        <v>0</v>
      </c>
      <c r="BH177" s="224">
        <f>IF(N177="sníž. přenesená",J177,0)</f>
        <v>0</v>
      </c>
      <c r="BI177" s="224">
        <f>IF(N177="nulová",J177,0)</f>
        <v>0</v>
      </c>
      <c r="BJ177" s="17" t="s">
        <v>135</v>
      </c>
      <c r="BK177" s="224">
        <f>ROUND(I177*H177,2)</f>
        <v>0</v>
      </c>
      <c r="BL177" s="17" t="s">
        <v>262</v>
      </c>
      <c r="BM177" s="223" t="s">
        <v>1684</v>
      </c>
    </row>
    <row r="178" spans="2:65" s="1" customFormat="1" ht="24" customHeight="1">
      <c r="B178" s="39"/>
      <c r="C178" s="212" t="s">
        <v>582</v>
      </c>
      <c r="D178" s="212" t="s">
        <v>189</v>
      </c>
      <c r="E178" s="213" t="s">
        <v>1685</v>
      </c>
      <c r="F178" s="214" t="s">
        <v>1686</v>
      </c>
      <c r="G178" s="215" t="s">
        <v>339</v>
      </c>
      <c r="H178" s="216">
        <v>23</v>
      </c>
      <c r="I178" s="217"/>
      <c r="J178" s="218">
        <f>ROUND(I178*H178,2)</f>
        <v>0</v>
      </c>
      <c r="K178" s="214" t="s">
        <v>193</v>
      </c>
      <c r="L178" s="44"/>
      <c r="M178" s="219" t="s">
        <v>30</v>
      </c>
      <c r="N178" s="220" t="s">
        <v>49</v>
      </c>
      <c r="O178" s="84"/>
      <c r="P178" s="221">
        <f>O178*H178</f>
        <v>0</v>
      </c>
      <c r="Q178" s="221">
        <v>9E-05</v>
      </c>
      <c r="R178" s="221">
        <f>Q178*H178</f>
        <v>0.0020700000000000002</v>
      </c>
      <c r="S178" s="221">
        <v>0</v>
      </c>
      <c r="T178" s="222">
        <f>S178*H178</f>
        <v>0</v>
      </c>
      <c r="AR178" s="223" t="s">
        <v>262</v>
      </c>
      <c r="AT178" s="223" t="s">
        <v>189</v>
      </c>
      <c r="AU178" s="223" t="s">
        <v>135</v>
      </c>
      <c r="AY178" s="17" t="s">
        <v>187</v>
      </c>
      <c r="BE178" s="224">
        <f>IF(N178="základní",J178,0)</f>
        <v>0</v>
      </c>
      <c r="BF178" s="224">
        <f>IF(N178="snížená",J178,0)</f>
        <v>0</v>
      </c>
      <c r="BG178" s="224">
        <f>IF(N178="zákl. přenesená",J178,0)</f>
        <v>0</v>
      </c>
      <c r="BH178" s="224">
        <f>IF(N178="sníž. přenesená",J178,0)</f>
        <v>0</v>
      </c>
      <c r="BI178" s="224">
        <f>IF(N178="nulová",J178,0)</f>
        <v>0</v>
      </c>
      <c r="BJ178" s="17" t="s">
        <v>135</v>
      </c>
      <c r="BK178" s="224">
        <f>ROUND(I178*H178,2)</f>
        <v>0</v>
      </c>
      <c r="BL178" s="17" t="s">
        <v>262</v>
      </c>
      <c r="BM178" s="223" t="s">
        <v>1687</v>
      </c>
    </row>
    <row r="179" spans="2:65" s="1" customFormat="1" ht="24" customHeight="1">
      <c r="B179" s="39"/>
      <c r="C179" s="212" t="s">
        <v>586</v>
      </c>
      <c r="D179" s="212" t="s">
        <v>189</v>
      </c>
      <c r="E179" s="213" t="s">
        <v>1688</v>
      </c>
      <c r="F179" s="214" t="s">
        <v>1689</v>
      </c>
      <c r="G179" s="215" t="s">
        <v>339</v>
      </c>
      <c r="H179" s="216">
        <v>1</v>
      </c>
      <c r="I179" s="217"/>
      <c r="J179" s="218">
        <f>ROUND(I179*H179,2)</f>
        <v>0</v>
      </c>
      <c r="K179" s="214" t="s">
        <v>193</v>
      </c>
      <c r="L179" s="44"/>
      <c r="M179" s="219" t="s">
        <v>30</v>
      </c>
      <c r="N179" s="220" t="s">
        <v>49</v>
      </c>
      <c r="O179" s="84"/>
      <c r="P179" s="221">
        <f>O179*H179</f>
        <v>0</v>
      </c>
      <c r="Q179" s="221">
        <v>0.0073</v>
      </c>
      <c r="R179" s="221">
        <f>Q179*H179</f>
        <v>0.0073</v>
      </c>
      <c r="S179" s="221">
        <v>0</v>
      </c>
      <c r="T179" s="222">
        <f>S179*H179</f>
        <v>0</v>
      </c>
      <c r="AR179" s="223" t="s">
        <v>262</v>
      </c>
      <c r="AT179" s="223" t="s">
        <v>189</v>
      </c>
      <c r="AU179" s="223" t="s">
        <v>135</v>
      </c>
      <c r="AY179" s="17" t="s">
        <v>187</v>
      </c>
      <c r="BE179" s="224">
        <f>IF(N179="základní",J179,0)</f>
        <v>0</v>
      </c>
      <c r="BF179" s="224">
        <f>IF(N179="snížená",J179,0)</f>
        <v>0</v>
      </c>
      <c r="BG179" s="224">
        <f>IF(N179="zákl. přenesená",J179,0)</f>
        <v>0</v>
      </c>
      <c r="BH179" s="224">
        <f>IF(N179="sníž. přenesená",J179,0)</f>
        <v>0</v>
      </c>
      <c r="BI179" s="224">
        <f>IF(N179="nulová",J179,0)</f>
        <v>0</v>
      </c>
      <c r="BJ179" s="17" t="s">
        <v>135</v>
      </c>
      <c r="BK179" s="224">
        <f>ROUND(I179*H179,2)</f>
        <v>0</v>
      </c>
      <c r="BL179" s="17" t="s">
        <v>262</v>
      </c>
      <c r="BM179" s="223" t="s">
        <v>1690</v>
      </c>
    </row>
    <row r="180" spans="2:65" s="1" customFormat="1" ht="24" customHeight="1">
      <c r="B180" s="39"/>
      <c r="C180" s="212" t="s">
        <v>590</v>
      </c>
      <c r="D180" s="212" t="s">
        <v>189</v>
      </c>
      <c r="E180" s="213" t="s">
        <v>1691</v>
      </c>
      <c r="F180" s="214" t="s">
        <v>1692</v>
      </c>
      <c r="G180" s="215" t="s">
        <v>339</v>
      </c>
      <c r="H180" s="216">
        <v>1</v>
      </c>
      <c r="I180" s="217"/>
      <c r="J180" s="218">
        <f>ROUND(I180*H180,2)</f>
        <v>0</v>
      </c>
      <c r="K180" s="214" t="s">
        <v>193</v>
      </c>
      <c r="L180" s="44"/>
      <c r="M180" s="219" t="s">
        <v>30</v>
      </c>
      <c r="N180" s="220" t="s">
        <v>49</v>
      </c>
      <c r="O180" s="84"/>
      <c r="P180" s="221">
        <f>O180*H180</f>
        <v>0</v>
      </c>
      <c r="Q180" s="221">
        <v>0.0077</v>
      </c>
      <c r="R180" s="221">
        <f>Q180*H180</f>
        <v>0.0077</v>
      </c>
      <c r="S180" s="221">
        <v>0</v>
      </c>
      <c r="T180" s="222">
        <f>S180*H180</f>
        <v>0</v>
      </c>
      <c r="AR180" s="223" t="s">
        <v>262</v>
      </c>
      <c r="AT180" s="223" t="s">
        <v>189</v>
      </c>
      <c r="AU180" s="223" t="s">
        <v>135</v>
      </c>
      <c r="AY180" s="17" t="s">
        <v>187</v>
      </c>
      <c r="BE180" s="224">
        <f>IF(N180="základní",J180,0)</f>
        <v>0</v>
      </c>
      <c r="BF180" s="224">
        <f>IF(N180="snížená",J180,0)</f>
        <v>0</v>
      </c>
      <c r="BG180" s="224">
        <f>IF(N180="zákl. přenesená",J180,0)</f>
        <v>0</v>
      </c>
      <c r="BH180" s="224">
        <f>IF(N180="sníž. přenesená",J180,0)</f>
        <v>0</v>
      </c>
      <c r="BI180" s="224">
        <f>IF(N180="nulová",J180,0)</f>
        <v>0</v>
      </c>
      <c r="BJ180" s="17" t="s">
        <v>135</v>
      </c>
      <c r="BK180" s="224">
        <f>ROUND(I180*H180,2)</f>
        <v>0</v>
      </c>
      <c r="BL180" s="17" t="s">
        <v>262</v>
      </c>
      <c r="BM180" s="223" t="s">
        <v>1693</v>
      </c>
    </row>
    <row r="181" spans="2:65" s="1" customFormat="1" ht="24" customHeight="1">
      <c r="B181" s="39"/>
      <c r="C181" s="212" t="s">
        <v>595</v>
      </c>
      <c r="D181" s="212" t="s">
        <v>189</v>
      </c>
      <c r="E181" s="213" t="s">
        <v>1694</v>
      </c>
      <c r="F181" s="214" t="s">
        <v>1695</v>
      </c>
      <c r="G181" s="215" t="s">
        <v>339</v>
      </c>
      <c r="H181" s="216">
        <v>1</v>
      </c>
      <c r="I181" s="217"/>
      <c r="J181" s="218">
        <f>ROUND(I181*H181,2)</f>
        <v>0</v>
      </c>
      <c r="K181" s="214" t="s">
        <v>193</v>
      </c>
      <c r="L181" s="44"/>
      <c r="M181" s="219" t="s">
        <v>30</v>
      </c>
      <c r="N181" s="220" t="s">
        <v>49</v>
      </c>
      <c r="O181" s="84"/>
      <c r="P181" s="221">
        <f>O181*H181</f>
        <v>0</v>
      </c>
      <c r="Q181" s="221">
        <v>0.0157</v>
      </c>
      <c r="R181" s="221">
        <f>Q181*H181</f>
        <v>0.0157</v>
      </c>
      <c r="S181" s="221">
        <v>0</v>
      </c>
      <c r="T181" s="222">
        <f>S181*H181</f>
        <v>0</v>
      </c>
      <c r="AR181" s="223" t="s">
        <v>262</v>
      </c>
      <c r="AT181" s="223" t="s">
        <v>189</v>
      </c>
      <c r="AU181" s="223" t="s">
        <v>135</v>
      </c>
      <c r="AY181" s="17" t="s">
        <v>187</v>
      </c>
      <c r="BE181" s="224">
        <f>IF(N181="základní",J181,0)</f>
        <v>0</v>
      </c>
      <c r="BF181" s="224">
        <f>IF(N181="snížená",J181,0)</f>
        <v>0</v>
      </c>
      <c r="BG181" s="224">
        <f>IF(N181="zákl. přenesená",J181,0)</f>
        <v>0</v>
      </c>
      <c r="BH181" s="224">
        <f>IF(N181="sníž. přenesená",J181,0)</f>
        <v>0</v>
      </c>
      <c r="BI181" s="224">
        <f>IF(N181="nulová",J181,0)</f>
        <v>0</v>
      </c>
      <c r="BJ181" s="17" t="s">
        <v>135</v>
      </c>
      <c r="BK181" s="224">
        <f>ROUND(I181*H181,2)</f>
        <v>0</v>
      </c>
      <c r="BL181" s="17" t="s">
        <v>262</v>
      </c>
      <c r="BM181" s="223" t="s">
        <v>1696</v>
      </c>
    </row>
    <row r="182" spans="2:65" s="1" customFormat="1" ht="24" customHeight="1">
      <c r="B182" s="39"/>
      <c r="C182" s="212" t="s">
        <v>600</v>
      </c>
      <c r="D182" s="212" t="s">
        <v>189</v>
      </c>
      <c r="E182" s="213" t="s">
        <v>1697</v>
      </c>
      <c r="F182" s="214" t="s">
        <v>1698</v>
      </c>
      <c r="G182" s="215" t="s">
        <v>339</v>
      </c>
      <c r="H182" s="216">
        <v>1</v>
      </c>
      <c r="I182" s="217"/>
      <c r="J182" s="218">
        <f>ROUND(I182*H182,2)</f>
        <v>0</v>
      </c>
      <c r="K182" s="214" t="s">
        <v>193</v>
      </c>
      <c r="L182" s="44"/>
      <c r="M182" s="219" t="s">
        <v>30</v>
      </c>
      <c r="N182" s="220" t="s">
        <v>49</v>
      </c>
      <c r="O182" s="84"/>
      <c r="P182" s="221">
        <f>O182*H182</f>
        <v>0</v>
      </c>
      <c r="Q182" s="221">
        <v>0.0172</v>
      </c>
      <c r="R182" s="221">
        <f>Q182*H182</f>
        <v>0.0172</v>
      </c>
      <c r="S182" s="221">
        <v>0</v>
      </c>
      <c r="T182" s="222">
        <f>S182*H182</f>
        <v>0</v>
      </c>
      <c r="AR182" s="223" t="s">
        <v>262</v>
      </c>
      <c r="AT182" s="223" t="s">
        <v>189</v>
      </c>
      <c r="AU182" s="223" t="s">
        <v>135</v>
      </c>
      <c r="AY182" s="17" t="s">
        <v>187</v>
      </c>
      <c r="BE182" s="224">
        <f>IF(N182="základní",J182,0)</f>
        <v>0</v>
      </c>
      <c r="BF182" s="224">
        <f>IF(N182="snížená",J182,0)</f>
        <v>0</v>
      </c>
      <c r="BG182" s="224">
        <f>IF(N182="zákl. přenesená",J182,0)</f>
        <v>0</v>
      </c>
      <c r="BH182" s="224">
        <f>IF(N182="sníž. přenesená",J182,0)</f>
        <v>0</v>
      </c>
      <c r="BI182" s="224">
        <f>IF(N182="nulová",J182,0)</f>
        <v>0</v>
      </c>
      <c r="BJ182" s="17" t="s">
        <v>135</v>
      </c>
      <c r="BK182" s="224">
        <f>ROUND(I182*H182,2)</f>
        <v>0</v>
      </c>
      <c r="BL182" s="17" t="s">
        <v>262</v>
      </c>
      <c r="BM182" s="223" t="s">
        <v>1699</v>
      </c>
    </row>
    <row r="183" spans="2:65" s="1" customFormat="1" ht="24" customHeight="1">
      <c r="B183" s="39"/>
      <c r="C183" s="212" t="s">
        <v>604</v>
      </c>
      <c r="D183" s="212" t="s">
        <v>189</v>
      </c>
      <c r="E183" s="213" t="s">
        <v>1700</v>
      </c>
      <c r="F183" s="214" t="s">
        <v>1701</v>
      </c>
      <c r="G183" s="215" t="s">
        <v>339</v>
      </c>
      <c r="H183" s="216">
        <v>6</v>
      </c>
      <c r="I183" s="217"/>
      <c r="J183" s="218">
        <f>ROUND(I183*H183,2)</f>
        <v>0</v>
      </c>
      <c r="K183" s="214" t="s">
        <v>193</v>
      </c>
      <c r="L183" s="44"/>
      <c r="M183" s="219" t="s">
        <v>30</v>
      </c>
      <c r="N183" s="220" t="s">
        <v>49</v>
      </c>
      <c r="O183" s="84"/>
      <c r="P183" s="221">
        <f>O183*H183</f>
        <v>0</v>
      </c>
      <c r="Q183" s="221">
        <v>7E-05</v>
      </c>
      <c r="R183" s="221">
        <f>Q183*H183</f>
        <v>0.00041999999999999996</v>
      </c>
      <c r="S183" s="221">
        <v>0</v>
      </c>
      <c r="T183" s="222">
        <f>S183*H183</f>
        <v>0</v>
      </c>
      <c r="AR183" s="223" t="s">
        <v>262</v>
      </c>
      <c r="AT183" s="223" t="s">
        <v>189</v>
      </c>
      <c r="AU183" s="223" t="s">
        <v>135</v>
      </c>
      <c r="AY183" s="17" t="s">
        <v>187</v>
      </c>
      <c r="BE183" s="224">
        <f>IF(N183="základní",J183,0)</f>
        <v>0</v>
      </c>
      <c r="BF183" s="224">
        <f>IF(N183="snížená",J183,0)</f>
        <v>0</v>
      </c>
      <c r="BG183" s="224">
        <f>IF(N183="zákl. přenesená",J183,0)</f>
        <v>0</v>
      </c>
      <c r="BH183" s="224">
        <f>IF(N183="sníž. přenesená",J183,0)</f>
        <v>0</v>
      </c>
      <c r="BI183" s="224">
        <f>IF(N183="nulová",J183,0)</f>
        <v>0</v>
      </c>
      <c r="BJ183" s="17" t="s">
        <v>135</v>
      </c>
      <c r="BK183" s="224">
        <f>ROUND(I183*H183,2)</f>
        <v>0</v>
      </c>
      <c r="BL183" s="17" t="s">
        <v>262</v>
      </c>
      <c r="BM183" s="223" t="s">
        <v>1702</v>
      </c>
    </row>
    <row r="184" spans="2:65" s="1" customFormat="1" ht="24" customHeight="1">
      <c r="B184" s="39"/>
      <c r="C184" s="212" t="s">
        <v>609</v>
      </c>
      <c r="D184" s="212" t="s">
        <v>189</v>
      </c>
      <c r="E184" s="213" t="s">
        <v>1703</v>
      </c>
      <c r="F184" s="214" t="s">
        <v>1704</v>
      </c>
      <c r="G184" s="215" t="s">
        <v>339</v>
      </c>
      <c r="H184" s="216">
        <v>9</v>
      </c>
      <c r="I184" s="217"/>
      <c r="J184" s="218">
        <f>ROUND(I184*H184,2)</f>
        <v>0</v>
      </c>
      <c r="K184" s="214" t="s">
        <v>193</v>
      </c>
      <c r="L184" s="44"/>
      <c r="M184" s="219" t="s">
        <v>30</v>
      </c>
      <c r="N184" s="220" t="s">
        <v>49</v>
      </c>
      <c r="O184" s="84"/>
      <c r="P184" s="221">
        <f>O184*H184</f>
        <v>0</v>
      </c>
      <c r="Q184" s="221">
        <v>8E-05</v>
      </c>
      <c r="R184" s="221">
        <f>Q184*H184</f>
        <v>0.00072</v>
      </c>
      <c r="S184" s="221">
        <v>0</v>
      </c>
      <c r="T184" s="222">
        <f>S184*H184</f>
        <v>0</v>
      </c>
      <c r="AR184" s="223" t="s">
        <v>262</v>
      </c>
      <c r="AT184" s="223" t="s">
        <v>189</v>
      </c>
      <c r="AU184" s="223" t="s">
        <v>135</v>
      </c>
      <c r="AY184" s="17" t="s">
        <v>187</v>
      </c>
      <c r="BE184" s="224">
        <f>IF(N184="základní",J184,0)</f>
        <v>0</v>
      </c>
      <c r="BF184" s="224">
        <f>IF(N184="snížená",J184,0)</f>
        <v>0</v>
      </c>
      <c r="BG184" s="224">
        <f>IF(N184="zákl. přenesená",J184,0)</f>
        <v>0</v>
      </c>
      <c r="BH184" s="224">
        <f>IF(N184="sníž. přenesená",J184,0)</f>
        <v>0</v>
      </c>
      <c r="BI184" s="224">
        <f>IF(N184="nulová",J184,0)</f>
        <v>0</v>
      </c>
      <c r="BJ184" s="17" t="s">
        <v>135</v>
      </c>
      <c r="BK184" s="224">
        <f>ROUND(I184*H184,2)</f>
        <v>0</v>
      </c>
      <c r="BL184" s="17" t="s">
        <v>262</v>
      </c>
      <c r="BM184" s="223" t="s">
        <v>1705</v>
      </c>
    </row>
    <row r="185" spans="2:65" s="1" customFormat="1" ht="24" customHeight="1">
      <c r="B185" s="39"/>
      <c r="C185" s="212" t="s">
        <v>615</v>
      </c>
      <c r="D185" s="212" t="s">
        <v>189</v>
      </c>
      <c r="E185" s="213" t="s">
        <v>1706</v>
      </c>
      <c r="F185" s="214" t="s">
        <v>1707</v>
      </c>
      <c r="G185" s="215" t="s">
        <v>339</v>
      </c>
      <c r="H185" s="216">
        <v>23</v>
      </c>
      <c r="I185" s="217"/>
      <c r="J185" s="218">
        <f>ROUND(I185*H185,2)</f>
        <v>0</v>
      </c>
      <c r="K185" s="214" t="s">
        <v>193</v>
      </c>
      <c r="L185" s="44"/>
      <c r="M185" s="219" t="s">
        <v>30</v>
      </c>
      <c r="N185" s="220" t="s">
        <v>49</v>
      </c>
      <c r="O185" s="84"/>
      <c r="P185" s="221">
        <f>O185*H185</f>
        <v>0</v>
      </c>
      <c r="Q185" s="221">
        <v>0.00012</v>
      </c>
      <c r="R185" s="221">
        <f>Q185*H185</f>
        <v>0.00276</v>
      </c>
      <c r="S185" s="221">
        <v>0</v>
      </c>
      <c r="T185" s="222">
        <f>S185*H185</f>
        <v>0</v>
      </c>
      <c r="AR185" s="223" t="s">
        <v>262</v>
      </c>
      <c r="AT185" s="223" t="s">
        <v>189</v>
      </c>
      <c r="AU185" s="223" t="s">
        <v>135</v>
      </c>
      <c r="AY185" s="17" t="s">
        <v>187</v>
      </c>
      <c r="BE185" s="224">
        <f>IF(N185="základní",J185,0)</f>
        <v>0</v>
      </c>
      <c r="BF185" s="224">
        <f>IF(N185="snížená",J185,0)</f>
        <v>0</v>
      </c>
      <c r="BG185" s="224">
        <f>IF(N185="zákl. přenesená",J185,0)</f>
        <v>0</v>
      </c>
      <c r="BH185" s="224">
        <f>IF(N185="sníž. přenesená",J185,0)</f>
        <v>0</v>
      </c>
      <c r="BI185" s="224">
        <f>IF(N185="nulová",J185,0)</f>
        <v>0</v>
      </c>
      <c r="BJ185" s="17" t="s">
        <v>135</v>
      </c>
      <c r="BK185" s="224">
        <f>ROUND(I185*H185,2)</f>
        <v>0</v>
      </c>
      <c r="BL185" s="17" t="s">
        <v>262</v>
      </c>
      <c r="BM185" s="223" t="s">
        <v>1708</v>
      </c>
    </row>
    <row r="186" spans="2:65" s="1" customFormat="1" ht="24" customHeight="1">
      <c r="B186" s="39"/>
      <c r="C186" s="212" t="s">
        <v>623</v>
      </c>
      <c r="D186" s="212" t="s">
        <v>189</v>
      </c>
      <c r="E186" s="213" t="s">
        <v>1709</v>
      </c>
      <c r="F186" s="214" t="s">
        <v>1710</v>
      </c>
      <c r="G186" s="215" t="s">
        <v>269</v>
      </c>
      <c r="H186" s="216">
        <v>2.764</v>
      </c>
      <c r="I186" s="217"/>
      <c r="J186" s="218">
        <f>ROUND(I186*H186,2)</f>
        <v>0</v>
      </c>
      <c r="K186" s="214" t="s">
        <v>193</v>
      </c>
      <c r="L186" s="44"/>
      <c r="M186" s="219" t="s">
        <v>30</v>
      </c>
      <c r="N186" s="220" t="s">
        <v>49</v>
      </c>
      <c r="O186" s="84"/>
      <c r="P186" s="221">
        <f>O186*H186</f>
        <v>0</v>
      </c>
      <c r="Q186" s="221">
        <v>0</v>
      </c>
      <c r="R186" s="221">
        <f>Q186*H186</f>
        <v>0</v>
      </c>
      <c r="S186" s="221">
        <v>0</v>
      </c>
      <c r="T186" s="222">
        <f>S186*H186</f>
        <v>0</v>
      </c>
      <c r="AR186" s="223" t="s">
        <v>262</v>
      </c>
      <c r="AT186" s="223" t="s">
        <v>189</v>
      </c>
      <c r="AU186" s="223" t="s">
        <v>135</v>
      </c>
      <c r="AY186" s="17" t="s">
        <v>187</v>
      </c>
      <c r="BE186" s="224">
        <f>IF(N186="základní",J186,0)</f>
        <v>0</v>
      </c>
      <c r="BF186" s="224">
        <f>IF(N186="snížená",J186,0)</f>
        <v>0</v>
      </c>
      <c r="BG186" s="224">
        <f>IF(N186="zákl. přenesená",J186,0)</f>
        <v>0</v>
      </c>
      <c r="BH186" s="224">
        <f>IF(N186="sníž. přenesená",J186,0)</f>
        <v>0</v>
      </c>
      <c r="BI186" s="224">
        <f>IF(N186="nulová",J186,0)</f>
        <v>0</v>
      </c>
      <c r="BJ186" s="17" t="s">
        <v>135</v>
      </c>
      <c r="BK186" s="224">
        <f>ROUND(I186*H186,2)</f>
        <v>0</v>
      </c>
      <c r="BL186" s="17" t="s">
        <v>262</v>
      </c>
      <c r="BM186" s="223" t="s">
        <v>1711</v>
      </c>
    </row>
    <row r="187" spans="2:63" s="11" customFormat="1" ht="22.8" customHeight="1">
      <c r="B187" s="196"/>
      <c r="C187" s="197"/>
      <c r="D187" s="198" t="s">
        <v>76</v>
      </c>
      <c r="E187" s="210" t="s">
        <v>1429</v>
      </c>
      <c r="F187" s="210" t="s">
        <v>1430</v>
      </c>
      <c r="G187" s="197"/>
      <c r="H187" s="197"/>
      <c r="I187" s="200"/>
      <c r="J187" s="211">
        <f>BK187</f>
        <v>0</v>
      </c>
      <c r="K187" s="197"/>
      <c r="L187" s="202"/>
      <c r="M187" s="203"/>
      <c r="N187" s="204"/>
      <c r="O187" s="204"/>
      <c r="P187" s="205">
        <f>SUM(P188:P191)</f>
        <v>0</v>
      </c>
      <c r="Q187" s="204"/>
      <c r="R187" s="205">
        <f>SUM(R188:R191)</f>
        <v>0.00272</v>
      </c>
      <c r="S187" s="204"/>
      <c r="T187" s="206">
        <f>SUM(T188:T191)</f>
        <v>0</v>
      </c>
      <c r="AR187" s="207" t="s">
        <v>135</v>
      </c>
      <c r="AT187" s="208" t="s">
        <v>76</v>
      </c>
      <c r="AU187" s="208" t="s">
        <v>21</v>
      </c>
      <c r="AY187" s="207" t="s">
        <v>187</v>
      </c>
      <c r="BK187" s="209">
        <f>SUM(BK188:BK191)</f>
        <v>0</v>
      </c>
    </row>
    <row r="188" spans="2:65" s="1" customFormat="1" ht="16.5" customHeight="1">
      <c r="B188" s="39"/>
      <c r="C188" s="212" t="s">
        <v>631</v>
      </c>
      <c r="D188" s="212" t="s">
        <v>189</v>
      </c>
      <c r="E188" s="213" t="s">
        <v>1431</v>
      </c>
      <c r="F188" s="214" t="s">
        <v>1432</v>
      </c>
      <c r="G188" s="215" t="s">
        <v>242</v>
      </c>
      <c r="H188" s="216">
        <v>10</v>
      </c>
      <c r="I188" s="217"/>
      <c r="J188" s="218">
        <f>ROUND(I188*H188,2)</f>
        <v>0</v>
      </c>
      <c r="K188" s="214" t="s">
        <v>193</v>
      </c>
      <c r="L188" s="44"/>
      <c r="M188" s="219" t="s">
        <v>30</v>
      </c>
      <c r="N188" s="220" t="s">
        <v>49</v>
      </c>
      <c r="O188" s="84"/>
      <c r="P188" s="221">
        <f>O188*H188</f>
        <v>0</v>
      </c>
      <c r="Q188" s="221">
        <v>0.00014</v>
      </c>
      <c r="R188" s="221">
        <f>Q188*H188</f>
        <v>0.0013999999999999998</v>
      </c>
      <c r="S188" s="221">
        <v>0</v>
      </c>
      <c r="T188" s="222">
        <f>S188*H188</f>
        <v>0</v>
      </c>
      <c r="AR188" s="223" t="s">
        <v>262</v>
      </c>
      <c r="AT188" s="223" t="s">
        <v>189</v>
      </c>
      <c r="AU188" s="223" t="s">
        <v>135</v>
      </c>
      <c r="AY188" s="17" t="s">
        <v>187</v>
      </c>
      <c r="BE188" s="224">
        <f>IF(N188="základní",J188,0)</f>
        <v>0</v>
      </c>
      <c r="BF188" s="224">
        <f>IF(N188="snížená",J188,0)</f>
        <v>0</v>
      </c>
      <c r="BG188" s="224">
        <f>IF(N188="zákl. přenesená",J188,0)</f>
        <v>0</v>
      </c>
      <c r="BH188" s="224">
        <f>IF(N188="sníž. přenesená",J188,0)</f>
        <v>0</v>
      </c>
      <c r="BI188" s="224">
        <f>IF(N188="nulová",J188,0)</f>
        <v>0</v>
      </c>
      <c r="BJ188" s="17" t="s">
        <v>135</v>
      </c>
      <c r="BK188" s="224">
        <f>ROUND(I188*H188,2)</f>
        <v>0</v>
      </c>
      <c r="BL188" s="17" t="s">
        <v>262</v>
      </c>
      <c r="BM188" s="223" t="s">
        <v>1712</v>
      </c>
    </row>
    <row r="189" spans="2:65" s="1" customFormat="1" ht="16.5" customHeight="1">
      <c r="B189" s="39"/>
      <c r="C189" s="212" t="s">
        <v>636</v>
      </c>
      <c r="D189" s="212" t="s">
        <v>189</v>
      </c>
      <c r="E189" s="213" t="s">
        <v>1434</v>
      </c>
      <c r="F189" s="214" t="s">
        <v>1435</v>
      </c>
      <c r="G189" s="215" t="s">
        <v>242</v>
      </c>
      <c r="H189" s="216">
        <v>10</v>
      </c>
      <c r="I189" s="217"/>
      <c r="J189" s="218">
        <f>ROUND(I189*H189,2)</f>
        <v>0</v>
      </c>
      <c r="K189" s="214" t="s">
        <v>193</v>
      </c>
      <c r="L189" s="44"/>
      <c r="M189" s="219" t="s">
        <v>30</v>
      </c>
      <c r="N189" s="220" t="s">
        <v>49</v>
      </c>
      <c r="O189" s="84"/>
      <c r="P189" s="221">
        <f>O189*H189</f>
        <v>0</v>
      </c>
      <c r="Q189" s="221">
        <v>0.00012</v>
      </c>
      <c r="R189" s="221">
        <f>Q189*H189</f>
        <v>0.0012000000000000001</v>
      </c>
      <c r="S189" s="221">
        <v>0</v>
      </c>
      <c r="T189" s="222">
        <f>S189*H189</f>
        <v>0</v>
      </c>
      <c r="AR189" s="223" t="s">
        <v>262</v>
      </c>
      <c r="AT189" s="223" t="s">
        <v>189</v>
      </c>
      <c r="AU189" s="223" t="s">
        <v>135</v>
      </c>
      <c r="AY189" s="17" t="s">
        <v>187</v>
      </c>
      <c r="BE189" s="224">
        <f>IF(N189="základní",J189,0)</f>
        <v>0</v>
      </c>
      <c r="BF189" s="224">
        <f>IF(N189="snížená",J189,0)</f>
        <v>0</v>
      </c>
      <c r="BG189" s="224">
        <f>IF(N189="zákl. přenesená",J189,0)</f>
        <v>0</v>
      </c>
      <c r="BH189" s="224">
        <f>IF(N189="sníž. přenesená",J189,0)</f>
        <v>0</v>
      </c>
      <c r="BI189" s="224">
        <f>IF(N189="nulová",J189,0)</f>
        <v>0</v>
      </c>
      <c r="BJ189" s="17" t="s">
        <v>135</v>
      </c>
      <c r="BK189" s="224">
        <f>ROUND(I189*H189,2)</f>
        <v>0</v>
      </c>
      <c r="BL189" s="17" t="s">
        <v>262</v>
      </c>
      <c r="BM189" s="223" t="s">
        <v>1713</v>
      </c>
    </row>
    <row r="190" spans="2:65" s="1" customFormat="1" ht="16.5" customHeight="1">
      <c r="B190" s="39"/>
      <c r="C190" s="212" t="s">
        <v>641</v>
      </c>
      <c r="D190" s="212" t="s">
        <v>189</v>
      </c>
      <c r="E190" s="213" t="s">
        <v>1714</v>
      </c>
      <c r="F190" s="214" t="s">
        <v>1715</v>
      </c>
      <c r="G190" s="215" t="s">
        <v>236</v>
      </c>
      <c r="H190" s="216">
        <v>2</v>
      </c>
      <c r="I190" s="217"/>
      <c r="J190" s="218">
        <f>ROUND(I190*H190,2)</f>
        <v>0</v>
      </c>
      <c r="K190" s="214" t="s">
        <v>193</v>
      </c>
      <c r="L190" s="44"/>
      <c r="M190" s="219" t="s">
        <v>30</v>
      </c>
      <c r="N190" s="220" t="s">
        <v>49</v>
      </c>
      <c r="O190" s="84"/>
      <c r="P190" s="221">
        <f>O190*H190</f>
        <v>0</v>
      </c>
      <c r="Q190" s="221">
        <v>4E-05</v>
      </c>
      <c r="R190" s="221">
        <f>Q190*H190</f>
        <v>8E-05</v>
      </c>
      <c r="S190" s="221">
        <v>0</v>
      </c>
      <c r="T190" s="222">
        <f>S190*H190</f>
        <v>0</v>
      </c>
      <c r="AR190" s="223" t="s">
        <v>262</v>
      </c>
      <c r="AT190" s="223" t="s">
        <v>189</v>
      </c>
      <c r="AU190" s="223" t="s">
        <v>135</v>
      </c>
      <c r="AY190" s="17" t="s">
        <v>187</v>
      </c>
      <c r="BE190" s="224">
        <f>IF(N190="základní",J190,0)</f>
        <v>0</v>
      </c>
      <c r="BF190" s="224">
        <f>IF(N190="snížená",J190,0)</f>
        <v>0</v>
      </c>
      <c r="BG190" s="224">
        <f>IF(N190="zákl. přenesená",J190,0)</f>
        <v>0</v>
      </c>
      <c r="BH190" s="224">
        <f>IF(N190="sníž. přenesená",J190,0)</f>
        <v>0</v>
      </c>
      <c r="BI190" s="224">
        <f>IF(N190="nulová",J190,0)</f>
        <v>0</v>
      </c>
      <c r="BJ190" s="17" t="s">
        <v>135</v>
      </c>
      <c r="BK190" s="224">
        <f>ROUND(I190*H190,2)</f>
        <v>0</v>
      </c>
      <c r="BL190" s="17" t="s">
        <v>262</v>
      </c>
      <c r="BM190" s="223" t="s">
        <v>1716</v>
      </c>
    </row>
    <row r="191" spans="2:65" s="1" customFormat="1" ht="16.5" customHeight="1">
      <c r="B191" s="39"/>
      <c r="C191" s="212" t="s">
        <v>645</v>
      </c>
      <c r="D191" s="212" t="s">
        <v>189</v>
      </c>
      <c r="E191" s="213" t="s">
        <v>1437</v>
      </c>
      <c r="F191" s="214" t="s">
        <v>1438</v>
      </c>
      <c r="G191" s="215" t="s">
        <v>236</v>
      </c>
      <c r="H191" s="216">
        <v>2</v>
      </c>
      <c r="I191" s="217"/>
      <c r="J191" s="218">
        <f>ROUND(I191*H191,2)</f>
        <v>0</v>
      </c>
      <c r="K191" s="214" t="s">
        <v>193</v>
      </c>
      <c r="L191" s="44"/>
      <c r="M191" s="219" t="s">
        <v>30</v>
      </c>
      <c r="N191" s="220" t="s">
        <v>49</v>
      </c>
      <c r="O191" s="84"/>
      <c r="P191" s="221">
        <f>O191*H191</f>
        <v>0</v>
      </c>
      <c r="Q191" s="221">
        <v>2E-05</v>
      </c>
      <c r="R191" s="221">
        <f>Q191*H191</f>
        <v>4E-05</v>
      </c>
      <c r="S191" s="221">
        <v>0</v>
      </c>
      <c r="T191" s="222">
        <f>S191*H191</f>
        <v>0</v>
      </c>
      <c r="AR191" s="223" t="s">
        <v>262</v>
      </c>
      <c r="AT191" s="223" t="s">
        <v>189</v>
      </c>
      <c r="AU191" s="223" t="s">
        <v>135</v>
      </c>
      <c r="AY191" s="17" t="s">
        <v>187</v>
      </c>
      <c r="BE191" s="224">
        <f>IF(N191="základní",J191,0)</f>
        <v>0</v>
      </c>
      <c r="BF191" s="224">
        <f>IF(N191="snížená",J191,0)</f>
        <v>0</v>
      </c>
      <c r="BG191" s="224">
        <f>IF(N191="zákl. přenesená",J191,0)</f>
        <v>0</v>
      </c>
      <c r="BH191" s="224">
        <f>IF(N191="sníž. přenesená",J191,0)</f>
        <v>0</v>
      </c>
      <c r="BI191" s="224">
        <f>IF(N191="nulová",J191,0)</f>
        <v>0</v>
      </c>
      <c r="BJ191" s="17" t="s">
        <v>135</v>
      </c>
      <c r="BK191" s="224">
        <f>ROUND(I191*H191,2)</f>
        <v>0</v>
      </c>
      <c r="BL191" s="17" t="s">
        <v>262</v>
      </c>
      <c r="BM191" s="223" t="s">
        <v>1717</v>
      </c>
    </row>
    <row r="192" spans="2:63" s="11" customFormat="1" ht="25.9" customHeight="1">
      <c r="B192" s="196"/>
      <c r="C192" s="197"/>
      <c r="D192" s="198" t="s">
        <v>76</v>
      </c>
      <c r="E192" s="199" t="s">
        <v>1378</v>
      </c>
      <c r="F192" s="199" t="s">
        <v>1379</v>
      </c>
      <c r="G192" s="197"/>
      <c r="H192" s="197"/>
      <c r="I192" s="200"/>
      <c r="J192" s="201">
        <f>BK192</f>
        <v>0</v>
      </c>
      <c r="K192" s="197"/>
      <c r="L192" s="202"/>
      <c r="M192" s="203"/>
      <c r="N192" s="204"/>
      <c r="O192" s="204"/>
      <c r="P192" s="205">
        <f>P193</f>
        <v>0</v>
      </c>
      <c r="Q192" s="204"/>
      <c r="R192" s="205">
        <f>R193</f>
        <v>0</v>
      </c>
      <c r="S192" s="204"/>
      <c r="T192" s="206">
        <f>T193</f>
        <v>0</v>
      </c>
      <c r="AR192" s="207" t="s">
        <v>209</v>
      </c>
      <c r="AT192" s="208" t="s">
        <v>76</v>
      </c>
      <c r="AU192" s="208" t="s">
        <v>77</v>
      </c>
      <c r="AY192" s="207" t="s">
        <v>187</v>
      </c>
      <c r="BK192" s="209">
        <f>BK193</f>
        <v>0</v>
      </c>
    </row>
    <row r="193" spans="2:63" s="11" customFormat="1" ht="22.8" customHeight="1">
      <c r="B193" s="196"/>
      <c r="C193" s="197"/>
      <c r="D193" s="198" t="s">
        <v>76</v>
      </c>
      <c r="E193" s="210" t="s">
        <v>1440</v>
      </c>
      <c r="F193" s="210" t="s">
        <v>1441</v>
      </c>
      <c r="G193" s="197"/>
      <c r="H193" s="197"/>
      <c r="I193" s="200"/>
      <c r="J193" s="211">
        <f>BK193</f>
        <v>0</v>
      </c>
      <c r="K193" s="197"/>
      <c r="L193" s="202"/>
      <c r="M193" s="203"/>
      <c r="N193" s="204"/>
      <c r="O193" s="204"/>
      <c r="P193" s="205">
        <f>P194</f>
        <v>0</v>
      </c>
      <c r="Q193" s="204"/>
      <c r="R193" s="205">
        <f>R194</f>
        <v>0</v>
      </c>
      <c r="S193" s="204"/>
      <c r="T193" s="206">
        <f>T194</f>
        <v>0</v>
      </c>
      <c r="AR193" s="207" t="s">
        <v>209</v>
      </c>
      <c r="AT193" s="208" t="s">
        <v>76</v>
      </c>
      <c r="AU193" s="208" t="s">
        <v>21</v>
      </c>
      <c r="AY193" s="207" t="s">
        <v>187</v>
      </c>
      <c r="BK193" s="209">
        <f>BK194</f>
        <v>0</v>
      </c>
    </row>
    <row r="194" spans="2:65" s="1" customFormat="1" ht="16.5" customHeight="1">
      <c r="B194" s="39"/>
      <c r="C194" s="212" t="s">
        <v>651</v>
      </c>
      <c r="D194" s="212" t="s">
        <v>189</v>
      </c>
      <c r="E194" s="213" t="s">
        <v>1442</v>
      </c>
      <c r="F194" s="214" t="s">
        <v>1443</v>
      </c>
      <c r="G194" s="215" t="s">
        <v>436</v>
      </c>
      <c r="H194" s="216">
        <v>1</v>
      </c>
      <c r="I194" s="217"/>
      <c r="J194" s="218">
        <f>ROUND(I194*H194,2)</f>
        <v>0</v>
      </c>
      <c r="K194" s="214" t="s">
        <v>1444</v>
      </c>
      <c r="L194" s="44"/>
      <c r="M194" s="260" t="s">
        <v>30</v>
      </c>
      <c r="N194" s="261" t="s">
        <v>49</v>
      </c>
      <c r="O194" s="262"/>
      <c r="P194" s="263">
        <f>O194*H194</f>
        <v>0</v>
      </c>
      <c r="Q194" s="263">
        <v>0</v>
      </c>
      <c r="R194" s="263">
        <f>Q194*H194</f>
        <v>0</v>
      </c>
      <c r="S194" s="263">
        <v>0</v>
      </c>
      <c r="T194" s="264">
        <f>S194*H194</f>
        <v>0</v>
      </c>
      <c r="AR194" s="223" t="s">
        <v>194</v>
      </c>
      <c r="AT194" s="223" t="s">
        <v>189</v>
      </c>
      <c r="AU194" s="223" t="s">
        <v>135</v>
      </c>
      <c r="AY194" s="17" t="s">
        <v>187</v>
      </c>
      <c r="BE194" s="224">
        <f>IF(N194="základní",J194,0)</f>
        <v>0</v>
      </c>
      <c r="BF194" s="224">
        <f>IF(N194="snížená",J194,0)</f>
        <v>0</v>
      </c>
      <c r="BG194" s="224">
        <f>IF(N194="zákl. přenesená",J194,0)</f>
        <v>0</v>
      </c>
      <c r="BH194" s="224">
        <f>IF(N194="sníž. přenesená",J194,0)</f>
        <v>0</v>
      </c>
      <c r="BI194" s="224">
        <f>IF(N194="nulová",J194,0)</f>
        <v>0</v>
      </c>
      <c r="BJ194" s="17" t="s">
        <v>135</v>
      </c>
      <c r="BK194" s="224">
        <f>ROUND(I194*H194,2)</f>
        <v>0</v>
      </c>
      <c r="BL194" s="17" t="s">
        <v>194</v>
      </c>
      <c r="BM194" s="223" t="s">
        <v>1718</v>
      </c>
    </row>
    <row r="195" spans="2:12" s="1" customFormat="1" ht="6.95" customHeight="1">
      <c r="B195" s="59"/>
      <c r="C195" s="60"/>
      <c r="D195" s="60"/>
      <c r="E195" s="60"/>
      <c r="F195" s="60"/>
      <c r="G195" s="60"/>
      <c r="H195" s="60"/>
      <c r="I195" s="162"/>
      <c r="J195" s="60"/>
      <c r="K195" s="60"/>
      <c r="L195" s="44"/>
    </row>
  </sheetData>
  <sheetProtection password="CC35" sheet="1" objects="1" scenarios="1" formatColumns="0" formatRows="0" autoFilter="0"/>
  <autoFilter ref="C90:K194"/>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98</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1719</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ROUND((SUM(BE88:BE171)),2)</f>
        <v>0</v>
      </c>
      <c r="I33" s="151">
        <v>0.21</v>
      </c>
      <c r="J33" s="150">
        <f>ROUND(((SUM(BE88:BE171))*I33),2)</f>
        <v>0</v>
      </c>
      <c r="L33" s="44"/>
    </row>
    <row r="34" spans="2:12" s="1" customFormat="1" ht="14.4" customHeight="1">
      <c r="B34" s="44"/>
      <c r="E34" s="134" t="s">
        <v>49</v>
      </c>
      <c r="F34" s="150">
        <f>ROUND((SUM(BF88:BF171)),2)</f>
        <v>0</v>
      </c>
      <c r="I34" s="151">
        <v>0.15</v>
      </c>
      <c r="J34" s="150">
        <f>ROUND(((SUM(BF88:BF171))*I34),2)</f>
        <v>0</v>
      </c>
      <c r="L34" s="44"/>
    </row>
    <row r="35" spans="2:12" s="1" customFormat="1" ht="14.4" customHeight="1" hidden="1">
      <c r="B35" s="44"/>
      <c r="E35" s="134" t="s">
        <v>50</v>
      </c>
      <c r="F35" s="150">
        <f>ROUND((SUM(BG88:BG171)),2)</f>
        <v>0</v>
      </c>
      <c r="I35" s="151">
        <v>0.21</v>
      </c>
      <c r="J35" s="150">
        <f>0</f>
        <v>0</v>
      </c>
      <c r="L35" s="44"/>
    </row>
    <row r="36" spans="2:12" s="1" customFormat="1" ht="14.4" customHeight="1" hidden="1">
      <c r="B36" s="44"/>
      <c r="E36" s="134" t="s">
        <v>51</v>
      </c>
      <c r="F36" s="150">
        <f>ROUND((SUM(BH88:BH171)),2)</f>
        <v>0</v>
      </c>
      <c r="I36" s="151">
        <v>0.15</v>
      </c>
      <c r="J36" s="150">
        <f>0</f>
        <v>0</v>
      </c>
      <c r="L36" s="44"/>
    </row>
    <row r="37" spans="2:12" s="1" customFormat="1" ht="14.4" customHeight="1" hidden="1">
      <c r="B37" s="44"/>
      <c r="E37" s="134" t="s">
        <v>52</v>
      </c>
      <c r="F37" s="150">
        <f>ROUND((SUM(BI88:BI171)),2)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01_D.1.4.3 - Silnoproudá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J88</f>
        <v>0</v>
      </c>
      <c r="K59" s="40"/>
      <c r="L59" s="44"/>
      <c r="AU59" s="17" t="s">
        <v>148</v>
      </c>
    </row>
    <row r="60" spans="2:12" s="8" customFormat="1" ht="24.95" customHeight="1">
      <c r="B60" s="172"/>
      <c r="C60" s="173"/>
      <c r="D60" s="174" t="s">
        <v>149</v>
      </c>
      <c r="E60" s="175"/>
      <c r="F60" s="175"/>
      <c r="G60" s="175"/>
      <c r="H60" s="175"/>
      <c r="I60" s="176"/>
      <c r="J60" s="177">
        <f>J89</f>
        <v>0</v>
      </c>
      <c r="K60" s="173"/>
      <c r="L60" s="178"/>
    </row>
    <row r="61" spans="2:12" s="9" customFormat="1" ht="19.9" customHeight="1">
      <c r="B61" s="179"/>
      <c r="C61" s="180"/>
      <c r="D61" s="181" t="s">
        <v>150</v>
      </c>
      <c r="E61" s="182"/>
      <c r="F61" s="182"/>
      <c r="G61" s="182"/>
      <c r="H61" s="182"/>
      <c r="I61" s="183"/>
      <c r="J61" s="184">
        <f>J90</f>
        <v>0</v>
      </c>
      <c r="K61" s="180"/>
      <c r="L61" s="185"/>
    </row>
    <row r="62" spans="2:12" s="9" customFormat="1" ht="19.9" customHeight="1">
      <c r="B62" s="179"/>
      <c r="C62" s="180"/>
      <c r="D62" s="181" t="s">
        <v>153</v>
      </c>
      <c r="E62" s="182"/>
      <c r="F62" s="182"/>
      <c r="G62" s="182"/>
      <c r="H62" s="182"/>
      <c r="I62" s="183"/>
      <c r="J62" s="184">
        <f>J95</f>
        <v>0</v>
      </c>
      <c r="K62" s="180"/>
      <c r="L62" s="185"/>
    </row>
    <row r="63" spans="2:12" s="9" customFormat="1" ht="19.9" customHeight="1">
      <c r="B63" s="179"/>
      <c r="C63" s="180"/>
      <c r="D63" s="181" t="s">
        <v>1008</v>
      </c>
      <c r="E63" s="182"/>
      <c r="F63" s="182"/>
      <c r="G63" s="182"/>
      <c r="H63" s="182"/>
      <c r="I63" s="183"/>
      <c r="J63" s="184">
        <f>J98</f>
        <v>0</v>
      </c>
      <c r="K63" s="180"/>
      <c r="L63" s="185"/>
    </row>
    <row r="64" spans="2:12" s="9" customFormat="1" ht="19.9" customHeight="1">
      <c r="B64" s="179"/>
      <c r="C64" s="180"/>
      <c r="D64" s="181" t="s">
        <v>156</v>
      </c>
      <c r="E64" s="182"/>
      <c r="F64" s="182"/>
      <c r="G64" s="182"/>
      <c r="H64" s="182"/>
      <c r="I64" s="183"/>
      <c r="J64" s="184">
        <f>J100</f>
        <v>0</v>
      </c>
      <c r="K64" s="180"/>
      <c r="L64" s="185"/>
    </row>
    <row r="65" spans="2:12" s="9" customFormat="1" ht="19.9" customHeight="1">
      <c r="B65" s="179"/>
      <c r="C65" s="180"/>
      <c r="D65" s="181" t="s">
        <v>1720</v>
      </c>
      <c r="E65" s="182"/>
      <c r="F65" s="182"/>
      <c r="G65" s="182"/>
      <c r="H65" s="182"/>
      <c r="I65" s="183"/>
      <c r="J65" s="184">
        <f>J103</f>
        <v>0</v>
      </c>
      <c r="K65" s="180"/>
      <c r="L65" s="185"/>
    </row>
    <row r="66" spans="2:12" s="8" customFormat="1" ht="24.95" customHeight="1">
      <c r="B66" s="172"/>
      <c r="C66" s="173"/>
      <c r="D66" s="174" t="s">
        <v>158</v>
      </c>
      <c r="E66" s="175"/>
      <c r="F66" s="175"/>
      <c r="G66" s="175"/>
      <c r="H66" s="175"/>
      <c r="I66" s="176"/>
      <c r="J66" s="177">
        <f>J110</f>
        <v>0</v>
      </c>
      <c r="K66" s="173"/>
      <c r="L66" s="178"/>
    </row>
    <row r="67" spans="2:12" s="9" customFormat="1" ht="19.9" customHeight="1">
      <c r="B67" s="179"/>
      <c r="C67" s="180"/>
      <c r="D67" s="181" t="s">
        <v>1721</v>
      </c>
      <c r="E67" s="182"/>
      <c r="F67" s="182"/>
      <c r="G67" s="182"/>
      <c r="H67" s="182"/>
      <c r="I67" s="183"/>
      <c r="J67" s="184">
        <f>J111</f>
        <v>0</v>
      </c>
      <c r="K67" s="180"/>
      <c r="L67" s="185"/>
    </row>
    <row r="68" spans="2:12" s="9" customFormat="1" ht="19.9" customHeight="1">
      <c r="B68" s="179"/>
      <c r="C68" s="180"/>
      <c r="D68" s="181" t="s">
        <v>1722</v>
      </c>
      <c r="E68" s="182"/>
      <c r="F68" s="182"/>
      <c r="G68" s="182"/>
      <c r="H68" s="182"/>
      <c r="I68" s="183"/>
      <c r="J68" s="184">
        <f>J167</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172</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II</v>
      </c>
      <c r="F78" s="32"/>
      <c r="G78" s="32"/>
      <c r="H78" s="32"/>
      <c r="I78" s="136"/>
      <c r="J78" s="40"/>
      <c r="K78" s="40"/>
      <c r="L78" s="44"/>
    </row>
    <row r="79" spans="2:12" s="1" customFormat="1" ht="12" customHeight="1">
      <c r="B79" s="39"/>
      <c r="C79" s="32" t="s">
        <v>143</v>
      </c>
      <c r="D79" s="40"/>
      <c r="E79" s="40"/>
      <c r="F79" s="40"/>
      <c r="G79" s="40"/>
      <c r="H79" s="40"/>
      <c r="I79" s="136"/>
      <c r="J79" s="40"/>
      <c r="K79" s="40"/>
      <c r="L79" s="44"/>
    </row>
    <row r="80" spans="2:12" s="1" customFormat="1" ht="16.5" customHeight="1">
      <c r="B80" s="39"/>
      <c r="C80" s="40"/>
      <c r="D80" s="40"/>
      <c r="E80" s="69" t="str">
        <f>E9</f>
        <v>SO 01_D.1.4.3 - Silnoproudá elektroinstalace</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43.05" customHeight="1">
      <c r="B85" s="39"/>
      <c r="C85" s="32" t="s">
        <v>33</v>
      </c>
      <c r="D85" s="40"/>
      <c r="E85" s="40"/>
      <c r="F85" s="27" t="str">
        <f>IF(E18="","",E18)</f>
        <v>Vyplň údaj</v>
      </c>
      <c r="G85" s="40"/>
      <c r="H85" s="40"/>
      <c r="I85" s="139" t="s">
        <v>38</v>
      </c>
      <c r="J85" s="37" t="str">
        <f>E24</f>
        <v>Ing. arch. Maritn Jirovský, Ph.D., Převrátilská</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173</v>
      </c>
      <c r="D87" s="188" t="s">
        <v>62</v>
      </c>
      <c r="E87" s="188" t="s">
        <v>58</v>
      </c>
      <c r="F87" s="188" t="s">
        <v>59</v>
      </c>
      <c r="G87" s="188" t="s">
        <v>174</v>
      </c>
      <c r="H87" s="188" t="s">
        <v>175</v>
      </c>
      <c r="I87" s="189" t="s">
        <v>176</v>
      </c>
      <c r="J87" s="188" t="s">
        <v>147</v>
      </c>
      <c r="K87" s="190" t="s">
        <v>177</v>
      </c>
      <c r="L87" s="191"/>
      <c r="M87" s="92" t="s">
        <v>30</v>
      </c>
      <c r="N87" s="93" t="s">
        <v>47</v>
      </c>
      <c r="O87" s="93" t="s">
        <v>178</v>
      </c>
      <c r="P87" s="93" t="s">
        <v>179</v>
      </c>
      <c r="Q87" s="93" t="s">
        <v>180</v>
      </c>
      <c r="R87" s="93" t="s">
        <v>181</v>
      </c>
      <c r="S87" s="93" t="s">
        <v>182</v>
      </c>
      <c r="T87" s="94" t="s">
        <v>183</v>
      </c>
    </row>
    <row r="88" spans="2:63" s="1" customFormat="1" ht="22.8" customHeight="1">
      <c r="B88" s="39"/>
      <c r="C88" s="99" t="s">
        <v>184</v>
      </c>
      <c r="D88" s="40"/>
      <c r="E88" s="40"/>
      <c r="F88" s="40"/>
      <c r="G88" s="40"/>
      <c r="H88" s="40"/>
      <c r="I88" s="136"/>
      <c r="J88" s="192">
        <f>BK88</f>
        <v>0</v>
      </c>
      <c r="K88" s="40"/>
      <c r="L88" s="44"/>
      <c r="M88" s="95"/>
      <c r="N88" s="96"/>
      <c r="O88" s="96"/>
      <c r="P88" s="193">
        <f>P89+P110</f>
        <v>0</v>
      </c>
      <c r="Q88" s="96"/>
      <c r="R88" s="193">
        <f>R89+R110</f>
        <v>3.7026827500000006</v>
      </c>
      <c r="S88" s="96"/>
      <c r="T88" s="194">
        <f>T89+T110</f>
        <v>2.018</v>
      </c>
      <c r="AT88" s="17" t="s">
        <v>76</v>
      </c>
      <c r="AU88" s="17" t="s">
        <v>148</v>
      </c>
      <c r="BK88" s="195">
        <f>BK89+BK110</f>
        <v>0</v>
      </c>
    </row>
    <row r="89" spans="2:63" s="11" customFormat="1" ht="25.9" customHeight="1">
      <c r="B89" s="196"/>
      <c r="C89" s="197"/>
      <c r="D89" s="198" t="s">
        <v>76</v>
      </c>
      <c r="E89" s="199" t="s">
        <v>185</v>
      </c>
      <c r="F89" s="199" t="s">
        <v>186</v>
      </c>
      <c r="G89" s="197"/>
      <c r="H89" s="197"/>
      <c r="I89" s="200"/>
      <c r="J89" s="201">
        <f>BK89</f>
        <v>0</v>
      </c>
      <c r="K89" s="197"/>
      <c r="L89" s="202"/>
      <c r="M89" s="203"/>
      <c r="N89" s="204"/>
      <c r="O89" s="204"/>
      <c r="P89" s="205">
        <f>P90+P95+P98+P100+P103</f>
        <v>0</v>
      </c>
      <c r="Q89" s="204"/>
      <c r="R89" s="205">
        <f>R90+R95+R98+R100+R103</f>
        <v>2.9811127500000003</v>
      </c>
      <c r="S89" s="204"/>
      <c r="T89" s="206">
        <f>T90+T95+T98+T100+T103</f>
        <v>2.018</v>
      </c>
      <c r="AR89" s="207" t="s">
        <v>21</v>
      </c>
      <c r="AT89" s="208" t="s">
        <v>76</v>
      </c>
      <c r="AU89" s="208" t="s">
        <v>77</v>
      </c>
      <c r="AY89" s="207" t="s">
        <v>187</v>
      </c>
      <c r="BK89" s="209">
        <f>BK90+BK95+BK98+BK100+BK103</f>
        <v>0</v>
      </c>
    </row>
    <row r="90" spans="2:63" s="11" customFormat="1" ht="22.8" customHeight="1">
      <c r="B90" s="196"/>
      <c r="C90" s="197"/>
      <c r="D90" s="198" t="s">
        <v>76</v>
      </c>
      <c r="E90" s="210" t="s">
        <v>21</v>
      </c>
      <c r="F90" s="210" t="s">
        <v>188</v>
      </c>
      <c r="G90" s="197"/>
      <c r="H90" s="197"/>
      <c r="I90" s="200"/>
      <c r="J90" s="211">
        <f>BK90</f>
        <v>0</v>
      </c>
      <c r="K90" s="197"/>
      <c r="L90" s="202"/>
      <c r="M90" s="203"/>
      <c r="N90" s="204"/>
      <c r="O90" s="204"/>
      <c r="P90" s="205">
        <f>SUM(P91:P94)</f>
        <v>0</v>
      </c>
      <c r="Q90" s="204"/>
      <c r="R90" s="205">
        <f>SUM(R91:R94)</f>
        <v>0</v>
      </c>
      <c r="S90" s="204"/>
      <c r="T90" s="206">
        <f>SUM(T91:T94)</f>
        <v>0</v>
      </c>
      <c r="AR90" s="207" t="s">
        <v>21</v>
      </c>
      <c r="AT90" s="208" t="s">
        <v>76</v>
      </c>
      <c r="AU90" s="208" t="s">
        <v>21</v>
      </c>
      <c r="AY90" s="207" t="s">
        <v>187</v>
      </c>
      <c r="BK90" s="209">
        <f>SUM(BK91:BK94)</f>
        <v>0</v>
      </c>
    </row>
    <row r="91" spans="2:65" s="1" customFormat="1" ht="24" customHeight="1">
      <c r="B91" s="39"/>
      <c r="C91" s="212" t="s">
        <v>21</v>
      </c>
      <c r="D91" s="212" t="s">
        <v>189</v>
      </c>
      <c r="E91" s="213" t="s">
        <v>1036</v>
      </c>
      <c r="F91" s="214" t="s">
        <v>1037</v>
      </c>
      <c r="G91" s="215" t="s">
        <v>192</v>
      </c>
      <c r="H91" s="216">
        <v>12.6</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1723</v>
      </c>
    </row>
    <row r="92" spans="2:51" s="12" customFormat="1" ht="12">
      <c r="B92" s="228"/>
      <c r="C92" s="229"/>
      <c r="D92" s="225" t="s">
        <v>231</v>
      </c>
      <c r="E92" s="230" t="s">
        <v>30</v>
      </c>
      <c r="F92" s="231" t="s">
        <v>1724</v>
      </c>
      <c r="G92" s="229"/>
      <c r="H92" s="232">
        <v>12.6</v>
      </c>
      <c r="I92" s="233"/>
      <c r="J92" s="229"/>
      <c r="K92" s="229"/>
      <c r="L92" s="234"/>
      <c r="M92" s="235"/>
      <c r="N92" s="236"/>
      <c r="O92" s="236"/>
      <c r="P92" s="236"/>
      <c r="Q92" s="236"/>
      <c r="R92" s="236"/>
      <c r="S92" s="236"/>
      <c r="T92" s="237"/>
      <c r="AT92" s="238" t="s">
        <v>231</v>
      </c>
      <c r="AU92" s="238" t="s">
        <v>135</v>
      </c>
      <c r="AV92" s="12" t="s">
        <v>135</v>
      </c>
      <c r="AW92" s="12" t="s">
        <v>37</v>
      </c>
      <c r="AX92" s="12" t="s">
        <v>21</v>
      </c>
      <c r="AY92" s="238" t="s">
        <v>187</v>
      </c>
    </row>
    <row r="93" spans="2:65" s="1" customFormat="1" ht="24" customHeight="1">
      <c r="B93" s="39"/>
      <c r="C93" s="212" t="s">
        <v>135</v>
      </c>
      <c r="D93" s="212" t="s">
        <v>189</v>
      </c>
      <c r="E93" s="213" t="s">
        <v>1040</v>
      </c>
      <c r="F93" s="214" t="s">
        <v>1041</v>
      </c>
      <c r="G93" s="215" t="s">
        <v>192</v>
      </c>
      <c r="H93" s="216">
        <v>12.6</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1725</v>
      </c>
    </row>
    <row r="94" spans="2:65" s="1" customFormat="1" ht="24" customHeight="1">
      <c r="B94" s="39"/>
      <c r="C94" s="212" t="s">
        <v>202</v>
      </c>
      <c r="D94" s="212" t="s">
        <v>189</v>
      </c>
      <c r="E94" s="213" t="s">
        <v>1726</v>
      </c>
      <c r="F94" s="214" t="s">
        <v>1727</v>
      </c>
      <c r="G94" s="215" t="s">
        <v>192</v>
      </c>
      <c r="H94" s="216">
        <v>12.6</v>
      </c>
      <c r="I94" s="217"/>
      <c r="J94" s="218">
        <f>ROUND(I94*H94,2)</f>
        <v>0</v>
      </c>
      <c r="K94" s="214" t="s">
        <v>193</v>
      </c>
      <c r="L94" s="44"/>
      <c r="M94" s="219" t="s">
        <v>30</v>
      </c>
      <c r="N94" s="220" t="s">
        <v>49</v>
      </c>
      <c r="O94" s="84"/>
      <c r="P94" s="221">
        <f>O94*H94</f>
        <v>0</v>
      </c>
      <c r="Q94" s="221">
        <v>0</v>
      </c>
      <c r="R94" s="221">
        <f>Q94*H94</f>
        <v>0</v>
      </c>
      <c r="S94" s="221">
        <v>0</v>
      </c>
      <c r="T94" s="222">
        <f>S94*H94</f>
        <v>0</v>
      </c>
      <c r="AR94" s="223" t="s">
        <v>262</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262</v>
      </c>
      <c r="BM94" s="223" t="s">
        <v>1728</v>
      </c>
    </row>
    <row r="95" spans="2:63" s="11" customFormat="1" ht="22.8" customHeight="1">
      <c r="B95" s="196"/>
      <c r="C95" s="197"/>
      <c r="D95" s="198" t="s">
        <v>76</v>
      </c>
      <c r="E95" s="210" t="s">
        <v>194</v>
      </c>
      <c r="F95" s="210" t="s">
        <v>405</v>
      </c>
      <c r="G95" s="197"/>
      <c r="H95" s="197"/>
      <c r="I95" s="200"/>
      <c r="J95" s="211">
        <f>BK95</f>
        <v>0</v>
      </c>
      <c r="K95" s="197"/>
      <c r="L95" s="202"/>
      <c r="M95" s="203"/>
      <c r="N95" s="204"/>
      <c r="O95" s="204"/>
      <c r="P95" s="205">
        <f>SUM(P96:P97)</f>
        <v>0</v>
      </c>
      <c r="Q95" s="204"/>
      <c r="R95" s="205">
        <f>SUM(R96:R97)</f>
        <v>2.97796275</v>
      </c>
      <c r="S95" s="204"/>
      <c r="T95" s="206">
        <f>SUM(T96:T97)</f>
        <v>0</v>
      </c>
      <c r="AR95" s="207" t="s">
        <v>21</v>
      </c>
      <c r="AT95" s="208" t="s">
        <v>76</v>
      </c>
      <c r="AU95" s="208" t="s">
        <v>21</v>
      </c>
      <c r="AY95" s="207" t="s">
        <v>187</v>
      </c>
      <c r="BK95" s="209">
        <f>SUM(BK96:BK97)</f>
        <v>0</v>
      </c>
    </row>
    <row r="96" spans="2:65" s="1" customFormat="1" ht="16.5" customHeight="1">
      <c r="B96" s="39"/>
      <c r="C96" s="212" t="s">
        <v>194</v>
      </c>
      <c r="D96" s="212" t="s">
        <v>189</v>
      </c>
      <c r="E96" s="213" t="s">
        <v>1065</v>
      </c>
      <c r="F96" s="214" t="s">
        <v>1066</v>
      </c>
      <c r="G96" s="215" t="s">
        <v>192</v>
      </c>
      <c r="H96" s="216">
        <v>1.575</v>
      </c>
      <c r="I96" s="217"/>
      <c r="J96" s="218">
        <f>ROUND(I96*H96,2)</f>
        <v>0</v>
      </c>
      <c r="K96" s="214" t="s">
        <v>193</v>
      </c>
      <c r="L96" s="44"/>
      <c r="M96" s="219" t="s">
        <v>30</v>
      </c>
      <c r="N96" s="220" t="s">
        <v>49</v>
      </c>
      <c r="O96" s="84"/>
      <c r="P96" s="221">
        <f>O96*H96</f>
        <v>0</v>
      </c>
      <c r="Q96" s="221">
        <v>1.89077</v>
      </c>
      <c r="R96" s="221">
        <f>Q96*H96</f>
        <v>2.97796275</v>
      </c>
      <c r="S96" s="221">
        <v>0</v>
      </c>
      <c r="T96" s="222">
        <f>S96*H96</f>
        <v>0</v>
      </c>
      <c r="AR96" s="223" t="s">
        <v>194</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1729</v>
      </c>
    </row>
    <row r="97" spans="2:51" s="12" customFormat="1" ht="12">
      <c r="B97" s="228"/>
      <c r="C97" s="229"/>
      <c r="D97" s="225" t="s">
        <v>231</v>
      </c>
      <c r="E97" s="230" t="s">
        <v>30</v>
      </c>
      <c r="F97" s="231" t="s">
        <v>1730</v>
      </c>
      <c r="G97" s="229"/>
      <c r="H97" s="232">
        <v>1.575</v>
      </c>
      <c r="I97" s="233"/>
      <c r="J97" s="229"/>
      <c r="K97" s="229"/>
      <c r="L97" s="234"/>
      <c r="M97" s="235"/>
      <c r="N97" s="236"/>
      <c r="O97" s="236"/>
      <c r="P97" s="236"/>
      <c r="Q97" s="236"/>
      <c r="R97" s="236"/>
      <c r="S97" s="236"/>
      <c r="T97" s="237"/>
      <c r="AT97" s="238" t="s">
        <v>231</v>
      </c>
      <c r="AU97" s="238" t="s">
        <v>135</v>
      </c>
      <c r="AV97" s="12" t="s">
        <v>135</v>
      </c>
      <c r="AW97" s="12" t="s">
        <v>37</v>
      </c>
      <c r="AX97" s="12" t="s">
        <v>21</v>
      </c>
      <c r="AY97" s="238" t="s">
        <v>187</v>
      </c>
    </row>
    <row r="98" spans="2:63" s="11" customFormat="1" ht="22.8" customHeight="1">
      <c r="B98" s="196"/>
      <c r="C98" s="197"/>
      <c r="D98" s="198" t="s">
        <v>76</v>
      </c>
      <c r="E98" s="210" t="s">
        <v>221</v>
      </c>
      <c r="F98" s="210" t="s">
        <v>1069</v>
      </c>
      <c r="G98" s="197"/>
      <c r="H98" s="197"/>
      <c r="I98" s="200"/>
      <c r="J98" s="211">
        <f>BK98</f>
        <v>0</v>
      </c>
      <c r="K98" s="197"/>
      <c r="L98" s="202"/>
      <c r="M98" s="203"/>
      <c r="N98" s="204"/>
      <c r="O98" s="204"/>
      <c r="P98" s="205">
        <f>P99</f>
        <v>0</v>
      </c>
      <c r="Q98" s="204"/>
      <c r="R98" s="205">
        <f>R99</f>
        <v>0.0031499999999999996</v>
      </c>
      <c r="S98" s="204"/>
      <c r="T98" s="206">
        <f>T99</f>
        <v>0</v>
      </c>
      <c r="AR98" s="207" t="s">
        <v>21</v>
      </c>
      <c r="AT98" s="208" t="s">
        <v>76</v>
      </c>
      <c r="AU98" s="208" t="s">
        <v>21</v>
      </c>
      <c r="AY98" s="207" t="s">
        <v>187</v>
      </c>
      <c r="BK98" s="209">
        <f>BK99</f>
        <v>0</v>
      </c>
    </row>
    <row r="99" spans="2:65" s="1" customFormat="1" ht="16.5" customHeight="1">
      <c r="B99" s="39"/>
      <c r="C99" s="212" t="s">
        <v>209</v>
      </c>
      <c r="D99" s="212" t="s">
        <v>189</v>
      </c>
      <c r="E99" s="213" t="s">
        <v>1731</v>
      </c>
      <c r="F99" s="214" t="s">
        <v>1732</v>
      </c>
      <c r="G99" s="215" t="s">
        <v>236</v>
      </c>
      <c r="H99" s="216">
        <v>45</v>
      </c>
      <c r="I99" s="217"/>
      <c r="J99" s="218">
        <f>ROUND(I99*H99,2)</f>
        <v>0</v>
      </c>
      <c r="K99" s="214" t="s">
        <v>193</v>
      </c>
      <c r="L99" s="44"/>
      <c r="M99" s="219" t="s">
        <v>30</v>
      </c>
      <c r="N99" s="220" t="s">
        <v>49</v>
      </c>
      <c r="O99" s="84"/>
      <c r="P99" s="221">
        <f>O99*H99</f>
        <v>0</v>
      </c>
      <c r="Q99" s="221">
        <v>7E-05</v>
      </c>
      <c r="R99" s="221">
        <f>Q99*H99</f>
        <v>0.0031499999999999996</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1733</v>
      </c>
    </row>
    <row r="100" spans="2:63" s="11" customFormat="1" ht="22.8" customHeight="1">
      <c r="B100" s="196"/>
      <c r="C100" s="197"/>
      <c r="D100" s="198" t="s">
        <v>76</v>
      </c>
      <c r="E100" s="210" t="s">
        <v>227</v>
      </c>
      <c r="F100" s="210" t="s">
        <v>573</v>
      </c>
      <c r="G100" s="197"/>
      <c r="H100" s="197"/>
      <c r="I100" s="200"/>
      <c r="J100" s="211">
        <f>BK100</f>
        <v>0</v>
      </c>
      <c r="K100" s="197"/>
      <c r="L100" s="202"/>
      <c r="M100" s="203"/>
      <c r="N100" s="204"/>
      <c r="O100" s="204"/>
      <c r="P100" s="205">
        <f>SUM(P101:P102)</f>
        <v>0</v>
      </c>
      <c r="Q100" s="204"/>
      <c r="R100" s="205">
        <f>SUM(R101:R102)</f>
        <v>0</v>
      </c>
      <c r="S100" s="204"/>
      <c r="T100" s="206">
        <f>SUM(T101:T102)</f>
        <v>2.018</v>
      </c>
      <c r="AR100" s="207" t="s">
        <v>21</v>
      </c>
      <c r="AT100" s="208" t="s">
        <v>76</v>
      </c>
      <c r="AU100" s="208" t="s">
        <v>21</v>
      </c>
      <c r="AY100" s="207" t="s">
        <v>187</v>
      </c>
      <c r="BK100" s="209">
        <f>SUM(BK101:BK102)</f>
        <v>0</v>
      </c>
    </row>
    <row r="101" spans="2:65" s="1" customFormat="1" ht="24" customHeight="1">
      <c r="B101" s="39"/>
      <c r="C101" s="212" t="s">
        <v>213</v>
      </c>
      <c r="D101" s="212" t="s">
        <v>189</v>
      </c>
      <c r="E101" s="213" t="s">
        <v>1734</v>
      </c>
      <c r="F101" s="214" t="s">
        <v>1735</v>
      </c>
      <c r="G101" s="215" t="s">
        <v>339</v>
      </c>
      <c r="H101" s="216">
        <v>98</v>
      </c>
      <c r="I101" s="217"/>
      <c r="J101" s="218">
        <f>ROUND(I101*H101,2)</f>
        <v>0</v>
      </c>
      <c r="K101" s="214" t="s">
        <v>193</v>
      </c>
      <c r="L101" s="44"/>
      <c r="M101" s="219" t="s">
        <v>30</v>
      </c>
      <c r="N101" s="220" t="s">
        <v>49</v>
      </c>
      <c r="O101" s="84"/>
      <c r="P101" s="221">
        <f>O101*H101</f>
        <v>0</v>
      </c>
      <c r="Q101" s="221">
        <v>0</v>
      </c>
      <c r="R101" s="221">
        <f>Q101*H101</f>
        <v>0</v>
      </c>
      <c r="S101" s="221">
        <v>0.015</v>
      </c>
      <c r="T101" s="222">
        <f>S101*H101</f>
        <v>1.47</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1736</v>
      </c>
    </row>
    <row r="102" spans="2:65" s="1" customFormat="1" ht="16.5" customHeight="1">
      <c r="B102" s="39"/>
      <c r="C102" s="212" t="s">
        <v>217</v>
      </c>
      <c r="D102" s="212" t="s">
        <v>189</v>
      </c>
      <c r="E102" s="213" t="s">
        <v>1737</v>
      </c>
      <c r="F102" s="214" t="s">
        <v>1738</v>
      </c>
      <c r="G102" s="215" t="s">
        <v>236</v>
      </c>
      <c r="H102" s="216">
        <v>274</v>
      </c>
      <c r="I102" s="217"/>
      <c r="J102" s="218">
        <f>ROUND(I102*H102,2)</f>
        <v>0</v>
      </c>
      <c r="K102" s="214" t="s">
        <v>193</v>
      </c>
      <c r="L102" s="44"/>
      <c r="M102" s="219" t="s">
        <v>30</v>
      </c>
      <c r="N102" s="220" t="s">
        <v>49</v>
      </c>
      <c r="O102" s="84"/>
      <c r="P102" s="221">
        <f>O102*H102</f>
        <v>0</v>
      </c>
      <c r="Q102" s="221">
        <v>0</v>
      </c>
      <c r="R102" s="221">
        <f>Q102*H102</f>
        <v>0</v>
      </c>
      <c r="S102" s="221">
        <v>0.002</v>
      </c>
      <c r="T102" s="222">
        <f>S102*H102</f>
        <v>0.548</v>
      </c>
      <c r="AR102" s="223" t="s">
        <v>194</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1739</v>
      </c>
    </row>
    <row r="103" spans="2:63" s="11" customFormat="1" ht="22.8" customHeight="1">
      <c r="B103" s="196"/>
      <c r="C103" s="197"/>
      <c r="D103" s="198" t="s">
        <v>76</v>
      </c>
      <c r="E103" s="210" t="s">
        <v>1740</v>
      </c>
      <c r="F103" s="210" t="s">
        <v>1741</v>
      </c>
      <c r="G103" s="197"/>
      <c r="H103" s="197"/>
      <c r="I103" s="200"/>
      <c r="J103" s="211">
        <f>BK103</f>
        <v>0</v>
      </c>
      <c r="K103" s="197"/>
      <c r="L103" s="202"/>
      <c r="M103" s="203"/>
      <c r="N103" s="204"/>
      <c r="O103" s="204"/>
      <c r="P103" s="205">
        <f>SUM(P104:P109)</f>
        <v>0</v>
      </c>
      <c r="Q103" s="204"/>
      <c r="R103" s="205">
        <f>SUM(R104:R109)</f>
        <v>0</v>
      </c>
      <c r="S103" s="204"/>
      <c r="T103" s="206">
        <f>SUM(T104:T109)</f>
        <v>0</v>
      </c>
      <c r="AR103" s="207" t="s">
        <v>21</v>
      </c>
      <c r="AT103" s="208" t="s">
        <v>76</v>
      </c>
      <c r="AU103" s="208" t="s">
        <v>21</v>
      </c>
      <c r="AY103" s="207" t="s">
        <v>187</v>
      </c>
      <c r="BK103" s="209">
        <f>SUM(BK104:BK109)</f>
        <v>0</v>
      </c>
    </row>
    <row r="104" spans="2:65" s="1" customFormat="1" ht="24" customHeight="1">
      <c r="B104" s="39"/>
      <c r="C104" s="212" t="s">
        <v>221</v>
      </c>
      <c r="D104" s="212" t="s">
        <v>189</v>
      </c>
      <c r="E104" s="213" t="s">
        <v>1742</v>
      </c>
      <c r="F104" s="214" t="s">
        <v>1743</v>
      </c>
      <c r="G104" s="215" t="s">
        <v>269</v>
      </c>
      <c r="H104" s="216">
        <v>2.018</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1744</v>
      </c>
    </row>
    <row r="105" spans="2:65" s="1" customFormat="1" ht="24" customHeight="1">
      <c r="B105" s="39"/>
      <c r="C105" s="212" t="s">
        <v>227</v>
      </c>
      <c r="D105" s="212" t="s">
        <v>189</v>
      </c>
      <c r="E105" s="213" t="s">
        <v>1745</v>
      </c>
      <c r="F105" s="214" t="s">
        <v>1746</v>
      </c>
      <c r="G105" s="215" t="s">
        <v>269</v>
      </c>
      <c r="H105" s="216">
        <v>18.162</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1747</v>
      </c>
    </row>
    <row r="106" spans="2:51" s="12" customFormat="1" ht="12">
      <c r="B106" s="228"/>
      <c r="C106" s="229"/>
      <c r="D106" s="225" t="s">
        <v>231</v>
      </c>
      <c r="E106" s="230" t="s">
        <v>30</v>
      </c>
      <c r="F106" s="231" t="s">
        <v>1748</v>
      </c>
      <c r="G106" s="229"/>
      <c r="H106" s="232">
        <v>18.162</v>
      </c>
      <c r="I106" s="233"/>
      <c r="J106" s="229"/>
      <c r="K106" s="229"/>
      <c r="L106" s="234"/>
      <c r="M106" s="235"/>
      <c r="N106" s="236"/>
      <c r="O106" s="236"/>
      <c r="P106" s="236"/>
      <c r="Q106" s="236"/>
      <c r="R106" s="236"/>
      <c r="S106" s="236"/>
      <c r="T106" s="237"/>
      <c r="AT106" s="238" t="s">
        <v>231</v>
      </c>
      <c r="AU106" s="238" t="s">
        <v>135</v>
      </c>
      <c r="AV106" s="12" t="s">
        <v>135</v>
      </c>
      <c r="AW106" s="12" t="s">
        <v>37</v>
      </c>
      <c r="AX106" s="12" t="s">
        <v>21</v>
      </c>
      <c r="AY106" s="238" t="s">
        <v>187</v>
      </c>
    </row>
    <row r="107" spans="2:65" s="1" customFormat="1" ht="16.5" customHeight="1">
      <c r="B107" s="39"/>
      <c r="C107" s="212" t="s">
        <v>233</v>
      </c>
      <c r="D107" s="212" t="s">
        <v>189</v>
      </c>
      <c r="E107" s="213" t="s">
        <v>1749</v>
      </c>
      <c r="F107" s="214" t="s">
        <v>1750</v>
      </c>
      <c r="G107" s="215" t="s">
        <v>269</v>
      </c>
      <c r="H107" s="216">
        <v>2.018</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1751</v>
      </c>
    </row>
    <row r="108" spans="2:65" s="1" customFormat="1" ht="24" customHeight="1">
      <c r="B108" s="39"/>
      <c r="C108" s="212" t="s">
        <v>239</v>
      </c>
      <c r="D108" s="212" t="s">
        <v>189</v>
      </c>
      <c r="E108" s="213" t="s">
        <v>1752</v>
      </c>
      <c r="F108" s="214" t="s">
        <v>1753</v>
      </c>
      <c r="G108" s="215" t="s">
        <v>269</v>
      </c>
      <c r="H108" s="216">
        <v>2.018</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1754</v>
      </c>
    </row>
    <row r="109" spans="2:65" s="1" customFormat="1" ht="24" customHeight="1">
      <c r="B109" s="39"/>
      <c r="C109" s="212" t="s">
        <v>244</v>
      </c>
      <c r="D109" s="212" t="s">
        <v>189</v>
      </c>
      <c r="E109" s="213" t="s">
        <v>1755</v>
      </c>
      <c r="F109" s="214" t="s">
        <v>1756</v>
      </c>
      <c r="G109" s="215" t="s">
        <v>269</v>
      </c>
      <c r="H109" s="216">
        <v>2.018</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1757</v>
      </c>
    </row>
    <row r="110" spans="2:63" s="11" customFormat="1" ht="25.9" customHeight="1">
      <c r="B110" s="196"/>
      <c r="C110" s="197"/>
      <c r="D110" s="198" t="s">
        <v>76</v>
      </c>
      <c r="E110" s="199" t="s">
        <v>627</v>
      </c>
      <c r="F110" s="199" t="s">
        <v>628</v>
      </c>
      <c r="G110" s="197"/>
      <c r="H110" s="197"/>
      <c r="I110" s="200"/>
      <c r="J110" s="201">
        <f>BK110</f>
        <v>0</v>
      </c>
      <c r="K110" s="197"/>
      <c r="L110" s="202"/>
      <c r="M110" s="203"/>
      <c r="N110" s="204"/>
      <c r="O110" s="204"/>
      <c r="P110" s="205">
        <f>P111+P167</f>
        <v>0</v>
      </c>
      <c r="Q110" s="204"/>
      <c r="R110" s="205">
        <f>R111+R167</f>
        <v>0.7215700000000002</v>
      </c>
      <c r="S110" s="204"/>
      <c r="T110" s="206">
        <f>T111+T167</f>
        <v>0</v>
      </c>
      <c r="AR110" s="207" t="s">
        <v>135</v>
      </c>
      <c r="AT110" s="208" t="s">
        <v>76</v>
      </c>
      <c r="AU110" s="208" t="s">
        <v>77</v>
      </c>
      <c r="AY110" s="207" t="s">
        <v>187</v>
      </c>
      <c r="BK110" s="209">
        <f>BK111+BK167</f>
        <v>0</v>
      </c>
    </row>
    <row r="111" spans="2:63" s="11" customFormat="1" ht="22.8" customHeight="1">
      <c r="B111" s="196"/>
      <c r="C111" s="197"/>
      <c r="D111" s="198" t="s">
        <v>76</v>
      </c>
      <c r="E111" s="210" t="s">
        <v>1758</v>
      </c>
      <c r="F111" s="210" t="s">
        <v>1759</v>
      </c>
      <c r="G111" s="197"/>
      <c r="H111" s="197"/>
      <c r="I111" s="200"/>
      <c r="J111" s="211">
        <f>BK111</f>
        <v>0</v>
      </c>
      <c r="K111" s="197"/>
      <c r="L111" s="202"/>
      <c r="M111" s="203"/>
      <c r="N111" s="204"/>
      <c r="O111" s="204"/>
      <c r="P111" s="205">
        <f>SUM(P112:P166)</f>
        <v>0</v>
      </c>
      <c r="Q111" s="204"/>
      <c r="R111" s="205">
        <f>SUM(R112:R166)</f>
        <v>0.7209700000000001</v>
      </c>
      <c r="S111" s="204"/>
      <c r="T111" s="206">
        <f>SUM(T112:T166)</f>
        <v>0</v>
      </c>
      <c r="AR111" s="207" t="s">
        <v>135</v>
      </c>
      <c r="AT111" s="208" t="s">
        <v>76</v>
      </c>
      <c r="AU111" s="208" t="s">
        <v>21</v>
      </c>
      <c r="AY111" s="207" t="s">
        <v>187</v>
      </c>
      <c r="BK111" s="209">
        <f>SUM(BK112:BK166)</f>
        <v>0</v>
      </c>
    </row>
    <row r="112" spans="2:65" s="1" customFormat="1" ht="24" customHeight="1">
      <c r="B112" s="39"/>
      <c r="C112" s="212" t="s">
        <v>249</v>
      </c>
      <c r="D112" s="212" t="s">
        <v>189</v>
      </c>
      <c r="E112" s="213" t="s">
        <v>1760</v>
      </c>
      <c r="F112" s="214" t="s">
        <v>1761</v>
      </c>
      <c r="G112" s="215" t="s">
        <v>236</v>
      </c>
      <c r="H112" s="216">
        <v>45</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262</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1762</v>
      </c>
    </row>
    <row r="113" spans="2:65" s="1" customFormat="1" ht="16.5" customHeight="1">
      <c r="B113" s="39"/>
      <c r="C113" s="250" t="s">
        <v>254</v>
      </c>
      <c r="D113" s="250" t="s">
        <v>275</v>
      </c>
      <c r="E113" s="251" t="s">
        <v>1763</v>
      </c>
      <c r="F113" s="252" t="s">
        <v>1764</v>
      </c>
      <c r="G113" s="253" t="s">
        <v>236</v>
      </c>
      <c r="H113" s="254">
        <v>45</v>
      </c>
      <c r="I113" s="255"/>
      <c r="J113" s="256">
        <f>ROUND(I113*H113,2)</f>
        <v>0</v>
      </c>
      <c r="K113" s="252" t="s">
        <v>193</v>
      </c>
      <c r="L113" s="257"/>
      <c r="M113" s="258" t="s">
        <v>30</v>
      </c>
      <c r="N113" s="259" t="s">
        <v>49</v>
      </c>
      <c r="O113" s="84"/>
      <c r="P113" s="221">
        <f>O113*H113</f>
        <v>0</v>
      </c>
      <c r="Q113" s="221">
        <v>0.00019</v>
      </c>
      <c r="R113" s="221">
        <f>Q113*H113</f>
        <v>0.00855</v>
      </c>
      <c r="S113" s="221">
        <v>0</v>
      </c>
      <c r="T113" s="222">
        <f>S113*H113</f>
        <v>0</v>
      </c>
      <c r="AR113" s="223" t="s">
        <v>365</v>
      </c>
      <c r="AT113" s="223" t="s">
        <v>275</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1765</v>
      </c>
    </row>
    <row r="114" spans="2:65" s="1" customFormat="1" ht="16.5" customHeight="1">
      <c r="B114" s="39"/>
      <c r="C114" s="212" t="s">
        <v>8</v>
      </c>
      <c r="D114" s="212" t="s">
        <v>189</v>
      </c>
      <c r="E114" s="213" t="s">
        <v>1766</v>
      </c>
      <c r="F114" s="214" t="s">
        <v>1767</v>
      </c>
      <c r="G114" s="215" t="s">
        <v>339</v>
      </c>
      <c r="H114" s="216">
        <v>12</v>
      </c>
      <c r="I114" s="217"/>
      <c r="J114" s="218">
        <f>ROUND(I114*H114,2)</f>
        <v>0</v>
      </c>
      <c r="K114" s="214" t="s">
        <v>30</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1768</v>
      </c>
    </row>
    <row r="115" spans="2:65" s="1" customFormat="1" ht="16.5" customHeight="1">
      <c r="B115" s="39"/>
      <c r="C115" s="250" t="s">
        <v>262</v>
      </c>
      <c r="D115" s="250" t="s">
        <v>275</v>
      </c>
      <c r="E115" s="251" t="s">
        <v>1769</v>
      </c>
      <c r="F115" s="252" t="s">
        <v>1770</v>
      </c>
      <c r="G115" s="253" t="s">
        <v>339</v>
      </c>
      <c r="H115" s="254">
        <v>12</v>
      </c>
      <c r="I115" s="255"/>
      <c r="J115" s="256">
        <f>ROUND(I115*H115,2)</f>
        <v>0</v>
      </c>
      <c r="K115" s="252" t="s">
        <v>30</v>
      </c>
      <c r="L115" s="257"/>
      <c r="M115" s="258" t="s">
        <v>30</v>
      </c>
      <c r="N115" s="259" t="s">
        <v>49</v>
      </c>
      <c r="O115" s="84"/>
      <c r="P115" s="221">
        <f>O115*H115</f>
        <v>0</v>
      </c>
      <c r="Q115" s="221">
        <v>0</v>
      </c>
      <c r="R115" s="221">
        <f>Q115*H115</f>
        <v>0</v>
      </c>
      <c r="S115" s="221">
        <v>0</v>
      </c>
      <c r="T115" s="222">
        <f>S115*H115</f>
        <v>0</v>
      </c>
      <c r="AR115" s="223" t="s">
        <v>365</v>
      </c>
      <c r="AT115" s="223" t="s">
        <v>275</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1771</v>
      </c>
    </row>
    <row r="116" spans="2:65" s="1" customFormat="1" ht="24" customHeight="1">
      <c r="B116" s="39"/>
      <c r="C116" s="212" t="s">
        <v>266</v>
      </c>
      <c r="D116" s="212" t="s">
        <v>189</v>
      </c>
      <c r="E116" s="213" t="s">
        <v>1772</v>
      </c>
      <c r="F116" s="214" t="s">
        <v>1773</v>
      </c>
      <c r="G116" s="215" t="s">
        <v>339</v>
      </c>
      <c r="H116" s="216">
        <v>98</v>
      </c>
      <c r="I116" s="217"/>
      <c r="J116" s="218">
        <f>ROUND(I116*H116,2)</f>
        <v>0</v>
      </c>
      <c r="K116" s="214" t="s">
        <v>193</v>
      </c>
      <c r="L116" s="44"/>
      <c r="M116" s="219" t="s">
        <v>30</v>
      </c>
      <c r="N116" s="220" t="s">
        <v>49</v>
      </c>
      <c r="O116" s="84"/>
      <c r="P116" s="221">
        <f>O116*H116</f>
        <v>0</v>
      </c>
      <c r="Q116" s="221">
        <v>0</v>
      </c>
      <c r="R116" s="221">
        <f>Q116*H116</f>
        <v>0</v>
      </c>
      <c r="S116" s="221">
        <v>0</v>
      </c>
      <c r="T116" s="222">
        <f>S116*H116</f>
        <v>0</v>
      </c>
      <c r="AR116" s="223" t="s">
        <v>262</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1774</v>
      </c>
    </row>
    <row r="117" spans="2:65" s="1" customFormat="1" ht="24" customHeight="1">
      <c r="B117" s="39"/>
      <c r="C117" s="250" t="s">
        <v>274</v>
      </c>
      <c r="D117" s="250" t="s">
        <v>275</v>
      </c>
      <c r="E117" s="251" t="s">
        <v>1775</v>
      </c>
      <c r="F117" s="252" t="s">
        <v>1776</v>
      </c>
      <c r="G117" s="253" t="s">
        <v>339</v>
      </c>
      <c r="H117" s="254">
        <v>98</v>
      </c>
      <c r="I117" s="255"/>
      <c r="J117" s="256">
        <f>ROUND(I117*H117,2)</f>
        <v>0</v>
      </c>
      <c r="K117" s="252" t="s">
        <v>193</v>
      </c>
      <c r="L117" s="257"/>
      <c r="M117" s="258" t="s">
        <v>30</v>
      </c>
      <c r="N117" s="259" t="s">
        <v>49</v>
      </c>
      <c r="O117" s="84"/>
      <c r="P117" s="221">
        <f>O117*H117</f>
        <v>0</v>
      </c>
      <c r="Q117" s="221">
        <v>9E-05</v>
      </c>
      <c r="R117" s="221">
        <f>Q117*H117</f>
        <v>0.00882</v>
      </c>
      <c r="S117" s="221">
        <v>0</v>
      </c>
      <c r="T117" s="222">
        <f>S117*H117</f>
        <v>0</v>
      </c>
      <c r="AR117" s="223" t="s">
        <v>365</v>
      </c>
      <c r="AT117" s="223" t="s">
        <v>275</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1777</v>
      </c>
    </row>
    <row r="118" spans="2:47" s="1" customFormat="1" ht="12">
      <c r="B118" s="39"/>
      <c r="C118" s="40"/>
      <c r="D118" s="225" t="s">
        <v>196</v>
      </c>
      <c r="E118" s="40"/>
      <c r="F118" s="226" t="s">
        <v>1778</v>
      </c>
      <c r="G118" s="40"/>
      <c r="H118" s="40"/>
      <c r="I118" s="136"/>
      <c r="J118" s="40"/>
      <c r="K118" s="40"/>
      <c r="L118" s="44"/>
      <c r="M118" s="227"/>
      <c r="N118" s="84"/>
      <c r="O118" s="84"/>
      <c r="P118" s="84"/>
      <c r="Q118" s="84"/>
      <c r="R118" s="84"/>
      <c r="S118" s="84"/>
      <c r="T118" s="85"/>
      <c r="AT118" s="17" t="s">
        <v>196</v>
      </c>
      <c r="AU118" s="17" t="s">
        <v>135</v>
      </c>
    </row>
    <row r="119" spans="2:65" s="1" customFormat="1" ht="24" customHeight="1">
      <c r="B119" s="39"/>
      <c r="C119" s="212" t="s">
        <v>280</v>
      </c>
      <c r="D119" s="212" t="s">
        <v>189</v>
      </c>
      <c r="E119" s="213" t="s">
        <v>1779</v>
      </c>
      <c r="F119" s="214" t="s">
        <v>1780</v>
      </c>
      <c r="G119" s="215" t="s">
        <v>339</v>
      </c>
      <c r="H119" s="216">
        <v>1</v>
      </c>
      <c r="I119" s="217"/>
      <c r="J119" s="218">
        <f>ROUND(I119*H119,2)</f>
        <v>0</v>
      </c>
      <c r="K119" s="214" t="s">
        <v>193</v>
      </c>
      <c r="L119" s="44"/>
      <c r="M119" s="219" t="s">
        <v>30</v>
      </c>
      <c r="N119" s="220" t="s">
        <v>49</v>
      </c>
      <c r="O119" s="84"/>
      <c r="P119" s="221">
        <f>O119*H119</f>
        <v>0</v>
      </c>
      <c r="Q119" s="221">
        <v>0</v>
      </c>
      <c r="R119" s="221">
        <f>Q119*H119</f>
        <v>0</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1781</v>
      </c>
    </row>
    <row r="120" spans="2:65" s="1" customFormat="1" ht="16.5" customHeight="1">
      <c r="B120" s="39"/>
      <c r="C120" s="250" t="s">
        <v>284</v>
      </c>
      <c r="D120" s="250" t="s">
        <v>275</v>
      </c>
      <c r="E120" s="251" t="s">
        <v>1782</v>
      </c>
      <c r="F120" s="252" t="s">
        <v>1783</v>
      </c>
      <c r="G120" s="253" t="s">
        <v>339</v>
      </c>
      <c r="H120" s="254">
        <v>1</v>
      </c>
      <c r="I120" s="255"/>
      <c r="J120" s="256">
        <f>ROUND(I120*H120,2)</f>
        <v>0</v>
      </c>
      <c r="K120" s="252" t="s">
        <v>30</v>
      </c>
      <c r="L120" s="257"/>
      <c r="M120" s="258" t="s">
        <v>30</v>
      </c>
      <c r="N120" s="259" t="s">
        <v>49</v>
      </c>
      <c r="O120" s="84"/>
      <c r="P120" s="221">
        <f>O120*H120</f>
        <v>0</v>
      </c>
      <c r="Q120" s="221">
        <v>0</v>
      </c>
      <c r="R120" s="221">
        <f>Q120*H120</f>
        <v>0</v>
      </c>
      <c r="S120" s="221">
        <v>0</v>
      </c>
      <c r="T120" s="222">
        <f>S120*H120</f>
        <v>0</v>
      </c>
      <c r="AR120" s="223" t="s">
        <v>365</v>
      </c>
      <c r="AT120" s="223" t="s">
        <v>275</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1784</v>
      </c>
    </row>
    <row r="121" spans="2:65" s="1" customFormat="1" ht="24" customHeight="1">
      <c r="B121" s="39"/>
      <c r="C121" s="212" t="s">
        <v>7</v>
      </c>
      <c r="D121" s="212" t="s">
        <v>189</v>
      </c>
      <c r="E121" s="213" t="s">
        <v>1785</v>
      </c>
      <c r="F121" s="214" t="s">
        <v>1786</v>
      </c>
      <c r="G121" s="215" t="s">
        <v>236</v>
      </c>
      <c r="H121" s="216">
        <v>50</v>
      </c>
      <c r="I121" s="217"/>
      <c r="J121" s="218">
        <f>ROUND(I121*H121,2)</f>
        <v>0</v>
      </c>
      <c r="K121" s="214" t="s">
        <v>193</v>
      </c>
      <c r="L121" s="44"/>
      <c r="M121" s="219" t="s">
        <v>30</v>
      </c>
      <c r="N121" s="220" t="s">
        <v>49</v>
      </c>
      <c r="O121" s="84"/>
      <c r="P121" s="221">
        <f>O121*H121</f>
        <v>0</v>
      </c>
      <c r="Q121" s="221">
        <v>0</v>
      </c>
      <c r="R121" s="221">
        <f>Q121*H121</f>
        <v>0</v>
      </c>
      <c r="S121" s="221">
        <v>0</v>
      </c>
      <c r="T121" s="222">
        <f>S121*H121</f>
        <v>0</v>
      </c>
      <c r="AR121" s="223" t="s">
        <v>262</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1787</v>
      </c>
    </row>
    <row r="122" spans="2:65" s="1" customFormat="1" ht="16.5" customHeight="1">
      <c r="B122" s="39"/>
      <c r="C122" s="250" t="s">
        <v>296</v>
      </c>
      <c r="D122" s="250" t="s">
        <v>275</v>
      </c>
      <c r="E122" s="251" t="s">
        <v>1788</v>
      </c>
      <c r="F122" s="252" t="s">
        <v>1789</v>
      </c>
      <c r="G122" s="253" t="s">
        <v>236</v>
      </c>
      <c r="H122" s="254">
        <v>50</v>
      </c>
      <c r="I122" s="255"/>
      <c r="J122" s="256">
        <f>ROUND(I122*H122,2)</f>
        <v>0</v>
      </c>
      <c r="K122" s="252" t="s">
        <v>193</v>
      </c>
      <c r="L122" s="257"/>
      <c r="M122" s="258" t="s">
        <v>30</v>
      </c>
      <c r="N122" s="259" t="s">
        <v>49</v>
      </c>
      <c r="O122" s="84"/>
      <c r="P122" s="221">
        <f>O122*H122</f>
        <v>0</v>
      </c>
      <c r="Q122" s="221">
        <v>0.00042</v>
      </c>
      <c r="R122" s="221">
        <f>Q122*H122</f>
        <v>0.021</v>
      </c>
      <c r="S122" s="221">
        <v>0</v>
      </c>
      <c r="T122" s="222">
        <f>S122*H122</f>
        <v>0</v>
      </c>
      <c r="AR122" s="223" t="s">
        <v>365</v>
      </c>
      <c r="AT122" s="223" t="s">
        <v>275</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1790</v>
      </c>
    </row>
    <row r="123" spans="2:65" s="1" customFormat="1" ht="24" customHeight="1">
      <c r="B123" s="39"/>
      <c r="C123" s="212" t="s">
        <v>308</v>
      </c>
      <c r="D123" s="212" t="s">
        <v>189</v>
      </c>
      <c r="E123" s="213" t="s">
        <v>1791</v>
      </c>
      <c r="F123" s="214" t="s">
        <v>1792</v>
      </c>
      <c r="G123" s="215" t="s">
        <v>236</v>
      </c>
      <c r="H123" s="216">
        <v>64</v>
      </c>
      <c r="I123" s="217"/>
      <c r="J123" s="218">
        <f>ROUND(I123*H123,2)</f>
        <v>0</v>
      </c>
      <c r="K123" s="214" t="s">
        <v>193</v>
      </c>
      <c r="L123" s="44"/>
      <c r="M123" s="219" t="s">
        <v>30</v>
      </c>
      <c r="N123" s="220" t="s">
        <v>49</v>
      </c>
      <c r="O123" s="84"/>
      <c r="P123" s="221">
        <f>O123*H123</f>
        <v>0</v>
      </c>
      <c r="Q123" s="221">
        <v>0</v>
      </c>
      <c r="R123" s="221">
        <f>Q123*H123</f>
        <v>0</v>
      </c>
      <c r="S123" s="221">
        <v>0</v>
      </c>
      <c r="T123" s="222">
        <f>S123*H123</f>
        <v>0</v>
      </c>
      <c r="AR123" s="223" t="s">
        <v>262</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1793</v>
      </c>
    </row>
    <row r="124" spans="2:65" s="1" customFormat="1" ht="16.5" customHeight="1">
      <c r="B124" s="39"/>
      <c r="C124" s="250" t="s">
        <v>330</v>
      </c>
      <c r="D124" s="250" t="s">
        <v>275</v>
      </c>
      <c r="E124" s="251" t="s">
        <v>1794</v>
      </c>
      <c r="F124" s="252" t="s">
        <v>1795</v>
      </c>
      <c r="G124" s="253" t="s">
        <v>236</v>
      </c>
      <c r="H124" s="254">
        <v>64</v>
      </c>
      <c r="I124" s="255"/>
      <c r="J124" s="256">
        <f>ROUND(I124*H124,2)</f>
        <v>0</v>
      </c>
      <c r="K124" s="252" t="s">
        <v>1112</v>
      </c>
      <c r="L124" s="257"/>
      <c r="M124" s="258" t="s">
        <v>30</v>
      </c>
      <c r="N124" s="259" t="s">
        <v>49</v>
      </c>
      <c r="O124" s="84"/>
      <c r="P124" s="221">
        <f>O124*H124</f>
        <v>0</v>
      </c>
      <c r="Q124" s="221">
        <v>4E-05</v>
      </c>
      <c r="R124" s="221">
        <f>Q124*H124</f>
        <v>0.00256</v>
      </c>
      <c r="S124" s="221">
        <v>0</v>
      </c>
      <c r="T124" s="222">
        <f>S124*H124</f>
        <v>0</v>
      </c>
      <c r="AR124" s="223" t="s">
        <v>365</v>
      </c>
      <c r="AT124" s="223" t="s">
        <v>275</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262</v>
      </c>
      <c r="BM124" s="223" t="s">
        <v>1796</v>
      </c>
    </row>
    <row r="125" spans="2:65" s="1" customFormat="1" ht="24" customHeight="1">
      <c r="B125" s="39"/>
      <c r="C125" s="212" t="s">
        <v>336</v>
      </c>
      <c r="D125" s="212" t="s">
        <v>189</v>
      </c>
      <c r="E125" s="213" t="s">
        <v>1797</v>
      </c>
      <c r="F125" s="214" t="s">
        <v>1798</v>
      </c>
      <c r="G125" s="215" t="s">
        <v>236</v>
      </c>
      <c r="H125" s="216">
        <v>669</v>
      </c>
      <c r="I125" s="217"/>
      <c r="J125" s="218">
        <f>ROUND(I125*H125,2)</f>
        <v>0</v>
      </c>
      <c r="K125" s="214" t="s">
        <v>193</v>
      </c>
      <c r="L125" s="44"/>
      <c r="M125" s="219" t="s">
        <v>30</v>
      </c>
      <c r="N125" s="220" t="s">
        <v>49</v>
      </c>
      <c r="O125" s="84"/>
      <c r="P125" s="221">
        <f>O125*H125</f>
        <v>0</v>
      </c>
      <c r="Q125" s="221">
        <v>0</v>
      </c>
      <c r="R125" s="221">
        <f>Q125*H125</f>
        <v>0</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1799</v>
      </c>
    </row>
    <row r="126" spans="2:51" s="12" customFormat="1" ht="12">
      <c r="B126" s="228"/>
      <c r="C126" s="229"/>
      <c r="D126" s="225" t="s">
        <v>231</v>
      </c>
      <c r="E126" s="230" t="s">
        <v>30</v>
      </c>
      <c r="F126" s="231" t="s">
        <v>1800</v>
      </c>
      <c r="G126" s="229"/>
      <c r="H126" s="232">
        <v>669</v>
      </c>
      <c r="I126" s="233"/>
      <c r="J126" s="229"/>
      <c r="K126" s="229"/>
      <c r="L126" s="234"/>
      <c r="M126" s="235"/>
      <c r="N126" s="236"/>
      <c r="O126" s="236"/>
      <c r="P126" s="236"/>
      <c r="Q126" s="236"/>
      <c r="R126" s="236"/>
      <c r="S126" s="236"/>
      <c r="T126" s="237"/>
      <c r="AT126" s="238" t="s">
        <v>231</v>
      </c>
      <c r="AU126" s="238" t="s">
        <v>135</v>
      </c>
      <c r="AV126" s="12" t="s">
        <v>135</v>
      </c>
      <c r="AW126" s="12" t="s">
        <v>37</v>
      </c>
      <c r="AX126" s="12" t="s">
        <v>21</v>
      </c>
      <c r="AY126" s="238" t="s">
        <v>187</v>
      </c>
    </row>
    <row r="127" spans="2:65" s="1" customFormat="1" ht="16.5" customHeight="1">
      <c r="B127" s="39"/>
      <c r="C127" s="250" t="s">
        <v>341</v>
      </c>
      <c r="D127" s="250" t="s">
        <v>275</v>
      </c>
      <c r="E127" s="251" t="s">
        <v>1801</v>
      </c>
      <c r="F127" s="252" t="s">
        <v>1802</v>
      </c>
      <c r="G127" s="253" t="s">
        <v>236</v>
      </c>
      <c r="H127" s="254">
        <v>669</v>
      </c>
      <c r="I127" s="255"/>
      <c r="J127" s="256">
        <f>ROUND(I127*H127,2)</f>
        <v>0</v>
      </c>
      <c r="K127" s="252" t="s">
        <v>193</v>
      </c>
      <c r="L127" s="257"/>
      <c r="M127" s="258" t="s">
        <v>30</v>
      </c>
      <c r="N127" s="259" t="s">
        <v>49</v>
      </c>
      <c r="O127" s="84"/>
      <c r="P127" s="221">
        <f>O127*H127</f>
        <v>0</v>
      </c>
      <c r="Q127" s="221">
        <v>0.00012</v>
      </c>
      <c r="R127" s="221">
        <f>Q127*H127</f>
        <v>0.08028</v>
      </c>
      <c r="S127" s="221">
        <v>0</v>
      </c>
      <c r="T127" s="222">
        <f>S127*H127</f>
        <v>0</v>
      </c>
      <c r="AR127" s="223" t="s">
        <v>365</v>
      </c>
      <c r="AT127" s="223" t="s">
        <v>275</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262</v>
      </c>
      <c r="BM127" s="223" t="s">
        <v>1803</v>
      </c>
    </row>
    <row r="128" spans="2:47" s="1" customFormat="1" ht="12">
      <c r="B128" s="39"/>
      <c r="C128" s="40"/>
      <c r="D128" s="225" t="s">
        <v>196</v>
      </c>
      <c r="E128" s="40"/>
      <c r="F128" s="226" t="s">
        <v>1804</v>
      </c>
      <c r="G128" s="40"/>
      <c r="H128" s="40"/>
      <c r="I128" s="136"/>
      <c r="J128" s="40"/>
      <c r="K128" s="40"/>
      <c r="L128" s="44"/>
      <c r="M128" s="227"/>
      <c r="N128" s="84"/>
      <c r="O128" s="84"/>
      <c r="P128" s="84"/>
      <c r="Q128" s="84"/>
      <c r="R128" s="84"/>
      <c r="S128" s="84"/>
      <c r="T128" s="85"/>
      <c r="AT128" s="17" t="s">
        <v>196</v>
      </c>
      <c r="AU128" s="17" t="s">
        <v>135</v>
      </c>
    </row>
    <row r="129" spans="2:65" s="1" customFormat="1" ht="24" customHeight="1">
      <c r="B129" s="39"/>
      <c r="C129" s="212" t="s">
        <v>345</v>
      </c>
      <c r="D129" s="212" t="s">
        <v>189</v>
      </c>
      <c r="E129" s="213" t="s">
        <v>1805</v>
      </c>
      <c r="F129" s="214" t="s">
        <v>1806</v>
      </c>
      <c r="G129" s="215" t="s">
        <v>236</v>
      </c>
      <c r="H129" s="216">
        <v>589</v>
      </c>
      <c r="I129" s="217"/>
      <c r="J129" s="218">
        <f>ROUND(I129*H129,2)</f>
        <v>0</v>
      </c>
      <c r="K129" s="214" t="s">
        <v>193</v>
      </c>
      <c r="L129" s="44"/>
      <c r="M129" s="219" t="s">
        <v>30</v>
      </c>
      <c r="N129" s="220" t="s">
        <v>49</v>
      </c>
      <c r="O129" s="84"/>
      <c r="P129" s="221">
        <f>O129*H129</f>
        <v>0</v>
      </c>
      <c r="Q129" s="221">
        <v>0</v>
      </c>
      <c r="R129" s="221">
        <f>Q129*H129</f>
        <v>0</v>
      </c>
      <c r="S129" s="221">
        <v>0</v>
      </c>
      <c r="T129" s="222">
        <f>S129*H129</f>
        <v>0</v>
      </c>
      <c r="AR129" s="223" t="s">
        <v>262</v>
      </c>
      <c r="AT129" s="223" t="s">
        <v>189</v>
      </c>
      <c r="AU129" s="223" t="s">
        <v>135</v>
      </c>
      <c r="AY129" s="17" t="s">
        <v>187</v>
      </c>
      <c r="BE129" s="224">
        <f>IF(N129="základní",J129,0)</f>
        <v>0</v>
      </c>
      <c r="BF129" s="224">
        <f>IF(N129="snížená",J129,0)</f>
        <v>0</v>
      </c>
      <c r="BG129" s="224">
        <f>IF(N129="zákl. přenesená",J129,0)</f>
        <v>0</v>
      </c>
      <c r="BH129" s="224">
        <f>IF(N129="sníž. přenesená",J129,0)</f>
        <v>0</v>
      </c>
      <c r="BI129" s="224">
        <f>IF(N129="nulová",J129,0)</f>
        <v>0</v>
      </c>
      <c r="BJ129" s="17" t="s">
        <v>135</v>
      </c>
      <c r="BK129" s="224">
        <f>ROUND(I129*H129,2)</f>
        <v>0</v>
      </c>
      <c r="BL129" s="17" t="s">
        <v>262</v>
      </c>
      <c r="BM129" s="223" t="s">
        <v>1807</v>
      </c>
    </row>
    <row r="130" spans="2:65" s="1" customFormat="1" ht="16.5" customHeight="1">
      <c r="B130" s="39"/>
      <c r="C130" s="250" t="s">
        <v>349</v>
      </c>
      <c r="D130" s="250" t="s">
        <v>275</v>
      </c>
      <c r="E130" s="251" t="s">
        <v>1808</v>
      </c>
      <c r="F130" s="252" t="s">
        <v>1809</v>
      </c>
      <c r="G130" s="253" t="s">
        <v>236</v>
      </c>
      <c r="H130" s="254">
        <v>589</v>
      </c>
      <c r="I130" s="255"/>
      <c r="J130" s="256">
        <f>ROUND(I130*H130,2)</f>
        <v>0</v>
      </c>
      <c r="K130" s="252" t="s">
        <v>193</v>
      </c>
      <c r="L130" s="257"/>
      <c r="M130" s="258" t="s">
        <v>30</v>
      </c>
      <c r="N130" s="259" t="s">
        <v>49</v>
      </c>
      <c r="O130" s="84"/>
      <c r="P130" s="221">
        <f>O130*H130</f>
        <v>0</v>
      </c>
      <c r="Q130" s="221">
        <v>0.00017</v>
      </c>
      <c r="R130" s="221">
        <f>Q130*H130</f>
        <v>0.10013000000000001</v>
      </c>
      <c r="S130" s="221">
        <v>0</v>
      </c>
      <c r="T130" s="222">
        <f>S130*H130</f>
        <v>0</v>
      </c>
      <c r="AR130" s="223" t="s">
        <v>365</v>
      </c>
      <c r="AT130" s="223" t="s">
        <v>275</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1810</v>
      </c>
    </row>
    <row r="131" spans="2:65" s="1" customFormat="1" ht="24" customHeight="1">
      <c r="B131" s="39"/>
      <c r="C131" s="212" t="s">
        <v>353</v>
      </c>
      <c r="D131" s="212" t="s">
        <v>189</v>
      </c>
      <c r="E131" s="213" t="s">
        <v>1811</v>
      </c>
      <c r="F131" s="214" t="s">
        <v>1812</v>
      </c>
      <c r="G131" s="215" t="s">
        <v>236</v>
      </c>
      <c r="H131" s="216">
        <v>28</v>
      </c>
      <c r="I131" s="217"/>
      <c r="J131" s="218">
        <f>ROUND(I131*H131,2)</f>
        <v>0</v>
      </c>
      <c r="K131" s="214" t="s">
        <v>193</v>
      </c>
      <c r="L131" s="44"/>
      <c r="M131" s="219" t="s">
        <v>30</v>
      </c>
      <c r="N131" s="220" t="s">
        <v>49</v>
      </c>
      <c r="O131" s="84"/>
      <c r="P131" s="221">
        <f>O131*H131</f>
        <v>0</v>
      </c>
      <c r="Q131" s="221">
        <v>0</v>
      </c>
      <c r="R131" s="221">
        <f>Q131*H131</f>
        <v>0</v>
      </c>
      <c r="S131" s="221">
        <v>0</v>
      </c>
      <c r="T131" s="222">
        <f>S131*H131</f>
        <v>0</v>
      </c>
      <c r="AR131" s="223" t="s">
        <v>262</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262</v>
      </c>
      <c r="BM131" s="223" t="s">
        <v>1813</v>
      </c>
    </row>
    <row r="132" spans="2:65" s="1" customFormat="1" ht="16.5" customHeight="1">
      <c r="B132" s="39"/>
      <c r="C132" s="250" t="s">
        <v>357</v>
      </c>
      <c r="D132" s="250" t="s">
        <v>275</v>
      </c>
      <c r="E132" s="251" t="s">
        <v>1814</v>
      </c>
      <c r="F132" s="252" t="s">
        <v>1815</v>
      </c>
      <c r="G132" s="253" t="s">
        <v>236</v>
      </c>
      <c r="H132" s="254">
        <v>28</v>
      </c>
      <c r="I132" s="255"/>
      <c r="J132" s="256">
        <f>ROUND(I132*H132,2)</f>
        <v>0</v>
      </c>
      <c r="K132" s="252" t="s">
        <v>193</v>
      </c>
      <c r="L132" s="257"/>
      <c r="M132" s="258" t="s">
        <v>30</v>
      </c>
      <c r="N132" s="259" t="s">
        <v>49</v>
      </c>
      <c r="O132" s="84"/>
      <c r="P132" s="221">
        <f>O132*H132</f>
        <v>0</v>
      </c>
      <c r="Q132" s="221">
        <v>0.00025</v>
      </c>
      <c r="R132" s="221">
        <f>Q132*H132</f>
        <v>0.007</v>
      </c>
      <c r="S132" s="221">
        <v>0</v>
      </c>
      <c r="T132" s="222">
        <f>S132*H132</f>
        <v>0</v>
      </c>
      <c r="AR132" s="223" t="s">
        <v>365</v>
      </c>
      <c r="AT132" s="223" t="s">
        <v>275</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1816</v>
      </c>
    </row>
    <row r="133" spans="2:65" s="1" customFormat="1" ht="24" customHeight="1">
      <c r="B133" s="39"/>
      <c r="C133" s="212" t="s">
        <v>361</v>
      </c>
      <c r="D133" s="212" t="s">
        <v>189</v>
      </c>
      <c r="E133" s="213" t="s">
        <v>1817</v>
      </c>
      <c r="F133" s="214" t="s">
        <v>1818</v>
      </c>
      <c r="G133" s="215" t="s">
        <v>236</v>
      </c>
      <c r="H133" s="216">
        <v>25</v>
      </c>
      <c r="I133" s="217"/>
      <c r="J133" s="218">
        <f>ROUND(I133*H133,2)</f>
        <v>0</v>
      </c>
      <c r="K133" s="214" t="s">
        <v>193</v>
      </c>
      <c r="L133" s="44"/>
      <c r="M133" s="219" t="s">
        <v>30</v>
      </c>
      <c r="N133" s="220" t="s">
        <v>49</v>
      </c>
      <c r="O133" s="84"/>
      <c r="P133" s="221">
        <f>O133*H133</f>
        <v>0</v>
      </c>
      <c r="Q133" s="221">
        <v>0</v>
      </c>
      <c r="R133" s="221">
        <f>Q133*H133</f>
        <v>0</v>
      </c>
      <c r="S133" s="221">
        <v>0</v>
      </c>
      <c r="T133" s="222">
        <f>S133*H133</f>
        <v>0</v>
      </c>
      <c r="AR133" s="223" t="s">
        <v>262</v>
      </c>
      <c r="AT133" s="223" t="s">
        <v>189</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1819</v>
      </c>
    </row>
    <row r="134" spans="2:65" s="1" customFormat="1" ht="16.5" customHeight="1">
      <c r="B134" s="39"/>
      <c r="C134" s="250" t="s">
        <v>365</v>
      </c>
      <c r="D134" s="250" t="s">
        <v>275</v>
      </c>
      <c r="E134" s="251" t="s">
        <v>1820</v>
      </c>
      <c r="F134" s="252" t="s">
        <v>1821</v>
      </c>
      <c r="G134" s="253" t="s">
        <v>236</v>
      </c>
      <c r="H134" s="254">
        <v>25</v>
      </c>
      <c r="I134" s="255"/>
      <c r="J134" s="256">
        <f>ROUND(I134*H134,2)</f>
        <v>0</v>
      </c>
      <c r="K134" s="252" t="s">
        <v>193</v>
      </c>
      <c r="L134" s="257"/>
      <c r="M134" s="258" t="s">
        <v>30</v>
      </c>
      <c r="N134" s="259" t="s">
        <v>49</v>
      </c>
      <c r="O134" s="84"/>
      <c r="P134" s="221">
        <f>O134*H134</f>
        <v>0</v>
      </c>
      <c r="Q134" s="221">
        <v>0.00034</v>
      </c>
      <c r="R134" s="221">
        <f>Q134*H134</f>
        <v>0.0085</v>
      </c>
      <c r="S134" s="221">
        <v>0</v>
      </c>
      <c r="T134" s="222">
        <f>S134*H134</f>
        <v>0</v>
      </c>
      <c r="AR134" s="223" t="s">
        <v>365</v>
      </c>
      <c r="AT134" s="223" t="s">
        <v>275</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1822</v>
      </c>
    </row>
    <row r="135" spans="2:65" s="1" customFormat="1" ht="16.5" customHeight="1">
      <c r="B135" s="39"/>
      <c r="C135" s="212" t="s">
        <v>369</v>
      </c>
      <c r="D135" s="212" t="s">
        <v>189</v>
      </c>
      <c r="E135" s="213" t="s">
        <v>1823</v>
      </c>
      <c r="F135" s="214" t="s">
        <v>1824</v>
      </c>
      <c r="G135" s="215" t="s">
        <v>339</v>
      </c>
      <c r="H135" s="216">
        <v>200</v>
      </c>
      <c r="I135" s="217"/>
      <c r="J135" s="218">
        <f>ROUND(I135*H135,2)</f>
        <v>0</v>
      </c>
      <c r="K135" s="214" t="s">
        <v>193</v>
      </c>
      <c r="L135" s="44"/>
      <c r="M135" s="219" t="s">
        <v>30</v>
      </c>
      <c r="N135" s="220" t="s">
        <v>49</v>
      </c>
      <c r="O135" s="84"/>
      <c r="P135" s="221">
        <f>O135*H135</f>
        <v>0</v>
      </c>
      <c r="Q135" s="221">
        <v>0</v>
      </c>
      <c r="R135" s="221">
        <f>Q135*H135</f>
        <v>0</v>
      </c>
      <c r="S135" s="221">
        <v>0</v>
      </c>
      <c r="T135" s="222">
        <f>S135*H135</f>
        <v>0</v>
      </c>
      <c r="AR135" s="223" t="s">
        <v>262</v>
      </c>
      <c r="AT135" s="223" t="s">
        <v>189</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1825</v>
      </c>
    </row>
    <row r="136" spans="2:65" s="1" customFormat="1" ht="16.5" customHeight="1">
      <c r="B136" s="39"/>
      <c r="C136" s="212" t="s">
        <v>373</v>
      </c>
      <c r="D136" s="212" t="s">
        <v>189</v>
      </c>
      <c r="E136" s="213" t="s">
        <v>1826</v>
      </c>
      <c r="F136" s="214" t="s">
        <v>1827</v>
      </c>
      <c r="G136" s="215" t="s">
        <v>339</v>
      </c>
      <c r="H136" s="216">
        <v>20</v>
      </c>
      <c r="I136" s="217"/>
      <c r="J136" s="218">
        <f>ROUND(I136*H136,2)</f>
        <v>0</v>
      </c>
      <c r="K136" s="214" t="s">
        <v>193</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1828</v>
      </c>
    </row>
    <row r="137" spans="2:65" s="1" customFormat="1" ht="16.5" customHeight="1">
      <c r="B137" s="39"/>
      <c r="C137" s="212" t="s">
        <v>377</v>
      </c>
      <c r="D137" s="212" t="s">
        <v>189</v>
      </c>
      <c r="E137" s="213" t="s">
        <v>1829</v>
      </c>
      <c r="F137" s="214" t="s">
        <v>1830</v>
      </c>
      <c r="G137" s="215" t="s">
        <v>339</v>
      </c>
      <c r="H137" s="216">
        <v>2</v>
      </c>
      <c r="I137" s="217"/>
      <c r="J137" s="218">
        <f>ROUND(I137*H137,2)</f>
        <v>0</v>
      </c>
      <c r="K137" s="214" t="s">
        <v>193</v>
      </c>
      <c r="L137" s="44"/>
      <c r="M137" s="219" t="s">
        <v>30</v>
      </c>
      <c r="N137" s="220" t="s">
        <v>49</v>
      </c>
      <c r="O137" s="84"/>
      <c r="P137" s="221">
        <f>O137*H137</f>
        <v>0</v>
      </c>
      <c r="Q137" s="221">
        <v>0</v>
      </c>
      <c r="R137" s="221">
        <f>Q137*H137</f>
        <v>0</v>
      </c>
      <c r="S137" s="221">
        <v>0</v>
      </c>
      <c r="T137" s="222">
        <f>S137*H137</f>
        <v>0</v>
      </c>
      <c r="AR137" s="223" t="s">
        <v>262</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1831</v>
      </c>
    </row>
    <row r="138" spans="2:65" s="1" customFormat="1" ht="16.5" customHeight="1">
      <c r="B138" s="39"/>
      <c r="C138" s="250" t="s">
        <v>382</v>
      </c>
      <c r="D138" s="250" t="s">
        <v>275</v>
      </c>
      <c r="E138" s="251" t="s">
        <v>1832</v>
      </c>
      <c r="F138" s="252" t="s">
        <v>1833</v>
      </c>
      <c r="G138" s="253" t="s">
        <v>1834</v>
      </c>
      <c r="H138" s="254">
        <v>1</v>
      </c>
      <c r="I138" s="255"/>
      <c r="J138" s="256">
        <f>ROUND(I138*H138,2)</f>
        <v>0</v>
      </c>
      <c r="K138" s="252" t="s">
        <v>30</v>
      </c>
      <c r="L138" s="257"/>
      <c r="M138" s="258" t="s">
        <v>30</v>
      </c>
      <c r="N138" s="259" t="s">
        <v>49</v>
      </c>
      <c r="O138" s="84"/>
      <c r="P138" s="221">
        <f>O138*H138</f>
        <v>0</v>
      </c>
      <c r="Q138" s="221">
        <v>0</v>
      </c>
      <c r="R138" s="221">
        <f>Q138*H138</f>
        <v>0</v>
      </c>
      <c r="S138" s="221">
        <v>0</v>
      </c>
      <c r="T138" s="222">
        <f>S138*H138</f>
        <v>0</v>
      </c>
      <c r="AR138" s="223" t="s">
        <v>365</v>
      </c>
      <c r="AT138" s="223" t="s">
        <v>275</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1835</v>
      </c>
    </row>
    <row r="139" spans="2:65" s="1" customFormat="1" ht="16.5" customHeight="1">
      <c r="B139" s="39"/>
      <c r="C139" s="250" t="s">
        <v>387</v>
      </c>
      <c r="D139" s="250" t="s">
        <v>275</v>
      </c>
      <c r="E139" s="251" t="s">
        <v>1836</v>
      </c>
      <c r="F139" s="252" t="s">
        <v>1837</v>
      </c>
      <c r="G139" s="253" t="s">
        <v>1834</v>
      </c>
      <c r="H139" s="254">
        <v>1</v>
      </c>
      <c r="I139" s="255"/>
      <c r="J139" s="256">
        <f>ROUND(I139*H139,2)</f>
        <v>0</v>
      </c>
      <c r="K139" s="252" t="s">
        <v>30</v>
      </c>
      <c r="L139" s="257"/>
      <c r="M139" s="258" t="s">
        <v>30</v>
      </c>
      <c r="N139" s="259" t="s">
        <v>49</v>
      </c>
      <c r="O139" s="84"/>
      <c r="P139" s="221">
        <f>O139*H139</f>
        <v>0</v>
      </c>
      <c r="Q139" s="221">
        <v>0</v>
      </c>
      <c r="R139" s="221">
        <f>Q139*H139</f>
        <v>0</v>
      </c>
      <c r="S139" s="221">
        <v>0</v>
      </c>
      <c r="T139" s="222">
        <f>S139*H139</f>
        <v>0</v>
      </c>
      <c r="AR139" s="223" t="s">
        <v>365</v>
      </c>
      <c r="AT139" s="223" t="s">
        <v>275</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1838</v>
      </c>
    </row>
    <row r="140" spans="2:65" s="1" customFormat="1" ht="24" customHeight="1">
      <c r="B140" s="39"/>
      <c r="C140" s="212" t="s">
        <v>401</v>
      </c>
      <c r="D140" s="212" t="s">
        <v>189</v>
      </c>
      <c r="E140" s="213" t="s">
        <v>1839</v>
      </c>
      <c r="F140" s="214" t="s">
        <v>1840</v>
      </c>
      <c r="G140" s="215" t="s">
        <v>339</v>
      </c>
      <c r="H140" s="216">
        <v>6</v>
      </c>
      <c r="I140" s="217"/>
      <c r="J140" s="218">
        <f>ROUND(I140*H140,2)</f>
        <v>0</v>
      </c>
      <c r="K140" s="214" t="s">
        <v>193</v>
      </c>
      <c r="L140" s="44"/>
      <c r="M140" s="219" t="s">
        <v>30</v>
      </c>
      <c r="N140" s="220" t="s">
        <v>49</v>
      </c>
      <c r="O140" s="84"/>
      <c r="P140" s="221">
        <f>O140*H140</f>
        <v>0</v>
      </c>
      <c r="Q140" s="221">
        <v>0</v>
      </c>
      <c r="R140" s="221">
        <f>Q140*H140</f>
        <v>0</v>
      </c>
      <c r="S140" s="221">
        <v>0</v>
      </c>
      <c r="T140" s="222">
        <f>S140*H140</f>
        <v>0</v>
      </c>
      <c r="AR140" s="223" t="s">
        <v>262</v>
      </c>
      <c r="AT140" s="223" t="s">
        <v>189</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1841</v>
      </c>
    </row>
    <row r="141" spans="2:65" s="1" customFormat="1" ht="16.5" customHeight="1">
      <c r="B141" s="39"/>
      <c r="C141" s="250" t="s">
        <v>406</v>
      </c>
      <c r="D141" s="250" t="s">
        <v>275</v>
      </c>
      <c r="E141" s="251" t="s">
        <v>1842</v>
      </c>
      <c r="F141" s="252" t="s">
        <v>1843</v>
      </c>
      <c r="G141" s="253" t="s">
        <v>339</v>
      </c>
      <c r="H141" s="254">
        <v>6</v>
      </c>
      <c r="I141" s="255"/>
      <c r="J141" s="256">
        <f>ROUND(I141*H141,2)</f>
        <v>0</v>
      </c>
      <c r="K141" s="252" t="s">
        <v>1112</v>
      </c>
      <c r="L141" s="257"/>
      <c r="M141" s="258" t="s">
        <v>30</v>
      </c>
      <c r="N141" s="259" t="s">
        <v>49</v>
      </c>
      <c r="O141" s="84"/>
      <c r="P141" s="221">
        <f>O141*H141</f>
        <v>0</v>
      </c>
      <c r="Q141" s="221">
        <v>5E-05</v>
      </c>
      <c r="R141" s="221">
        <f>Q141*H141</f>
        <v>0.00030000000000000003</v>
      </c>
      <c r="S141" s="221">
        <v>0</v>
      </c>
      <c r="T141" s="222">
        <f>S141*H141</f>
        <v>0</v>
      </c>
      <c r="AR141" s="223" t="s">
        <v>365</v>
      </c>
      <c r="AT141" s="223" t="s">
        <v>275</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1844</v>
      </c>
    </row>
    <row r="142" spans="2:65" s="1" customFormat="1" ht="24" customHeight="1">
      <c r="B142" s="39"/>
      <c r="C142" s="212" t="s">
        <v>411</v>
      </c>
      <c r="D142" s="212" t="s">
        <v>189</v>
      </c>
      <c r="E142" s="213" t="s">
        <v>1845</v>
      </c>
      <c r="F142" s="214" t="s">
        <v>1846</v>
      </c>
      <c r="G142" s="215" t="s">
        <v>339</v>
      </c>
      <c r="H142" s="216">
        <v>8</v>
      </c>
      <c r="I142" s="217"/>
      <c r="J142" s="218">
        <f>ROUND(I142*H142,2)</f>
        <v>0</v>
      </c>
      <c r="K142" s="214" t="s">
        <v>193</v>
      </c>
      <c r="L142" s="44"/>
      <c r="M142" s="219" t="s">
        <v>30</v>
      </c>
      <c r="N142" s="220" t="s">
        <v>49</v>
      </c>
      <c r="O142" s="84"/>
      <c r="P142" s="221">
        <f>O142*H142</f>
        <v>0</v>
      </c>
      <c r="Q142" s="221">
        <v>0</v>
      </c>
      <c r="R142" s="221">
        <f>Q142*H142</f>
        <v>0</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1847</v>
      </c>
    </row>
    <row r="143" spans="2:65" s="1" customFormat="1" ht="16.5" customHeight="1">
      <c r="B143" s="39"/>
      <c r="C143" s="250" t="s">
        <v>415</v>
      </c>
      <c r="D143" s="250" t="s">
        <v>275</v>
      </c>
      <c r="E143" s="251" t="s">
        <v>1848</v>
      </c>
      <c r="F143" s="252" t="s">
        <v>1849</v>
      </c>
      <c r="G143" s="253" t="s">
        <v>339</v>
      </c>
      <c r="H143" s="254">
        <v>8</v>
      </c>
      <c r="I143" s="255"/>
      <c r="J143" s="256">
        <f>ROUND(I143*H143,2)</f>
        <v>0</v>
      </c>
      <c r="K143" s="252" t="s">
        <v>193</v>
      </c>
      <c r="L143" s="257"/>
      <c r="M143" s="258" t="s">
        <v>30</v>
      </c>
      <c r="N143" s="259" t="s">
        <v>49</v>
      </c>
      <c r="O143" s="84"/>
      <c r="P143" s="221">
        <f>O143*H143</f>
        <v>0</v>
      </c>
      <c r="Q143" s="221">
        <v>5E-05</v>
      </c>
      <c r="R143" s="221">
        <f>Q143*H143</f>
        <v>0.0004</v>
      </c>
      <c r="S143" s="221">
        <v>0</v>
      </c>
      <c r="T143" s="222">
        <f>S143*H143</f>
        <v>0</v>
      </c>
      <c r="AR143" s="223" t="s">
        <v>365</v>
      </c>
      <c r="AT143" s="223" t="s">
        <v>275</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1850</v>
      </c>
    </row>
    <row r="144" spans="2:65" s="1" customFormat="1" ht="16.5" customHeight="1">
      <c r="B144" s="39"/>
      <c r="C144" s="212" t="s">
        <v>419</v>
      </c>
      <c r="D144" s="212" t="s">
        <v>189</v>
      </c>
      <c r="E144" s="213" t="s">
        <v>1851</v>
      </c>
      <c r="F144" s="214" t="s">
        <v>1852</v>
      </c>
      <c r="G144" s="215" t="s">
        <v>339</v>
      </c>
      <c r="H144" s="216">
        <v>1</v>
      </c>
      <c r="I144" s="217"/>
      <c r="J144" s="218">
        <f>ROUND(I144*H144,2)</f>
        <v>0</v>
      </c>
      <c r="K144" s="214" t="s">
        <v>193</v>
      </c>
      <c r="L144" s="44"/>
      <c r="M144" s="219" t="s">
        <v>30</v>
      </c>
      <c r="N144" s="220" t="s">
        <v>49</v>
      </c>
      <c r="O144" s="84"/>
      <c r="P144" s="221">
        <f>O144*H144</f>
        <v>0</v>
      </c>
      <c r="Q144" s="221">
        <v>0</v>
      </c>
      <c r="R144" s="221">
        <f>Q144*H144</f>
        <v>0</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1853</v>
      </c>
    </row>
    <row r="145" spans="2:65" s="1" customFormat="1" ht="16.5" customHeight="1">
      <c r="B145" s="39"/>
      <c r="C145" s="250" t="s">
        <v>424</v>
      </c>
      <c r="D145" s="250" t="s">
        <v>275</v>
      </c>
      <c r="E145" s="251" t="s">
        <v>1854</v>
      </c>
      <c r="F145" s="252" t="s">
        <v>1855</v>
      </c>
      <c r="G145" s="253" t="s">
        <v>339</v>
      </c>
      <c r="H145" s="254">
        <v>1</v>
      </c>
      <c r="I145" s="255"/>
      <c r="J145" s="256">
        <f>ROUND(I145*H145,2)</f>
        <v>0</v>
      </c>
      <c r="K145" s="252" t="s">
        <v>193</v>
      </c>
      <c r="L145" s="257"/>
      <c r="M145" s="258" t="s">
        <v>30</v>
      </c>
      <c r="N145" s="259" t="s">
        <v>49</v>
      </c>
      <c r="O145" s="84"/>
      <c r="P145" s="221">
        <f>O145*H145</f>
        <v>0</v>
      </c>
      <c r="Q145" s="221">
        <v>0.00039</v>
      </c>
      <c r="R145" s="221">
        <f>Q145*H145</f>
        <v>0.00039</v>
      </c>
      <c r="S145" s="221">
        <v>0</v>
      </c>
      <c r="T145" s="222">
        <f>S145*H145</f>
        <v>0</v>
      </c>
      <c r="AR145" s="223" t="s">
        <v>365</v>
      </c>
      <c r="AT145" s="223" t="s">
        <v>275</v>
      </c>
      <c r="AU145" s="223" t="s">
        <v>135</v>
      </c>
      <c r="AY145" s="17" t="s">
        <v>187</v>
      </c>
      <c r="BE145" s="224">
        <f>IF(N145="základní",J145,0)</f>
        <v>0</v>
      </c>
      <c r="BF145" s="224">
        <f>IF(N145="snížená",J145,0)</f>
        <v>0</v>
      </c>
      <c r="BG145" s="224">
        <f>IF(N145="zákl. přenesená",J145,0)</f>
        <v>0</v>
      </c>
      <c r="BH145" s="224">
        <f>IF(N145="sníž. přenesená",J145,0)</f>
        <v>0</v>
      </c>
      <c r="BI145" s="224">
        <f>IF(N145="nulová",J145,0)</f>
        <v>0</v>
      </c>
      <c r="BJ145" s="17" t="s">
        <v>135</v>
      </c>
      <c r="BK145" s="224">
        <f>ROUND(I145*H145,2)</f>
        <v>0</v>
      </c>
      <c r="BL145" s="17" t="s">
        <v>262</v>
      </c>
      <c r="BM145" s="223" t="s">
        <v>1856</v>
      </c>
    </row>
    <row r="146" spans="2:65" s="1" customFormat="1" ht="16.5" customHeight="1">
      <c r="B146" s="39"/>
      <c r="C146" s="212" t="s">
        <v>429</v>
      </c>
      <c r="D146" s="212" t="s">
        <v>189</v>
      </c>
      <c r="E146" s="213" t="s">
        <v>1857</v>
      </c>
      <c r="F146" s="214" t="s">
        <v>1858</v>
      </c>
      <c r="G146" s="215" t="s">
        <v>339</v>
      </c>
      <c r="H146" s="216">
        <v>62</v>
      </c>
      <c r="I146" s="217"/>
      <c r="J146" s="218">
        <f>ROUND(I146*H146,2)</f>
        <v>0</v>
      </c>
      <c r="K146" s="214" t="s">
        <v>193</v>
      </c>
      <c r="L146" s="44"/>
      <c r="M146" s="219" t="s">
        <v>30</v>
      </c>
      <c r="N146" s="220" t="s">
        <v>49</v>
      </c>
      <c r="O146" s="84"/>
      <c r="P146" s="221">
        <f>O146*H146</f>
        <v>0</v>
      </c>
      <c r="Q146" s="221">
        <v>0</v>
      </c>
      <c r="R146" s="221">
        <f>Q146*H146</f>
        <v>0</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1859</v>
      </c>
    </row>
    <row r="147" spans="2:51" s="12" customFormat="1" ht="12">
      <c r="B147" s="228"/>
      <c r="C147" s="229"/>
      <c r="D147" s="225" t="s">
        <v>231</v>
      </c>
      <c r="E147" s="230" t="s">
        <v>30</v>
      </c>
      <c r="F147" s="231" t="s">
        <v>1860</v>
      </c>
      <c r="G147" s="229"/>
      <c r="H147" s="232">
        <v>62</v>
      </c>
      <c r="I147" s="233"/>
      <c r="J147" s="229"/>
      <c r="K147" s="229"/>
      <c r="L147" s="234"/>
      <c r="M147" s="235"/>
      <c r="N147" s="236"/>
      <c r="O147" s="236"/>
      <c r="P147" s="236"/>
      <c r="Q147" s="236"/>
      <c r="R147" s="236"/>
      <c r="S147" s="236"/>
      <c r="T147" s="237"/>
      <c r="AT147" s="238" t="s">
        <v>231</v>
      </c>
      <c r="AU147" s="238" t="s">
        <v>135</v>
      </c>
      <c r="AV147" s="12" t="s">
        <v>135</v>
      </c>
      <c r="AW147" s="12" t="s">
        <v>37</v>
      </c>
      <c r="AX147" s="12" t="s">
        <v>21</v>
      </c>
      <c r="AY147" s="238" t="s">
        <v>187</v>
      </c>
    </row>
    <row r="148" spans="2:65" s="1" customFormat="1" ht="16.5" customHeight="1">
      <c r="B148" s="39"/>
      <c r="C148" s="250" t="s">
        <v>433</v>
      </c>
      <c r="D148" s="250" t="s">
        <v>275</v>
      </c>
      <c r="E148" s="251" t="s">
        <v>1861</v>
      </c>
      <c r="F148" s="252" t="s">
        <v>1862</v>
      </c>
      <c r="G148" s="253" t="s">
        <v>339</v>
      </c>
      <c r="H148" s="254">
        <v>41</v>
      </c>
      <c r="I148" s="255"/>
      <c r="J148" s="256">
        <f>ROUND(I148*H148,2)</f>
        <v>0</v>
      </c>
      <c r="K148" s="252" t="s">
        <v>193</v>
      </c>
      <c r="L148" s="257"/>
      <c r="M148" s="258" t="s">
        <v>30</v>
      </c>
      <c r="N148" s="259" t="s">
        <v>49</v>
      </c>
      <c r="O148" s="84"/>
      <c r="P148" s="221">
        <f>O148*H148</f>
        <v>0</v>
      </c>
      <c r="Q148" s="221">
        <v>6E-05</v>
      </c>
      <c r="R148" s="221">
        <f>Q148*H148</f>
        <v>0.00246</v>
      </c>
      <c r="S148" s="221">
        <v>0</v>
      </c>
      <c r="T148" s="222">
        <f>S148*H148</f>
        <v>0</v>
      </c>
      <c r="AR148" s="223" t="s">
        <v>365</v>
      </c>
      <c r="AT148" s="223" t="s">
        <v>275</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1863</v>
      </c>
    </row>
    <row r="149" spans="2:65" s="1" customFormat="1" ht="16.5" customHeight="1">
      <c r="B149" s="39"/>
      <c r="C149" s="250" t="s">
        <v>439</v>
      </c>
      <c r="D149" s="250" t="s">
        <v>275</v>
      </c>
      <c r="E149" s="251" t="s">
        <v>1864</v>
      </c>
      <c r="F149" s="252" t="s">
        <v>1865</v>
      </c>
      <c r="G149" s="253" t="s">
        <v>339</v>
      </c>
      <c r="H149" s="254">
        <v>20</v>
      </c>
      <c r="I149" s="255"/>
      <c r="J149" s="256">
        <f>ROUND(I149*H149,2)</f>
        <v>0</v>
      </c>
      <c r="K149" s="252" t="s">
        <v>193</v>
      </c>
      <c r="L149" s="257"/>
      <c r="M149" s="258" t="s">
        <v>30</v>
      </c>
      <c r="N149" s="259" t="s">
        <v>49</v>
      </c>
      <c r="O149" s="84"/>
      <c r="P149" s="221">
        <f>O149*H149</f>
        <v>0</v>
      </c>
      <c r="Q149" s="221">
        <v>6E-05</v>
      </c>
      <c r="R149" s="221">
        <f>Q149*H149</f>
        <v>0.0012000000000000001</v>
      </c>
      <c r="S149" s="221">
        <v>0</v>
      </c>
      <c r="T149" s="222">
        <f>S149*H149</f>
        <v>0</v>
      </c>
      <c r="AR149" s="223" t="s">
        <v>365</v>
      </c>
      <c r="AT149" s="223" t="s">
        <v>275</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1866</v>
      </c>
    </row>
    <row r="150" spans="2:65" s="1" customFormat="1" ht="16.5" customHeight="1">
      <c r="B150" s="39"/>
      <c r="C150" s="250" t="s">
        <v>445</v>
      </c>
      <c r="D150" s="250" t="s">
        <v>275</v>
      </c>
      <c r="E150" s="251" t="s">
        <v>1867</v>
      </c>
      <c r="F150" s="252" t="s">
        <v>1868</v>
      </c>
      <c r="G150" s="253" t="s">
        <v>339</v>
      </c>
      <c r="H150" s="254">
        <v>1</v>
      </c>
      <c r="I150" s="255"/>
      <c r="J150" s="256">
        <f>ROUND(I150*H150,2)</f>
        <v>0</v>
      </c>
      <c r="K150" s="252" t="s">
        <v>193</v>
      </c>
      <c r="L150" s="257"/>
      <c r="M150" s="258" t="s">
        <v>30</v>
      </c>
      <c r="N150" s="259" t="s">
        <v>49</v>
      </c>
      <c r="O150" s="84"/>
      <c r="P150" s="221">
        <f>O150*H150</f>
        <v>0</v>
      </c>
      <c r="Q150" s="221">
        <v>0.00022</v>
      </c>
      <c r="R150" s="221">
        <f>Q150*H150</f>
        <v>0.00022</v>
      </c>
      <c r="S150" s="221">
        <v>0</v>
      </c>
      <c r="T150" s="222">
        <f>S150*H150</f>
        <v>0</v>
      </c>
      <c r="AR150" s="223" t="s">
        <v>365</v>
      </c>
      <c r="AT150" s="223" t="s">
        <v>275</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1869</v>
      </c>
    </row>
    <row r="151" spans="2:65" s="1" customFormat="1" ht="16.5" customHeight="1">
      <c r="B151" s="39"/>
      <c r="C151" s="212" t="s">
        <v>449</v>
      </c>
      <c r="D151" s="212" t="s">
        <v>189</v>
      </c>
      <c r="E151" s="213" t="s">
        <v>1870</v>
      </c>
      <c r="F151" s="214" t="s">
        <v>1871</v>
      </c>
      <c r="G151" s="215" t="s">
        <v>339</v>
      </c>
      <c r="H151" s="216">
        <v>2</v>
      </c>
      <c r="I151" s="217"/>
      <c r="J151" s="218">
        <f>ROUND(I151*H151,2)</f>
        <v>0</v>
      </c>
      <c r="K151" s="214" t="s">
        <v>193</v>
      </c>
      <c r="L151" s="44"/>
      <c r="M151" s="219" t="s">
        <v>30</v>
      </c>
      <c r="N151" s="220" t="s">
        <v>49</v>
      </c>
      <c r="O151" s="84"/>
      <c r="P151" s="221">
        <f>O151*H151</f>
        <v>0</v>
      </c>
      <c r="Q151" s="221">
        <v>0</v>
      </c>
      <c r="R151" s="221">
        <f>Q151*H151</f>
        <v>0</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1872</v>
      </c>
    </row>
    <row r="152" spans="2:65" s="1" customFormat="1" ht="16.5" customHeight="1">
      <c r="B152" s="39"/>
      <c r="C152" s="212" t="s">
        <v>453</v>
      </c>
      <c r="D152" s="212" t="s">
        <v>189</v>
      </c>
      <c r="E152" s="213" t="s">
        <v>1873</v>
      </c>
      <c r="F152" s="214" t="s">
        <v>1874</v>
      </c>
      <c r="G152" s="215" t="s">
        <v>339</v>
      </c>
      <c r="H152" s="216">
        <v>2</v>
      </c>
      <c r="I152" s="217"/>
      <c r="J152" s="218">
        <f>ROUND(I152*H152,2)</f>
        <v>0</v>
      </c>
      <c r="K152" s="214" t="s">
        <v>193</v>
      </c>
      <c r="L152" s="44"/>
      <c r="M152" s="219" t="s">
        <v>30</v>
      </c>
      <c r="N152" s="220" t="s">
        <v>49</v>
      </c>
      <c r="O152" s="84"/>
      <c r="P152" s="221">
        <f>O152*H152</f>
        <v>0</v>
      </c>
      <c r="Q152" s="221">
        <v>0</v>
      </c>
      <c r="R152" s="221">
        <f>Q152*H152</f>
        <v>0</v>
      </c>
      <c r="S152" s="221">
        <v>0</v>
      </c>
      <c r="T152" s="222">
        <f>S152*H152</f>
        <v>0</v>
      </c>
      <c r="AR152" s="223" t="s">
        <v>262</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262</v>
      </c>
      <c r="BM152" s="223" t="s">
        <v>1875</v>
      </c>
    </row>
    <row r="153" spans="2:65" s="1" customFormat="1" ht="16.5" customHeight="1">
      <c r="B153" s="39"/>
      <c r="C153" s="250" t="s">
        <v>457</v>
      </c>
      <c r="D153" s="250" t="s">
        <v>275</v>
      </c>
      <c r="E153" s="251" t="s">
        <v>1876</v>
      </c>
      <c r="F153" s="252" t="s">
        <v>1877</v>
      </c>
      <c r="G153" s="253" t="s">
        <v>339</v>
      </c>
      <c r="H153" s="254">
        <v>2</v>
      </c>
      <c r="I153" s="255"/>
      <c r="J153" s="256">
        <f>ROUND(I153*H153,2)</f>
        <v>0</v>
      </c>
      <c r="K153" s="252" t="s">
        <v>30</v>
      </c>
      <c r="L153" s="257"/>
      <c r="M153" s="258" t="s">
        <v>30</v>
      </c>
      <c r="N153" s="259" t="s">
        <v>49</v>
      </c>
      <c r="O153" s="84"/>
      <c r="P153" s="221">
        <f>O153*H153</f>
        <v>0</v>
      </c>
      <c r="Q153" s="221">
        <v>0.00028</v>
      </c>
      <c r="R153" s="221">
        <f>Q153*H153</f>
        <v>0.00056</v>
      </c>
      <c r="S153" s="221">
        <v>0</v>
      </c>
      <c r="T153" s="222">
        <f>S153*H153</f>
        <v>0</v>
      </c>
      <c r="AR153" s="223" t="s">
        <v>365</v>
      </c>
      <c r="AT153" s="223" t="s">
        <v>275</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1878</v>
      </c>
    </row>
    <row r="154" spans="2:65" s="1" customFormat="1" ht="24" customHeight="1">
      <c r="B154" s="39"/>
      <c r="C154" s="212" t="s">
        <v>462</v>
      </c>
      <c r="D154" s="212" t="s">
        <v>189</v>
      </c>
      <c r="E154" s="213" t="s">
        <v>1879</v>
      </c>
      <c r="F154" s="214" t="s">
        <v>1880</v>
      </c>
      <c r="G154" s="215" t="s">
        <v>339</v>
      </c>
      <c r="H154" s="216">
        <v>19</v>
      </c>
      <c r="I154" s="217"/>
      <c r="J154" s="218">
        <f>ROUND(I154*H154,2)</f>
        <v>0</v>
      </c>
      <c r="K154" s="214" t="s">
        <v>193</v>
      </c>
      <c r="L154" s="44"/>
      <c r="M154" s="219" t="s">
        <v>30</v>
      </c>
      <c r="N154" s="220" t="s">
        <v>49</v>
      </c>
      <c r="O154" s="84"/>
      <c r="P154" s="221">
        <f>O154*H154</f>
        <v>0</v>
      </c>
      <c r="Q154" s="221">
        <v>0</v>
      </c>
      <c r="R154" s="221">
        <f>Q154*H154</f>
        <v>0</v>
      </c>
      <c r="S154" s="221">
        <v>0</v>
      </c>
      <c r="T154" s="222">
        <f>S154*H154</f>
        <v>0</v>
      </c>
      <c r="AR154" s="223" t="s">
        <v>262</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1881</v>
      </c>
    </row>
    <row r="155" spans="2:65" s="1" customFormat="1" ht="16.5" customHeight="1">
      <c r="B155" s="39"/>
      <c r="C155" s="250" t="s">
        <v>467</v>
      </c>
      <c r="D155" s="250" t="s">
        <v>275</v>
      </c>
      <c r="E155" s="251" t="s">
        <v>1882</v>
      </c>
      <c r="F155" s="252" t="s">
        <v>1883</v>
      </c>
      <c r="G155" s="253" t="s">
        <v>339</v>
      </c>
      <c r="H155" s="254">
        <v>19</v>
      </c>
      <c r="I155" s="255"/>
      <c r="J155" s="256">
        <f>ROUND(I155*H155,2)</f>
        <v>0</v>
      </c>
      <c r="K155" s="252" t="s">
        <v>1112</v>
      </c>
      <c r="L155" s="257"/>
      <c r="M155" s="258" t="s">
        <v>30</v>
      </c>
      <c r="N155" s="259" t="s">
        <v>49</v>
      </c>
      <c r="O155" s="84"/>
      <c r="P155" s="221">
        <f>O155*H155</f>
        <v>0</v>
      </c>
      <c r="Q155" s="221">
        <v>0.0033</v>
      </c>
      <c r="R155" s="221">
        <f>Q155*H155</f>
        <v>0.0627</v>
      </c>
      <c r="S155" s="221">
        <v>0</v>
      </c>
      <c r="T155" s="222">
        <f>S155*H155</f>
        <v>0</v>
      </c>
      <c r="AR155" s="223" t="s">
        <v>365</v>
      </c>
      <c r="AT155" s="223" t="s">
        <v>275</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1884</v>
      </c>
    </row>
    <row r="156" spans="2:65" s="1" customFormat="1" ht="24" customHeight="1">
      <c r="B156" s="39"/>
      <c r="C156" s="212" t="s">
        <v>472</v>
      </c>
      <c r="D156" s="212" t="s">
        <v>189</v>
      </c>
      <c r="E156" s="213" t="s">
        <v>1885</v>
      </c>
      <c r="F156" s="214" t="s">
        <v>1886</v>
      </c>
      <c r="G156" s="215" t="s">
        <v>339</v>
      </c>
      <c r="H156" s="216">
        <v>6</v>
      </c>
      <c r="I156" s="217"/>
      <c r="J156" s="218">
        <f>ROUND(I156*H156,2)</f>
        <v>0</v>
      </c>
      <c r="K156" s="214" t="s">
        <v>193</v>
      </c>
      <c r="L156" s="44"/>
      <c r="M156" s="219" t="s">
        <v>30</v>
      </c>
      <c r="N156" s="220" t="s">
        <v>49</v>
      </c>
      <c r="O156" s="84"/>
      <c r="P156" s="221">
        <f>O156*H156</f>
        <v>0</v>
      </c>
      <c r="Q156" s="221">
        <v>0</v>
      </c>
      <c r="R156" s="221">
        <f>Q156*H156</f>
        <v>0</v>
      </c>
      <c r="S156" s="221">
        <v>0</v>
      </c>
      <c r="T156" s="222">
        <f>S156*H156</f>
        <v>0</v>
      </c>
      <c r="AR156" s="223" t="s">
        <v>262</v>
      </c>
      <c r="AT156" s="223" t="s">
        <v>189</v>
      </c>
      <c r="AU156" s="223" t="s">
        <v>135</v>
      </c>
      <c r="AY156" s="17" t="s">
        <v>187</v>
      </c>
      <c r="BE156" s="224">
        <f>IF(N156="základní",J156,0)</f>
        <v>0</v>
      </c>
      <c r="BF156" s="224">
        <f>IF(N156="snížená",J156,0)</f>
        <v>0</v>
      </c>
      <c r="BG156" s="224">
        <f>IF(N156="zákl. přenesená",J156,0)</f>
        <v>0</v>
      </c>
      <c r="BH156" s="224">
        <f>IF(N156="sníž. přenesená",J156,0)</f>
        <v>0</v>
      </c>
      <c r="BI156" s="224">
        <f>IF(N156="nulová",J156,0)</f>
        <v>0</v>
      </c>
      <c r="BJ156" s="17" t="s">
        <v>135</v>
      </c>
      <c r="BK156" s="224">
        <f>ROUND(I156*H156,2)</f>
        <v>0</v>
      </c>
      <c r="BL156" s="17" t="s">
        <v>262</v>
      </c>
      <c r="BM156" s="223" t="s">
        <v>1887</v>
      </c>
    </row>
    <row r="157" spans="2:65" s="1" customFormat="1" ht="16.5" customHeight="1">
      <c r="B157" s="39"/>
      <c r="C157" s="250" t="s">
        <v>479</v>
      </c>
      <c r="D157" s="250" t="s">
        <v>275</v>
      </c>
      <c r="E157" s="251" t="s">
        <v>1888</v>
      </c>
      <c r="F157" s="252" t="s">
        <v>1889</v>
      </c>
      <c r="G157" s="253" t="s">
        <v>339</v>
      </c>
      <c r="H157" s="254">
        <v>6</v>
      </c>
      <c r="I157" s="255"/>
      <c r="J157" s="256">
        <f>ROUND(I157*H157,2)</f>
        <v>0</v>
      </c>
      <c r="K157" s="252" t="s">
        <v>30</v>
      </c>
      <c r="L157" s="257"/>
      <c r="M157" s="258" t="s">
        <v>30</v>
      </c>
      <c r="N157" s="259" t="s">
        <v>49</v>
      </c>
      <c r="O157" s="84"/>
      <c r="P157" s="221">
        <f>O157*H157</f>
        <v>0</v>
      </c>
      <c r="Q157" s="221">
        <v>0.0056</v>
      </c>
      <c r="R157" s="221">
        <f>Q157*H157</f>
        <v>0.0336</v>
      </c>
      <c r="S157" s="221">
        <v>0</v>
      </c>
      <c r="T157" s="222">
        <f>S157*H157</f>
        <v>0</v>
      </c>
      <c r="AR157" s="223" t="s">
        <v>365</v>
      </c>
      <c r="AT157" s="223" t="s">
        <v>275</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1890</v>
      </c>
    </row>
    <row r="158" spans="2:65" s="1" customFormat="1" ht="24" customHeight="1">
      <c r="B158" s="39"/>
      <c r="C158" s="212" t="s">
        <v>484</v>
      </c>
      <c r="D158" s="212" t="s">
        <v>189</v>
      </c>
      <c r="E158" s="213" t="s">
        <v>1891</v>
      </c>
      <c r="F158" s="214" t="s">
        <v>1892</v>
      </c>
      <c r="G158" s="215" t="s">
        <v>339</v>
      </c>
      <c r="H158" s="216">
        <v>47</v>
      </c>
      <c r="I158" s="217"/>
      <c r="J158" s="218">
        <f>ROUND(I158*H158,2)</f>
        <v>0</v>
      </c>
      <c r="K158" s="214" t="s">
        <v>193</v>
      </c>
      <c r="L158" s="44"/>
      <c r="M158" s="219" t="s">
        <v>30</v>
      </c>
      <c r="N158" s="220" t="s">
        <v>49</v>
      </c>
      <c r="O158" s="84"/>
      <c r="P158" s="221">
        <f>O158*H158</f>
        <v>0</v>
      </c>
      <c r="Q158" s="221">
        <v>0</v>
      </c>
      <c r="R158" s="221">
        <f>Q158*H158</f>
        <v>0</v>
      </c>
      <c r="S158" s="221">
        <v>0</v>
      </c>
      <c r="T158" s="222">
        <f>S158*H158</f>
        <v>0</v>
      </c>
      <c r="AR158" s="223" t="s">
        <v>262</v>
      </c>
      <c r="AT158" s="223" t="s">
        <v>189</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262</v>
      </c>
      <c r="BM158" s="223" t="s">
        <v>1893</v>
      </c>
    </row>
    <row r="159" spans="2:65" s="1" customFormat="1" ht="16.5" customHeight="1">
      <c r="B159" s="39"/>
      <c r="C159" s="250" t="s">
        <v>488</v>
      </c>
      <c r="D159" s="250" t="s">
        <v>275</v>
      </c>
      <c r="E159" s="251" t="s">
        <v>1894</v>
      </c>
      <c r="F159" s="252" t="s">
        <v>1895</v>
      </c>
      <c r="G159" s="253" t="s">
        <v>339</v>
      </c>
      <c r="H159" s="254">
        <v>47</v>
      </c>
      <c r="I159" s="255"/>
      <c r="J159" s="256">
        <f>ROUND(I159*H159,2)</f>
        <v>0</v>
      </c>
      <c r="K159" s="252" t="s">
        <v>1112</v>
      </c>
      <c r="L159" s="257"/>
      <c r="M159" s="258" t="s">
        <v>30</v>
      </c>
      <c r="N159" s="259" t="s">
        <v>49</v>
      </c>
      <c r="O159" s="84"/>
      <c r="P159" s="221">
        <f>O159*H159</f>
        <v>0</v>
      </c>
      <c r="Q159" s="221">
        <v>0.0081</v>
      </c>
      <c r="R159" s="221">
        <f>Q159*H159</f>
        <v>0.3807</v>
      </c>
      <c r="S159" s="221">
        <v>0</v>
      </c>
      <c r="T159" s="222">
        <f>S159*H159</f>
        <v>0</v>
      </c>
      <c r="AR159" s="223" t="s">
        <v>365</v>
      </c>
      <c r="AT159" s="223" t="s">
        <v>275</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262</v>
      </c>
      <c r="BM159" s="223" t="s">
        <v>1896</v>
      </c>
    </row>
    <row r="160" spans="2:65" s="1" customFormat="1" ht="24" customHeight="1">
      <c r="B160" s="39"/>
      <c r="C160" s="212" t="s">
        <v>493</v>
      </c>
      <c r="D160" s="212" t="s">
        <v>189</v>
      </c>
      <c r="E160" s="213" t="s">
        <v>1897</v>
      </c>
      <c r="F160" s="214" t="s">
        <v>1898</v>
      </c>
      <c r="G160" s="215" t="s">
        <v>236</v>
      </c>
      <c r="H160" s="216">
        <v>20</v>
      </c>
      <c r="I160" s="217"/>
      <c r="J160" s="218">
        <f>ROUND(I160*H160,2)</f>
        <v>0</v>
      </c>
      <c r="K160" s="214" t="s">
        <v>193</v>
      </c>
      <c r="L160" s="44"/>
      <c r="M160" s="219" t="s">
        <v>30</v>
      </c>
      <c r="N160" s="220" t="s">
        <v>49</v>
      </c>
      <c r="O160" s="84"/>
      <c r="P160" s="221">
        <f>O160*H160</f>
        <v>0</v>
      </c>
      <c r="Q160" s="221">
        <v>0</v>
      </c>
      <c r="R160" s="221">
        <f>Q160*H160</f>
        <v>0</v>
      </c>
      <c r="S160" s="221">
        <v>0</v>
      </c>
      <c r="T160" s="222">
        <f>S160*H160</f>
        <v>0</v>
      </c>
      <c r="AR160" s="223" t="s">
        <v>262</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262</v>
      </c>
      <c r="BM160" s="223" t="s">
        <v>1899</v>
      </c>
    </row>
    <row r="161" spans="2:65" s="1" customFormat="1" ht="16.5" customHeight="1">
      <c r="B161" s="39"/>
      <c r="C161" s="250" t="s">
        <v>498</v>
      </c>
      <c r="D161" s="250" t="s">
        <v>275</v>
      </c>
      <c r="E161" s="251" t="s">
        <v>1900</v>
      </c>
      <c r="F161" s="252" t="s">
        <v>1901</v>
      </c>
      <c r="G161" s="253" t="s">
        <v>275</v>
      </c>
      <c r="H161" s="254">
        <v>20</v>
      </c>
      <c r="I161" s="255"/>
      <c r="J161" s="256">
        <f>ROUND(I161*H161,2)</f>
        <v>0</v>
      </c>
      <c r="K161" s="252" t="s">
        <v>30</v>
      </c>
      <c r="L161" s="257"/>
      <c r="M161" s="258" t="s">
        <v>30</v>
      </c>
      <c r="N161" s="259" t="s">
        <v>49</v>
      </c>
      <c r="O161" s="84"/>
      <c r="P161" s="221">
        <f>O161*H161</f>
        <v>0</v>
      </c>
      <c r="Q161" s="221">
        <v>0</v>
      </c>
      <c r="R161" s="221">
        <f>Q161*H161</f>
        <v>0</v>
      </c>
      <c r="S161" s="221">
        <v>0</v>
      </c>
      <c r="T161" s="222">
        <f>S161*H161</f>
        <v>0</v>
      </c>
      <c r="AR161" s="223" t="s">
        <v>365</v>
      </c>
      <c r="AT161" s="223" t="s">
        <v>275</v>
      </c>
      <c r="AU161" s="223" t="s">
        <v>135</v>
      </c>
      <c r="AY161" s="17" t="s">
        <v>187</v>
      </c>
      <c r="BE161" s="224">
        <f>IF(N161="základní",J161,0)</f>
        <v>0</v>
      </c>
      <c r="BF161" s="224">
        <f>IF(N161="snížená",J161,0)</f>
        <v>0</v>
      </c>
      <c r="BG161" s="224">
        <f>IF(N161="zákl. přenesená",J161,0)</f>
        <v>0</v>
      </c>
      <c r="BH161" s="224">
        <f>IF(N161="sníž. přenesená",J161,0)</f>
        <v>0</v>
      </c>
      <c r="BI161" s="224">
        <f>IF(N161="nulová",J161,0)</f>
        <v>0</v>
      </c>
      <c r="BJ161" s="17" t="s">
        <v>135</v>
      </c>
      <c r="BK161" s="224">
        <f>ROUND(I161*H161,2)</f>
        <v>0</v>
      </c>
      <c r="BL161" s="17" t="s">
        <v>262</v>
      </c>
      <c r="BM161" s="223" t="s">
        <v>1902</v>
      </c>
    </row>
    <row r="162" spans="2:65" s="1" customFormat="1" ht="16.5" customHeight="1">
      <c r="B162" s="39"/>
      <c r="C162" s="212" t="s">
        <v>503</v>
      </c>
      <c r="D162" s="212" t="s">
        <v>189</v>
      </c>
      <c r="E162" s="213" t="s">
        <v>1903</v>
      </c>
      <c r="F162" s="214" t="s">
        <v>1904</v>
      </c>
      <c r="G162" s="215" t="s">
        <v>339</v>
      </c>
      <c r="H162" s="216">
        <v>10</v>
      </c>
      <c r="I162" s="217"/>
      <c r="J162" s="218">
        <f>ROUND(I162*H162,2)</f>
        <v>0</v>
      </c>
      <c r="K162" s="214" t="s">
        <v>193</v>
      </c>
      <c r="L162" s="44"/>
      <c r="M162" s="219" t="s">
        <v>30</v>
      </c>
      <c r="N162" s="220" t="s">
        <v>49</v>
      </c>
      <c r="O162" s="84"/>
      <c r="P162" s="221">
        <f>O162*H162</f>
        <v>0</v>
      </c>
      <c r="Q162" s="221">
        <v>0</v>
      </c>
      <c r="R162" s="221">
        <f>Q162*H162</f>
        <v>0</v>
      </c>
      <c r="S162" s="221">
        <v>0</v>
      </c>
      <c r="T162" s="222">
        <f>S162*H162</f>
        <v>0</v>
      </c>
      <c r="AR162" s="223" t="s">
        <v>262</v>
      </c>
      <c r="AT162" s="223" t="s">
        <v>189</v>
      </c>
      <c r="AU162" s="223" t="s">
        <v>135</v>
      </c>
      <c r="AY162" s="17" t="s">
        <v>187</v>
      </c>
      <c r="BE162" s="224">
        <f>IF(N162="základní",J162,0)</f>
        <v>0</v>
      </c>
      <c r="BF162" s="224">
        <f>IF(N162="snížená",J162,0)</f>
        <v>0</v>
      </c>
      <c r="BG162" s="224">
        <f>IF(N162="zákl. přenesená",J162,0)</f>
        <v>0</v>
      </c>
      <c r="BH162" s="224">
        <f>IF(N162="sníž. přenesená",J162,0)</f>
        <v>0</v>
      </c>
      <c r="BI162" s="224">
        <f>IF(N162="nulová",J162,0)</f>
        <v>0</v>
      </c>
      <c r="BJ162" s="17" t="s">
        <v>135</v>
      </c>
      <c r="BK162" s="224">
        <f>ROUND(I162*H162,2)</f>
        <v>0</v>
      </c>
      <c r="BL162" s="17" t="s">
        <v>262</v>
      </c>
      <c r="BM162" s="223" t="s">
        <v>1905</v>
      </c>
    </row>
    <row r="163" spans="2:65" s="1" customFormat="1" ht="16.5" customHeight="1">
      <c r="B163" s="39"/>
      <c r="C163" s="250" t="s">
        <v>505</v>
      </c>
      <c r="D163" s="250" t="s">
        <v>275</v>
      </c>
      <c r="E163" s="251" t="s">
        <v>1906</v>
      </c>
      <c r="F163" s="252" t="s">
        <v>1907</v>
      </c>
      <c r="G163" s="253" t="s">
        <v>339</v>
      </c>
      <c r="H163" s="254">
        <v>10</v>
      </c>
      <c r="I163" s="255"/>
      <c r="J163" s="256">
        <f>ROUND(I163*H163,2)</f>
        <v>0</v>
      </c>
      <c r="K163" s="252" t="s">
        <v>193</v>
      </c>
      <c r="L163" s="257"/>
      <c r="M163" s="258" t="s">
        <v>30</v>
      </c>
      <c r="N163" s="259" t="s">
        <v>49</v>
      </c>
      <c r="O163" s="84"/>
      <c r="P163" s="221">
        <f>O163*H163</f>
        <v>0</v>
      </c>
      <c r="Q163" s="221">
        <v>0.00016</v>
      </c>
      <c r="R163" s="221">
        <f>Q163*H163</f>
        <v>0.0016</v>
      </c>
      <c r="S163" s="221">
        <v>0</v>
      </c>
      <c r="T163" s="222">
        <f>S163*H163</f>
        <v>0</v>
      </c>
      <c r="AR163" s="223" t="s">
        <v>365</v>
      </c>
      <c r="AT163" s="223" t="s">
        <v>275</v>
      </c>
      <c r="AU163" s="223" t="s">
        <v>135</v>
      </c>
      <c r="AY163" s="17" t="s">
        <v>187</v>
      </c>
      <c r="BE163" s="224">
        <f>IF(N163="základní",J163,0)</f>
        <v>0</v>
      </c>
      <c r="BF163" s="224">
        <f>IF(N163="snížená",J163,0)</f>
        <v>0</v>
      </c>
      <c r="BG163" s="224">
        <f>IF(N163="zákl. přenesená",J163,0)</f>
        <v>0</v>
      </c>
      <c r="BH163" s="224">
        <f>IF(N163="sníž. přenesená",J163,0)</f>
        <v>0</v>
      </c>
      <c r="BI163" s="224">
        <f>IF(N163="nulová",J163,0)</f>
        <v>0</v>
      </c>
      <c r="BJ163" s="17" t="s">
        <v>135</v>
      </c>
      <c r="BK163" s="224">
        <f>ROUND(I163*H163,2)</f>
        <v>0</v>
      </c>
      <c r="BL163" s="17" t="s">
        <v>262</v>
      </c>
      <c r="BM163" s="223" t="s">
        <v>1908</v>
      </c>
    </row>
    <row r="164" spans="2:65" s="1" customFormat="1" ht="24" customHeight="1">
      <c r="B164" s="39"/>
      <c r="C164" s="212" t="s">
        <v>510</v>
      </c>
      <c r="D164" s="212" t="s">
        <v>189</v>
      </c>
      <c r="E164" s="213" t="s">
        <v>1909</v>
      </c>
      <c r="F164" s="214" t="s">
        <v>1910</v>
      </c>
      <c r="G164" s="215" t="s">
        <v>339</v>
      </c>
      <c r="H164" s="216">
        <v>1</v>
      </c>
      <c r="I164" s="217"/>
      <c r="J164" s="218">
        <f>ROUND(I164*H164,2)</f>
        <v>0</v>
      </c>
      <c r="K164" s="214" t="s">
        <v>193</v>
      </c>
      <c r="L164" s="44"/>
      <c r="M164" s="219" t="s">
        <v>30</v>
      </c>
      <c r="N164" s="220" t="s">
        <v>49</v>
      </c>
      <c r="O164" s="84"/>
      <c r="P164" s="221">
        <f>O164*H164</f>
        <v>0</v>
      </c>
      <c r="Q164" s="221">
        <v>0</v>
      </c>
      <c r="R164" s="221">
        <f>Q164*H164</f>
        <v>0</v>
      </c>
      <c r="S164" s="221">
        <v>0</v>
      </c>
      <c r="T164" s="222">
        <f>S164*H164</f>
        <v>0</v>
      </c>
      <c r="AR164" s="223" t="s">
        <v>262</v>
      </c>
      <c r="AT164" s="223" t="s">
        <v>189</v>
      </c>
      <c r="AU164" s="223" t="s">
        <v>135</v>
      </c>
      <c r="AY164" s="17" t="s">
        <v>187</v>
      </c>
      <c r="BE164" s="224">
        <f>IF(N164="základní",J164,0)</f>
        <v>0</v>
      </c>
      <c r="BF164" s="224">
        <f>IF(N164="snížená",J164,0)</f>
        <v>0</v>
      </c>
      <c r="BG164" s="224">
        <f>IF(N164="zákl. přenesená",J164,0)</f>
        <v>0</v>
      </c>
      <c r="BH164" s="224">
        <f>IF(N164="sníž. přenesená",J164,0)</f>
        <v>0</v>
      </c>
      <c r="BI164" s="224">
        <f>IF(N164="nulová",J164,0)</f>
        <v>0</v>
      </c>
      <c r="BJ164" s="17" t="s">
        <v>135</v>
      </c>
      <c r="BK164" s="224">
        <f>ROUND(I164*H164,2)</f>
        <v>0</v>
      </c>
      <c r="BL164" s="17" t="s">
        <v>262</v>
      </c>
      <c r="BM164" s="223" t="s">
        <v>1911</v>
      </c>
    </row>
    <row r="165" spans="2:65" s="1" customFormat="1" ht="16.5" customHeight="1">
      <c r="B165" s="39"/>
      <c r="C165" s="212" t="s">
        <v>514</v>
      </c>
      <c r="D165" s="212" t="s">
        <v>189</v>
      </c>
      <c r="E165" s="213" t="s">
        <v>1912</v>
      </c>
      <c r="F165" s="214" t="s">
        <v>1913</v>
      </c>
      <c r="G165" s="215" t="s">
        <v>333</v>
      </c>
      <c r="H165" s="216">
        <v>1</v>
      </c>
      <c r="I165" s="217"/>
      <c r="J165" s="218">
        <f>ROUND(I165*H165,2)</f>
        <v>0</v>
      </c>
      <c r="K165" s="214" t="s">
        <v>193</v>
      </c>
      <c r="L165" s="44"/>
      <c r="M165" s="219" t="s">
        <v>30</v>
      </c>
      <c r="N165" s="220" t="s">
        <v>49</v>
      </c>
      <c r="O165" s="84"/>
      <c r="P165" s="221">
        <f>O165*H165</f>
        <v>0</v>
      </c>
      <c r="Q165" s="221">
        <v>0</v>
      </c>
      <c r="R165" s="221">
        <f>Q165*H165</f>
        <v>0</v>
      </c>
      <c r="S165" s="221">
        <v>0</v>
      </c>
      <c r="T165" s="222">
        <f>S165*H165</f>
        <v>0</v>
      </c>
      <c r="AR165" s="223" t="s">
        <v>262</v>
      </c>
      <c r="AT165" s="223" t="s">
        <v>189</v>
      </c>
      <c r="AU165" s="223" t="s">
        <v>135</v>
      </c>
      <c r="AY165" s="17" t="s">
        <v>187</v>
      </c>
      <c r="BE165" s="224">
        <f>IF(N165="základní",J165,0)</f>
        <v>0</v>
      </c>
      <c r="BF165" s="224">
        <f>IF(N165="snížená",J165,0)</f>
        <v>0</v>
      </c>
      <c r="BG165" s="224">
        <f>IF(N165="zákl. přenesená",J165,0)</f>
        <v>0</v>
      </c>
      <c r="BH165" s="224">
        <f>IF(N165="sníž. přenesená",J165,0)</f>
        <v>0</v>
      </c>
      <c r="BI165" s="224">
        <f>IF(N165="nulová",J165,0)</f>
        <v>0</v>
      </c>
      <c r="BJ165" s="17" t="s">
        <v>135</v>
      </c>
      <c r="BK165" s="224">
        <f>ROUND(I165*H165,2)</f>
        <v>0</v>
      </c>
      <c r="BL165" s="17" t="s">
        <v>262</v>
      </c>
      <c r="BM165" s="223" t="s">
        <v>1914</v>
      </c>
    </row>
    <row r="166" spans="2:65" s="1" customFormat="1" ht="24" customHeight="1">
      <c r="B166" s="39"/>
      <c r="C166" s="212" t="s">
        <v>518</v>
      </c>
      <c r="D166" s="212" t="s">
        <v>189</v>
      </c>
      <c r="E166" s="213" t="s">
        <v>1915</v>
      </c>
      <c r="F166" s="214" t="s">
        <v>1916</v>
      </c>
      <c r="G166" s="215" t="s">
        <v>269</v>
      </c>
      <c r="H166" s="216">
        <v>0.724</v>
      </c>
      <c r="I166" s="217"/>
      <c r="J166" s="218">
        <f>ROUND(I166*H166,2)</f>
        <v>0</v>
      </c>
      <c r="K166" s="214" t="s">
        <v>193</v>
      </c>
      <c r="L166" s="44"/>
      <c r="M166" s="219" t="s">
        <v>30</v>
      </c>
      <c r="N166" s="220" t="s">
        <v>49</v>
      </c>
      <c r="O166" s="84"/>
      <c r="P166" s="221">
        <f>O166*H166</f>
        <v>0</v>
      </c>
      <c r="Q166" s="221">
        <v>0</v>
      </c>
      <c r="R166" s="221">
        <f>Q166*H166</f>
        <v>0</v>
      </c>
      <c r="S166" s="221">
        <v>0</v>
      </c>
      <c r="T166" s="222">
        <f>S166*H166</f>
        <v>0</v>
      </c>
      <c r="AR166" s="223" t="s">
        <v>262</v>
      </c>
      <c r="AT166" s="223" t="s">
        <v>189</v>
      </c>
      <c r="AU166" s="223" t="s">
        <v>135</v>
      </c>
      <c r="AY166" s="17" t="s">
        <v>187</v>
      </c>
      <c r="BE166" s="224">
        <f>IF(N166="základní",J166,0)</f>
        <v>0</v>
      </c>
      <c r="BF166" s="224">
        <f>IF(N166="snížená",J166,0)</f>
        <v>0</v>
      </c>
      <c r="BG166" s="224">
        <f>IF(N166="zákl. přenesená",J166,0)</f>
        <v>0</v>
      </c>
      <c r="BH166" s="224">
        <f>IF(N166="sníž. přenesená",J166,0)</f>
        <v>0</v>
      </c>
      <c r="BI166" s="224">
        <f>IF(N166="nulová",J166,0)</f>
        <v>0</v>
      </c>
      <c r="BJ166" s="17" t="s">
        <v>135</v>
      </c>
      <c r="BK166" s="224">
        <f>ROUND(I166*H166,2)</f>
        <v>0</v>
      </c>
      <c r="BL166" s="17" t="s">
        <v>262</v>
      </c>
      <c r="BM166" s="223" t="s">
        <v>1917</v>
      </c>
    </row>
    <row r="167" spans="2:63" s="11" customFormat="1" ht="22.8" customHeight="1">
      <c r="B167" s="196"/>
      <c r="C167" s="197"/>
      <c r="D167" s="198" t="s">
        <v>76</v>
      </c>
      <c r="E167" s="210" t="s">
        <v>1918</v>
      </c>
      <c r="F167" s="210" t="s">
        <v>1919</v>
      </c>
      <c r="G167" s="197"/>
      <c r="H167" s="197"/>
      <c r="I167" s="200"/>
      <c r="J167" s="211">
        <f>BK167</f>
        <v>0</v>
      </c>
      <c r="K167" s="197"/>
      <c r="L167" s="202"/>
      <c r="M167" s="203"/>
      <c r="N167" s="204"/>
      <c r="O167" s="204"/>
      <c r="P167" s="205">
        <f>SUM(P168:P171)</f>
        <v>0</v>
      </c>
      <c r="Q167" s="204"/>
      <c r="R167" s="205">
        <f>SUM(R168:R171)</f>
        <v>0.0006000000000000001</v>
      </c>
      <c r="S167" s="204"/>
      <c r="T167" s="206">
        <f>SUM(T168:T171)</f>
        <v>0</v>
      </c>
      <c r="AR167" s="207" t="s">
        <v>135</v>
      </c>
      <c r="AT167" s="208" t="s">
        <v>76</v>
      </c>
      <c r="AU167" s="208" t="s">
        <v>21</v>
      </c>
      <c r="AY167" s="207" t="s">
        <v>187</v>
      </c>
      <c r="BK167" s="209">
        <f>SUM(BK168:BK171)</f>
        <v>0</v>
      </c>
    </row>
    <row r="168" spans="2:65" s="1" customFormat="1" ht="24" customHeight="1">
      <c r="B168" s="39"/>
      <c r="C168" s="212" t="s">
        <v>523</v>
      </c>
      <c r="D168" s="212" t="s">
        <v>189</v>
      </c>
      <c r="E168" s="213" t="s">
        <v>1920</v>
      </c>
      <c r="F168" s="214" t="s">
        <v>1921</v>
      </c>
      <c r="G168" s="215" t="s">
        <v>339</v>
      </c>
      <c r="H168" s="216">
        <v>10</v>
      </c>
      <c r="I168" s="217"/>
      <c r="J168" s="218">
        <f>ROUND(I168*H168,2)</f>
        <v>0</v>
      </c>
      <c r="K168" s="214" t="s">
        <v>193</v>
      </c>
      <c r="L168" s="44"/>
      <c r="M168" s="219" t="s">
        <v>30</v>
      </c>
      <c r="N168" s="220" t="s">
        <v>49</v>
      </c>
      <c r="O168" s="84"/>
      <c r="P168" s="221">
        <f>O168*H168</f>
        <v>0</v>
      </c>
      <c r="Q168" s="221">
        <v>0</v>
      </c>
      <c r="R168" s="221">
        <f>Q168*H168</f>
        <v>0</v>
      </c>
      <c r="S168" s="221">
        <v>0</v>
      </c>
      <c r="T168" s="222">
        <f>S168*H168</f>
        <v>0</v>
      </c>
      <c r="AR168" s="223" t="s">
        <v>262</v>
      </c>
      <c r="AT168" s="223" t="s">
        <v>189</v>
      </c>
      <c r="AU168" s="223" t="s">
        <v>135</v>
      </c>
      <c r="AY168" s="17" t="s">
        <v>187</v>
      </c>
      <c r="BE168" s="224">
        <f>IF(N168="základní",J168,0)</f>
        <v>0</v>
      </c>
      <c r="BF168" s="224">
        <f>IF(N168="snížená",J168,0)</f>
        <v>0</v>
      </c>
      <c r="BG168" s="224">
        <f>IF(N168="zákl. přenesená",J168,0)</f>
        <v>0</v>
      </c>
      <c r="BH168" s="224">
        <f>IF(N168="sníž. přenesená",J168,0)</f>
        <v>0</v>
      </c>
      <c r="BI168" s="224">
        <f>IF(N168="nulová",J168,0)</f>
        <v>0</v>
      </c>
      <c r="BJ168" s="17" t="s">
        <v>135</v>
      </c>
      <c r="BK168" s="224">
        <f>ROUND(I168*H168,2)</f>
        <v>0</v>
      </c>
      <c r="BL168" s="17" t="s">
        <v>262</v>
      </c>
      <c r="BM168" s="223" t="s">
        <v>1922</v>
      </c>
    </row>
    <row r="169" spans="2:65" s="1" customFormat="1" ht="16.5" customHeight="1">
      <c r="B169" s="39"/>
      <c r="C169" s="250" t="s">
        <v>527</v>
      </c>
      <c r="D169" s="250" t="s">
        <v>275</v>
      </c>
      <c r="E169" s="251" t="s">
        <v>1923</v>
      </c>
      <c r="F169" s="252" t="s">
        <v>1924</v>
      </c>
      <c r="G169" s="253" t="s">
        <v>339</v>
      </c>
      <c r="H169" s="254">
        <v>10</v>
      </c>
      <c r="I169" s="255"/>
      <c r="J169" s="256">
        <f>ROUND(I169*H169,2)</f>
        <v>0</v>
      </c>
      <c r="K169" s="252" t="s">
        <v>193</v>
      </c>
      <c r="L169" s="257"/>
      <c r="M169" s="258" t="s">
        <v>30</v>
      </c>
      <c r="N169" s="259" t="s">
        <v>49</v>
      </c>
      <c r="O169" s="84"/>
      <c r="P169" s="221">
        <f>O169*H169</f>
        <v>0</v>
      </c>
      <c r="Q169" s="221">
        <v>2E-05</v>
      </c>
      <c r="R169" s="221">
        <f>Q169*H169</f>
        <v>0.0002</v>
      </c>
      <c r="S169" s="221">
        <v>0</v>
      </c>
      <c r="T169" s="222">
        <f>S169*H169</f>
        <v>0</v>
      </c>
      <c r="AR169" s="223" t="s">
        <v>365</v>
      </c>
      <c r="AT169" s="223" t="s">
        <v>275</v>
      </c>
      <c r="AU169" s="223" t="s">
        <v>135</v>
      </c>
      <c r="AY169" s="17" t="s">
        <v>187</v>
      </c>
      <c r="BE169" s="224">
        <f>IF(N169="základní",J169,0)</f>
        <v>0</v>
      </c>
      <c r="BF169" s="224">
        <f>IF(N169="snížená",J169,0)</f>
        <v>0</v>
      </c>
      <c r="BG169" s="224">
        <f>IF(N169="zákl. přenesená",J169,0)</f>
        <v>0</v>
      </c>
      <c r="BH169" s="224">
        <f>IF(N169="sníž. přenesená",J169,0)</f>
        <v>0</v>
      </c>
      <c r="BI169" s="224">
        <f>IF(N169="nulová",J169,0)</f>
        <v>0</v>
      </c>
      <c r="BJ169" s="17" t="s">
        <v>135</v>
      </c>
      <c r="BK169" s="224">
        <f>ROUND(I169*H169,2)</f>
        <v>0</v>
      </c>
      <c r="BL169" s="17" t="s">
        <v>262</v>
      </c>
      <c r="BM169" s="223" t="s">
        <v>1925</v>
      </c>
    </row>
    <row r="170" spans="2:65" s="1" customFormat="1" ht="24" customHeight="1">
      <c r="B170" s="39"/>
      <c r="C170" s="212" t="s">
        <v>531</v>
      </c>
      <c r="D170" s="212" t="s">
        <v>189</v>
      </c>
      <c r="E170" s="213" t="s">
        <v>1926</v>
      </c>
      <c r="F170" s="214" t="s">
        <v>1927</v>
      </c>
      <c r="G170" s="215" t="s">
        <v>339</v>
      </c>
      <c r="H170" s="216">
        <v>8</v>
      </c>
      <c r="I170" s="217"/>
      <c r="J170" s="218">
        <f>ROUND(I170*H170,2)</f>
        <v>0</v>
      </c>
      <c r="K170" s="214" t="s">
        <v>193</v>
      </c>
      <c r="L170" s="44"/>
      <c r="M170" s="219" t="s">
        <v>30</v>
      </c>
      <c r="N170" s="220" t="s">
        <v>49</v>
      </c>
      <c r="O170" s="84"/>
      <c r="P170" s="221">
        <f>O170*H170</f>
        <v>0</v>
      </c>
      <c r="Q170" s="221">
        <v>0</v>
      </c>
      <c r="R170" s="221">
        <f>Q170*H170</f>
        <v>0</v>
      </c>
      <c r="S170" s="221">
        <v>0</v>
      </c>
      <c r="T170" s="222">
        <f>S170*H170</f>
        <v>0</v>
      </c>
      <c r="AR170" s="223" t="s">
        <v>262</v>
      </c>
      <c r="AT170" s="223" t="s">
        <v>189</v>
      </c>
      <c r="AU170" s="223" t="s">
        <v>135</v>
      </c>
      <c r="AY170" s="17" t="s">
        <v>187</v>
      </c>
      <c r="BE170" s="224">
        <f>IF(N170="základní",J170,0)</f>
        <v>0</v>
      </c>
      <c r="BF170" s="224">
        <f>IF(N170="snížená",J170,0)</f>
        <v>0</v>
      </c>
      <c r="BG170" s="224">
        <f>IF(N170="zákl. přenesená",J170,0)</f>
        <v>0</v>
      </c>
      <c r="BH170" s="224">
        <f>IF(N170="sníž. přenesená",J170,0)</f>
        <v>0</v>
      </c>
      <c r="BI170" s="224">
        <f>IF(N170="nulová",J170,0)</f>
        <v>0</v>
      </c>
      <c r="BJ170" s="17" t="s">
        <v>135</v>
      </c>
      <c r="BK170" s="224">
        <f>ROUND(I170*H170,2)</f>
        <v>0</v>
      </c>
      <c r="BL170" s="17" t="s">
        <v>262</v>
      </c>
      <c r="BM170" s="223" t="s">
        <v>1928</v>
      </c>
    </row>
    <row r="171" spans="2:65" s="1" customFormat="1" ht="16.5" customHeight="1">
      <c r="B171" s="39"/>
      <c r="C171" s="250" t="s">
        <v>536</v>
      </c>
      <c r="D171" s="250" t="s">
        <v>275</v>
      </c>
      <c r="E171" s="251" t="s">
        <v>1929</v>
      </c>
      <c r="F171" s="252" t="s">
        <v>1930</v>
      </c>
      <c r="G171" s="253" t="s">
        <v>339</v>
      </c>
      <c r="H171" s="254">
        <v>8</v>
      </c>
      <c r="I171" s="255"/>
      <c r="J171" s="256">
        <f>ROUND(I171*H171,2)</f>
        <v>0</v>
      </c>
      <c r="K171" s="252" t="s">
        <v>193</v>
      </c>
      <c r="L171" s="257"/>
      <c r="M171" s="266" t="s">
        <v>30</v>
      </c>
      <c r="N171" s="267" t="s">
        <v>49</v>
      </c>
      <c r="O171" s="262"/>
      <c r="P171" s="263">
        <f>O171*H171</f>
        <v>0</v>
      </c>
      <c r="Q171" s="263">
        <v>5E-05</v>
      </c>
      <c r="R171" s="263">
        <f>Q171*H171</f>
        <v>0.0004</v>
      </c>
      <c r="S171" s="263">
        <v>0</v>
      </c>
      <c r="T171" s="264">
        <f>S171*H171</f>
        <v>0</v>
      </c>
      <c r="AR171" s="223" t="s">
        <v>365</v>
      </c>
      <c r="AT171" s="223" t="s">
        <v>275</v>
      </c>
      <c r="AU171" s="223" t="s">
        <v>135</v>
      </c>
      <c r="AY171" s="17" t="s">
        <v>187</v>
      </c>
      <c r="BE171" s="224">
        <f>IF(N171="základní",J171,0)</f>
        <v>0</v>
      </c>
      <c r="BF171" s="224">
        <f>IF(N171="snížená",J171,0)</f>
        <v>0</v>
      </c>
      <c r="BG171" s="224">
        <f>IF(N171="zákl. přenesená",J171,0)</f>
        <v>0</v>
      </c>
      <c r="BH171" s="224">
        <f>IF(N171="sníž. přenesená",J171,0)</f>
        <v>0</v>
      </c>
      <c r="BI171" s="224">
        <f>IF(N171="nulová",J171,0)</f>
        <v>0</v>
      </c>
      <c r="BJ171" s="17" t="s">
        <v>135</v>
      </c>
      <c r="BK171" s="224">
        <f>ROUND(I171*H171,2)</f>
        <v>0</v>
      </c>
      <c r="BL171" s="17" t="s">
        <v>262</v>
      </c>
      <c r="BM171" s="223" t="s">
        <v>1931</v>
      </c>
    </row>
    <row r="172" spans="2:12" s="1" customFormat="1" ht="6.95" customHeight="1">
      <c r="B172" s="59"/>
      <c r="C172" s="60"/>
      <c r="D172" s="60"/>
      <c r="E172" s="60"/>
      <c r="F172" s="60"/>
      <c r="G172" s="60"/>
      <c r="H172" s="60"/>
      <c r="I172" s="162"/>
      <c r="J172" s="60"/>
      <c r="K172" s="60"/>
      <c r="L172" s="44"/>
    </row>
  </sheetData>
  <sheetProtection password="CC35" sheet="1" objects="1" scenarios="1" formatColumns="0" formatRows="0" autoFilter="0"/>
  <autoFilter ref="C87:K17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1932</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ROUND((SUM(BE82:BE109)),2)</f>
        <v>0</v>
      </c>
      <c r="I33" s="151">
        <v>0.21</v>
      </c>
      <c r="J33" s="150">
        <f>ROUND(((SUM(BE82:BE109))*I33),2)</f>
        <v>0</v>
      </c>
      <c r="L33" s="44"/>
    </row>
    <row r="34" spans="2:12" s="1" customFormat="1" ht="14.4" customHeight="1">
      <c r="B34" s="44"/>
      <c r="E34" s="134" t="s">
        <v>49</v>
      </c>
      <c r="F34" s="150">
        <f>ROUND((SUM(BF82:BF109)),2)</f>
        <v>0</v>
      </c>
      <c r="I34" s="151">
        <v>0.15</v>
      </c>
      <c r="J34" s="150">
        <f>ROUND(((SUM(BF82:BF109))*I34),2)</f>
        <v>0</v>
      </c>
      <c r="L34" s="44"/>
    </row>
    <row r="35" spans="2:12" s="1" customFormat="1" ht="14.4" customHeight="1" hidden="1">
      <c r="B35" s="44"/>
      <c r="E35" s="134" t="s">
        <v>50</v>
      </c>
      <c r="F35" s="150">
        <f>ROUND((SUM(BG82:BG109)),2)</f>
        <v>0</v>
      </c>
      <c r="I35" s="151">
        <v>0.21</v>
      </c>
      <c r="J35" s="150">
        <f>0</f>
        <v>0</v>
      </c>
      <c r="L35" s="44"/>
    </row>
    <row r="36" spans="2:12" s="1" customFormat="1" ht="14.4" customHeight="1" hidden="1">
      <c r="B36" s="44"/>
      <c r="E36" s="134" t="s">
        <v>51</v>
      </c>
      <c r="F36" s="150">
        <f>ROUND((SUM(BH82:BH109)),2)</f>
        <v>0</v>
      </c>
      <c r="I36" s="151">
        <v>0.15</v>
      </c>
      <c r="J36" s="150">
        <f>0</f>
        <v>0</v>
      </c>
      <c r="L36" s="44"/>
    </row>
    <row r="37" spans="2:12" s="1" customFormat="1" ht="14.4" customHeight="1" hidden="1">
      <c r="B37" s="44"/>
      <c r="E37" s="134" t="s">
        <v>52</v>
      </c>
      <c r="F37" s="150">
        <f>ROUND((SUM(BI82:BI109)),2)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01_D.1.4.4 - Ochrana před bleskem - hromosvod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J82</f>
        <v>0</v>
      </c>
      <c r="K59" s="40"/>
      <c r="L59" s="44"/>
      <c r="AU59" s="17" t="s">
        <v>148</v>
      </c>
    </row>
    <row r="60" spans="2:12" s="8" customFormat="1" ht="24.95" customHeight="1">
      <c r="B60" s="172"/>
      <c r="C60" s="173"/>
      <c r="D60" s="174" t="s">
        <v>158</v>
      </c>
      <c r="E60" s="175"/>
      <c r="F60" s="175"/>
      <c r="G60" s="175"/>
      <c r="H60" s="175"/>
      <c r="I60" s="176"/>
      <c r="J60" s="177">
        <f>J83</f>
        <v>0</v>
      </c>
      <c r="K60" s="173"/>
      <c r="L60" s="178"/>
    </row>
    <row r="61" spans="2:12" s="9" customFormat="1" ht="19.9" customHeight="1">
      <c r="B61" s="179"/>
      <c r="C61" s="180"/>
      <c r="D61" s="181" t="s">
        <v>1721</v>
      </c>
      <c r="E61" s="182"/>
      <c r="F61" s="182"/>
      <c r="G61" s="182"/>
      <c r="H61" s="182"/>
      <c r="I61" s="183"/>
      <c r="J61" s="184">
        <f>J84</f>
        <v>0</v>
      </c>
      <c r="K61" s="180"/>
      <c r="L61" s="185"/>
    </row>
    <row r="62" spans="2:12" s="9" customFormat="1" ht="19.9" customHeight="1">
      <c r="B62" s="179"/>
      <c r="C62" s="180"/>
      <c r="D62" s="181" t="s">
        <v>1933</v>
      </c>
      <c r="E62" s="182"/>
      <c r="F62" s="182"/>
      <c r="G62" s="182"/>
      <c r="H62" s="182"/>
      <c r="I62" s="183"/>
      <c r="J62" s="184">
        <f>J97</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172</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II</v>
      </c>
      <c r="F72" s="32"/>
      <c r="G72" s="32"/>
      <c r="H72" s="32"/>
      <c r="I72" s="136"/>
      <c r="J72" s="40"/>
      <c r="K72" s="40"/>
      <c r="L72" s="44"/>
    </row>
    <row r="73" spans="2:12" s="1" customFormat="1" ht="12" customHeight="1">
      <c r="B73" s="39"/>
      <c r="C73" s="32" t="s">
        <v>143</v>
      </c>
      <c r="D73" s="40"/>
      <c r="E73" s="40"/>
      <c r="F73" s="40"/>
      <c r="G73" s="40"/>
      <c r="H73" s="40"/>
      <c r="I73" s="136"/>
      <c r="J73" s="40"/>
      <c r="K73" s="40"/>
      <c r="L73" s="44"/>
    </row>
    <row r="74" spans="2:12" s="1" customFormat="1" ht="16.5" customHeight="1">
      <c r="B74" s="39"/>
      <c r="C74" s="40"/>
      <c r="D74" s="40"/>
      <c r="E74" s="69" t="str">
        <f>E9</f>
        <v>SO 01_D.1.4.4 - Ochrana před bleskem - hromosvod</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43.05" customHeight="1">
      <c r="B79" s="39"/>
      <c r="C79" s="32" t="s">
        <v>33</v>
      </c>
      <c r="D79" s="40"/>
      <c r="E79" s="40"/>
      <c r="F79" s="27" t="str">
        <f>IF(E18="","",E18)</f>
        <v>Vyplň údaj</v>
      </c>
      <c r="G79" s="40"/>
      <c r="H79" s="40"/>
      <c r="I79" s="139" t="s">
        <v>38</v>
      </c>
      <c r="J79" s="37" t="str">
        <f>E24</f>
        <v>Ing. arch. Maritn Jirovský, Ph.D., Převrátilská</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173</v>
      </c>
      <c r="D81" s="188" t="s">
        <v>62</v>
      </c>
      <c r="E81" s="188" t="s">
        <v>58</v>
      </c>
      <c r="F81" s="188" t="s">
        <v>59</v>
      </c>
      <c r="G81" s="188" t="s">
        <v>174</v>
      </c>
      <c r="H81" s="188" t="s">
        <v>175</v>
      </c>
      <c r="I81" s="189" t="s">
        <v>176</v>
      </c>
      <c r="J81" s="188" t="s">
        <v>147</v>
      </c>
      <c r="K81" s="190" t="s">
        <v>177</v>
      </c>
      <c r="L81" s="191"/>
      <c r="M81" s="92" t="s">
        <v>30</v>
      </c>
      <c r="N81" s="93" t="s">
        <v>47</v>
      </c>
      <c r="O81" s="93" t="s">
        <v>178</v>
      </c>
      <c r="P81" s="93" t="s">
        <v>179</v>
      </c>
      <c r="Q81" s="93" t="s">
        <v>180</v>
      </c>
      <c r="R81" s="93" t="s">
        <v>181</v>
      </c>
      <c r="S81" s="93" t="s">
        <v>182</v>
      </c>
      <c r="T81" s="94" t="s">
        <v>183</v>
      </c>
    </row>
    <row r="82" spans="2:63" s="1" customFormat="1" ht="22.8" customHeight="1">
      <c r="B82" s="39"/>
      <c r="C82" s="99" t="s">
        <v>184</v>
      </c>
      <c r="D82" s="40"/>
      <c r="E82" s="40"/>
      <c r="F82" s="40"/>
      <c r="G82" s="40"/>
      <c r="H82" s="40"/>
      <c r="I82" s="136"/>
      <c r="J82" s="192">
        <f>BK82</f>
        <v>0</v>
      </c>
      <c r="K82" s="40"/>
      <c r="L82" s="44"/>
      <c r="M82" s="95"/>
      <c r="N82" s="96"/>
      <c r="O82" s="96"/>
      <c r="P82" s="193">
        <f>P83</f>
        <v>0</v>
      </c>
      <c r="Q82" s="96"/>
      <c r="R82" s="193">
        <f>R83</f>
        <v>0.19607999999999998</v>
      </c>
      <c r="S82" s="96"/>
      <c r="T82" s="194">
        <f>T83</f>
        <v>0</v>
      </c>
      <c r="AT82" s="17" t="s">
        <v>76</v>
      </c>
      <c r="AU82" s="17" t="s">
        <v>148</v>
      </c>
      <c r="BK82" s="195">
        <f>BK83</f>
        <v>0</v>
      </c>
    </row>
    <row r="83" spans="2:63" s="11" customFormat="1" ht="25.9" customHeight="1">
      <c r="B83" s="196"/>
      <c r="C83" s="197"/>
      <c r="D83" s="198" t="s">
        <v>76</v>
      </c>
      <c r="E83" s="199" t="s">
        <v>627</v>
      </c>
      <c r="F83" s="199" t="s">
        <v>628</v>
      </c>
      <c r="G83" s="197"/>
      <c r="H83" s="197"/>
      <c r="I83" s="200"/>
      <c r="J83" s="201">
        <f>BK83</f>
        <v>0</v>
      </c>
      <c r="K83" s="197"/>
      <c r="L83" s="202"/>
      <c r="M83" s="203"/>
      <c r="N83" s="204"/>
      <c r="O83" s="204"/>
      <c r="P83" s="205">
        <f>P84+P97</f>
        <v>0</v>
      </c>
      <c r="Q83" s="204"/>
      <c r="R83" s="205">
        <f>R84+R97</f>
        <v>0.19607999999999998</v>
      </c>
      <c r="S83" s="204"/>
      <c r="T83" s="206">
        <f>T84+T97</f>
        <v>0</v>
      </c>
      <c r="AR83" s="207" t="s">
        <v>135</v>
      </c>
      <c r="AT83" s="208" t="s">
        <v>76</v>
      </c>
      <c r="AU83" s="208" t="s">
        <v>77</v>
      </c>
      <c r="AY83" s="207" t="s">
        <v>187</v>
      </c>
      <c r="BK83" s="209">
        <f>BK84+BK97</f>
        <v>0</v>
      </c>
    </row>
    <row r="84" spans="2:63" s="11" customFormat="1" ht="22.8" customHeight="1">
      <c r="B84" s="196"/>
      <c r="C84" s="197"/>
      <c r="D84" s="198" t="s">
        <v>76</v>
      </c>
      <c r="E84" s="210" t="s">
        <v>1758</v>
      </c>
      <c r="F84" s="210" t="s">
        <v>1759</v>
      </c>
      <c r="G84" s="197"/>
      <c r="H84" s="197"/>
      <c r="I84" s="200"/>
      <c r="J84" s="211">
        <f>BK84</f>
        <v>0</v>
      </c>
      <c r="K84" s="197"/>
      <c r="L84" s="202"/>
      <c r="M84" s="203"/>
      <c r="N84" s="204"/>
      <c r="O84" s="204"/>
      <c r="P84" s="205">
        <f>SUM(P85:P96)</f>
        <v>0</v>
      </c>
      <c r="Q84" s="204"/>
      <c r="R84" s="205">
        <f>SUM(R85:R96)</f>
        <v>0.1568</v>
      </c>
      <c r="S84" s="204"/>
      <c r="T84" s="206">
        <f>SUM(T85:T96)</f>
        <v>0</v>
      </c>
      <c r="AR84" s="207" t="s">
        <v>135</v>
      </c>
      <c r="AT84" s="208" t="s">
        <v>76</v>
      </c>
      <c r="AU84" s="208" t="s">
        <v>21</v>
      </c>
      <c r="AY84" s="207" t="s">
        <v>187</v>
      </c>
      <c r="BK84" s="209">
        <f>SUM(BK85:BK96)</f>
        <v>0</v>
      </c>
    </row>
    <row r="85" spans="2:65" s="1" customFormat="1" ht="16.5" customHeight="1">
      <c r="B85" s="39"/>
      <c r="C85" s="212" t="s">
        <v>21</v>
      </c>
      <c r="D85" s="212" t="s">
        <v>189</v>
      </c>
      <c r="E85" s="213" t="s">
        <v>1934</v>
      </c>
      <c r="F85" s="214" t="s">
        <v>1935</v>
      </c>
      <c r="G85" s="215" t="s">
        <v>339</v>
      </c>
      <c r="H85" s="216">
        <v>6</v>
      </c>
      <c r="I85" s="217"/>
      <c r="J85" s="218">
        <f>ROUND(I85*H85,2)</f>
        <v>0</v>
      </c>
      <c r="K85" s="214" t="s">
        <v>193</v>
      </c>
      <c r="L85" s="44"/>
      <c r="M85" s="219" t="s">
        <v>30</v>
      </c>
      <c r="N85" s="220" t="s">
        <v>49</v>
      </c>
      <c r="O85" s="84"/>
      <c r="P85" s="221">
        <f>O85*H85</f>
        <v>0</v>
      </c>
      <c r="Q85" s="221">
        <v>0</v>
      </c>
      <c r="R85" s="221">
        <f>Q85*H85</f>
        <v>0</v>
      </c>
      <c r="S85" s="221">
        <v>0</v>
      </c>
      <c r="T85" s="222">
        <f>S85*H85</f>
        <v>0</v>
      </c>
      <c r="AR85" s="223" t="s">
        <v>262</v>
      </c>
      <c r="AT85" s="223" t="s">
        <v>189</v>
      </c>
      <c r="AU85" s="223" t="s">
        <v>135</v>
      </c>
      <c r="AY85" s="17" t="s">
        <v>187</v>
      </c>
      <c r="BE85" s="224">
        <f>IF(N85="základní",J85,0)</f>
        <v>0</v>
      </c>
      <c r="BF85" s="224">
        <f>IF(N85="snížená",J85,0)</f>
        <v>0</v>
      </c>
      <c r="BG85" s="224">
        <f>IF(N85="zákl. přenesená",J85,0)</f>
        <v>0</v>
      </c>
      <c r="BH85" s="224">
        <f>IF(N85="sníž. přenesená",J85,0)</f>
        <v>0</v>
      </c>
      <c r="BI85" s="224">
        <f>IF(N85="nulová",J85,0)</f>
        <v>0</v>
      </c>
      <c r="BJ85" s="17" t="s">
        <v>135</v>
      </c>
      <c r="BK85" s="224">
        <f>ROUND(I85*H85,2)</f>
        <v>0</v>
      </c>
      <c r="BL85" s="17" t="s">
        <v>262</v>
      </c>
      <c r="BM85" s="223" t="s">
        <v>1936</v>
      </c>
    </row>
    <row r="86" spans="2:65" s="1" customFormat="1" ht="16.5" customHeight="1">
      <c r="B86" s="39"/>
      <c r="C86" s="250" t="s">
        <v>135</v>
      </c>
      <c r="D86" s="250" t="s">
        <v>275</v>
      </c>
      <c r="E86" s="251" t="s">
        <v>1937</v>
      </c>
      <c r="F86" s="252" t="s">
        <v>1938</v>
      </c>
      <c r="G86" s="253" t="s">
        <v>339</v>
      </c>
      <c r="H86" s="254">
        <v>6</v>
      </c>
      <c r="I86" s="255"/>
      <c r="J86" s="256">
        <f>ROUND(I86*H86,2)</f>
        <v>0</v>
      </c>
      <c r="K86" s="252" t="s">
        <v>193</v>
      </c>
      <c r="L86" s="257"/>
      <c r="M86" s="258" t="s">
        <v>30</v>
      </c>
      <c r="N86" s="259" t="s">
        <v>49</v>
      </c>
      <c r="O86" s="84"/>
      <c r="P86" s="221">
        <f>O86*H86</f>
        <v>0</v>
      </c>
      <c r="Q86" s="221">
        <v>0.0002</v>
      </c>
      <c r="R86" s="221">
        <f>Q86*H86</f>
        <v>0.0012000000000000001</v>
      </c>
      <c r="S86" s="221">
        <v>0</v>
      </c>
      <c r="T86" s="222">
        <f>S86*H86</f>
        <v>0</v>
      </c>
      <c r="AR86" s="223" t="s">
        <v>365</v>
      </c>
      <c r="AT86" s="223" t="s">
        <v>275</v>
      </c>
      <c r="AU86" s="223" t="s">
        <v>135</v>
      </c>
      <c r="AY86" s="17" t="s">
        <v>187</v>
      </c>
      <c r="BE86" s="224">
        <f>IF(N86="základní",J86,0)</f>
        <v>0</v>
      </c>
      <c r="BF86" s="224">
        <f>IF(N86="snížená",J86,0)</f>
        <v>0</v>
      </c>
      <c r="BG86" s="224">
        <f>IF(N86="zákl. přenesená",J86,0)</f>
        <v>0</v>
      </c>
      <c r="BH86" s="224">
        <f>IF(N86="sníž. přenesená",J86,0)</f>
        <v>0</v>
      </c>
      <c r="BI86" s="224">
        <f>IF(N86="nulová",J86,0)</f>
        <v>0</v>
      </c>
      <c r="BJ86" s="17" t="s">
        <v>135</v>
      </c>
      <c r="BK86" s="224">
        <f>ROUND(I86*H86,2)</f>
        <v>0</v>
      </c>
      <c r="BL86" s="17" t="s">
        <v>262</v>
      </c>
      <c r="BM86" s="223" t="s">
        <v>1939</v>
      </c>
    </row>
    <row r="87" spans="2:65" s="1" customFormat="1" ht="24" customHeight="1">
      <c r="B87" s="39"/>
      <c r="C87" s="212" t="s">
        <v>202</v>
      </c>
      <c r="D87" s="212" t="s">
        <v>189</v>
      </c>
      <c r="E87" s="213" t="s">
        <v>1940</v>
      </c>
      <c r="F87" s="214" t="s">
        <v>1941</v>
      </c>
      <c r="G87" s="215" t="s">
        <v>236</v>
      </c>
      <c r="H87" s="216">
        <v>90</v>
      </c>
      <c r="I87" s="217"/>
      <c r="J87" s="218">
        <f>ROUND(I87*H87,2)</f>
        <v>0</v>
      </c>
      <c r="K87" s="214" t="s">
        <v>193</v>
      </c>
      <c r="L87" s="44"/>
      <c r="M87" s="219" t="s">
        <v>30</v>
      </c>
      <c r="N87" s="220" t="s">
        <v>49</v>
      </c>
      <c r="O87" s="84"/>
      <c r="P87" s="221">
        <f>O87*H87</f>
        <v>0</v>
      </c>
      <c r="Q87" s="221">
        <v>0</v>
      </c>
      <c r="R87" s="221">
        <f>Q87*H87</f>
        <v>0</v>
      </c>
      <c r="S87" s="221">
        <v>0</v>
      </c>
      <c r="T87" s="222">
        <f>S87*H87</f>
        <v>0</v>
      </c>
      <c r="AR87" s="223" t="s">
        <v>262</v>
      </c>
      <c r="AT87" s="223" t="s">
        <v>189</v>
      </c>
      <c r="AU87" s="223" t="s">
        <v>135</v>
      </c>
      <c r="AY87" s="17" t="s">
        <v>187</v>
      </c>
      <c r="BE87" s="224">
        <f>IF(N87="základní",J87,0)</f>
        <v>0</v>
      </c>
      <c r="BF87" s="224">
        <f>IF(N87="snížená",J87,0)</f>
        <v>0</v>
      </c>
      <c r="BG87" s="224">
        <f>IF(N87="zákl. přenesená",J87,0)</f>
        <v>0</v>
      </c>
      <c r="BH87" s="224">
        <f>IF(N87="sníž. přenesená",J87,0)</f>
        <v>0</v>
      </c>
      <c r="BI87" s="224">
        <f>IF(N87="nulová",J87,0)</f>
        <v>0</v>
      </c>
      <c r="BJ87" s="17" t="s">
        <v>135</v>
      </c>
      <c r="BK87" s="224">
        <f>ROUND(I87*H87,2)</f>
        <v>0</v>
      </c>
      <c r="BL87" s="17" t="s">
        <v>262</v>
      </c>
      <c r="BM87" s="223" t="s">
        <v>1942</v>
      </c>
    </row>
    <row r="88" spans="2:65" s="1" customFormat="1" ht="16.5" customHeight="1">
      <c r="B88" s="39"/>
      <c r="C88" s="250" t="s">
        <v>194</v>
      </c>
      <c r="D88" s="250" t="s">
        <v>275</v>
      </c>
      <c r="E88" s="251" t="s">
        <v>1943</v>
      </c>
      <c r="F88" s="252" t="s">
        <v>1944</v>
      </c>
      <c r="G88" s="253" t="s">
        <v>236</v>
      </c>
      <c r="H88" s="254">
        <v>90</v>
      </c>
      <c r="I88" s="255"/>
      <c r="J88" s="256">
        <f>ROUND(I88*H88,2)</f>
        <v>0</v>
      </c>
      <c r="K88" s="252" t="s">
        <v>30</v>
      </c>
      <c r="L88" s="257"/>
      <c r="M88" s="258" t="s">
        <v>30</v>
      </c>
      <c r="N88" s="259" t="s">
        <v>49</v>
      </c>
      <c r="O88" s="84"/>
      <c r="P88" s="221">
        <f>O88*H88</f>
        <v>0</v>
      </c>
      <c r="Q88" s="221">
        <v>0.001</v>
      </c>
      <c r="R88" s="221">
        <f>Q88*H88</f>
        <v>0.09</v>
      </c>
      <c r="S88" s="221">
        <v>0</v>
      </c>
      <c r="T88" s="222">
        <f>S88*H88</f>
        <v>0</v>
      </c>
      <c r="AR88" s="223" t="s">
        <v>365</v>
      </c>
      <c r="AT88" s="223" t="s">
        <v>275</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262</v>
      </c>
      <c r="BM88" s="223" t="s">
        <v>1945</v>
      </c>
    </row>
    <row r="89" spans="2:65" s="1" customFormat="1" ht="16.5" customHeight="1">
      <c r="B89" s="39"/>
      <c r="C89" s="212" t="s">
        <v>209</v>
      </c>
      <c r="D89" s="212" t="s">
        <v>189</v>
      </c>
      <c r="E89" s="213" t="s">
        <v>1946</v>
      </c>
      <c r="F89" s="214" t="s">
        <v>1947</v>
      </c>
      <c r="G89" s="215" t="s">
        <v>236</v>
      </c>
      <c r="H89" s="216">
        <v>128</v>
      </c>
      <c r="I89" s="217"/>
      <c r="J89" s="218">
        <f>ROUND(I89*H89,2)</f>
        <v>0</v>
      </c>
      <c r="K89" s="214" t="s">
        <v>193</v>
      </c>
      <c r="L89" s="44"/>
      <c r="M89" s="219" t="s">
        <v>30</v>
      </c>
      <c r="N89" s="220" t="s">
        <v>49</v>
      </c>
      <c r="O89" s="84"/>
      <c r="P89" s="221">
        <f>O89*H89</f>
        <v>0</v>
      </c>
      <c r="Q89" s="221">
        <v>0</v>
      </c>
      <c r="R89" s="221">
        <f>Q89*H89</f>
        <v>0</v>
      </c>
      <c r="S89" s="221">
        <v>0</v>
      </c>
      <c r="T89" s="222">
        <f>S89*H89</f>
        <v>0</v>
      </c>
      <c r="AR89" s="223" t="s">
        <v>262</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262</v>
      </c>
      <c r="BM89" s="223" t="s">
        <v>1948</v>
      </c>
    </row>
    <row r="90" spans="2:65" s="1" customFormat="1" ht="16.5" customHeight="1">
      <c r="B90" s="39"/>
      <c r="C90" s="250" t="s">
        <v>213</v>
      </c>
      <c r="D90" s="250" t="s">
        <v>275</v>
      </c>
      <c r="E90" s="251" t="s">
        <v>1949</v>
      </c>
      <c r="F90" s="252" t="s">
        <v>1950</v>
      </c>
      <c r="G90" s="253" t="s">
        <v>236</v>
      </c>
      <c r="H90" s="254">
        <v>24</v>
      </c>
      <c r="I90" s="255"/>
      <c r="J90" s="256">
        <f>ROUND(I90*H90,2)</f>
        <v>0</v>
      </c>
      <c r="K90" s="252" t="s">
        <v>30</v>
      </c>
      <c r="L90" s="257"/>
      <c r="M90" s="258" t="s">
        <v>30</v>
      </c>
      <c r="N90" s="259" t="s">
        <v>49</v>
      </c>
      <c r="O90" s="84"/>
      <c r="P90" s="221">
        <f>O90*H90</f>
        <v>0</v>
      </c>
      <c r="Q90" s="221">
        <v>0.001</v>
      </c>
      <c r="R90" s="221">
        <f>Q90*H90</f>
        <v>0.024</v>
      </c>
      <c r="S90" s="221">
        <v>0</v>
      </c>
      <c r="T90" s="222">
        <f>S90*H90</f>
        <v>0</v>
      </c>
      <c r="AR90" s="223" t="s">
        <v>365</v>
      </c>
      <c r="AT90" s="223" t="s">
        <v>275</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262</v>
      </c>
      <c r="BM90" s="223" t="s">
        <v>1951</v>
      </c>
    </row>
    <row r="91" spans="2:65" s="1" customFormat="1" ht="16.5" customHeight="1">
      <c r="B91" s="39"/>
      <c r="C91" s="250" t="s">
        <v>217</v>
      </c>
      <c r="D91" s="250" t="s">
        <v>275</v>
      </c>
      <c r="E91" s="251" t="s">
        <v>1952</v>
      </c>
      <c r="F91" s="252" t="s">
        <v>1953</v>
      </c>
      <c r="G91" s="253" t="s">
        <v>278</v>
      </c>
      <c r="H91" s="254">
        <v>41.6</v>
      </c>
      <c r="I91" s="255"/>
      <c r="J91" s="256">
        <f>ROUND(I91*H91,2)</f>
        <v>0</v>
      </c>
      <c r="K91" s="252" t="s">
        <v>193</v>
      </c>
      <c r="L91" s="257"/>
      <c r="M91" s="258" t="s">
        <v>30</v>
      </c>
      <c r="N91" s="259" t="s">
        <v>49</v>
      </c>
      <c r="O91" s="84"/>
      <c r="P91" s="221">
        <f>O91*H91</f>
        <v>0</v>
      </c>
      <c r="Q91" s="221">
        <v>0.001</v>
      </c>
      <c r="R91" s="221">
        <f>Q91*H91</f>
        <v>0.041600000000000005</v>
      </c>
      <c r="S91" s="221">
        <v>0</v>
      </c>
      <c r="T91" s="222">
        <f>S91*H91</f>
        <v>0</v>
      </c>
      <c r="AR91" s="223" t="s">
        <v>365</v>
      </c>
      <c r="AT91" s="223" t="s">
        <v>275</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262</v>
      </c>
      <c r="BM91" s="223" t="s">
        <v>1954</v>
      </c>
    </row>
    <row r="92" spans="2:47" s="1" customFormat="1" ht="12">
      <c r="B92" s="39"/>
      <c r="C92" s="40"/>
      <c r="D92" s="225" t="s">
        <v>196</v>
      </c>
      <c r="E92" s="40"/>
      <c r="F92" s="226" t="s">
        <v>1955</v>
      </c>
      <c r="G92" s="40"/>
      <c r="H92" s="40"/>
      <c r="I92" s="136"/>
      <c r="J92" s="40"/>
      <c r="K92" s="40"/>
      <c r="L92" s="44"/>
      <c r="M92" s="227"/>
      <c r="N92" s="84"/>
      <c r="O92" s="84"/>
      <c r="P92" s="84"/>
      <c r="Q92" s="84"/>
      <c r="R92" s="84"/>
      <c r="S92" s="84"/>
      <c r="T92" s="85"/>
      <c r="AT92" s="17" t="s">
        <v>196</v>
      </c>
      <c r="AU92" s="17" t="s">
        <v>135</v>
      </c>
    </row>
    <row r="93" spans="2:51" s="12" customFormat="1" ht="12">
      <c r="B93" s="228"/>
      <c r="C93" s="229"/>
      <c r="D93" s="225" t="s">
        <v>231</v>
      </c>
      <c r="E93" s="230" t="s">
        <v>30</v>
      </c>
      <c r="F93" s="231" t="s">
        <v>1956</v>
      </c>
      <c r="G93" s="229"/>
      <c r="H93" s="232">
        <v>41.6</v>
      </c>
      <c r="I93" s="233"/>
      <c r="J93" s="229"/>
      <c r="K93" s="229"/>
      <c r="L93" s="234"/>
      <c r="M93" s="235"/>
      <c r="N93" s="236"/>
      <c r="O93" s="236"/>
      <c r="P93" s="236"/>
      <c r="Q93" s="236"/>
      <c r="R93" s="236"/>
      <c r="S93" s="236"/>
      <c r="T93" s="237"/>
      <c r="AT93" s="238" t="s">
        <v>231</v>
      </c>
      <c r="AU93" s="238" t="s">
        <v>135</v>
      </c>
      <c r="AV93" s="12" t="s">
        <v>135</v>
      </c>
      <c r="AW93" s="12" t="s">
        <v>37</v>
      </c>
      <c r="AX93" s="12" t="s">
        <v>21</v>
      </c>
      <c r="AY93" s="238" t="s">
        <v>187</v>
      </c>
    </row>
    <row r="94" spans="2:65" s="1" customFormat="1" ht="16.5" customHeight="1">
      <c r="B94" s="39"/>
      <c r="C94" s="212" t="s">
        <v>221</v>
      </c>
      <c r="D94" s="212" t="s">
        <v>189</v>
      </c>
      <c r="E94" s="213" t="s">
        <v>1957</v>
      </c>
      <c r="F94" s="214" t="s">
        <v>1958</v>
      </c>
      <c r="G94" s="215" t="s">
        <v>339</v>
      </c>
      <c r="H94" s="216">
        <v>6</v>
      </c>
      <c r="I94" s="217"/>
      <c r="J94" s="218">
        <f>ROUND(I94*H94,2)</f>
        <v>0</v>
      </c>
      <c r="K94" s="214" t="s">
        <v>193</v>
      </c>
      <c r="L94" s="44"/>
      <c r="M94" s="219" t="s">
        <v>30</v>
      </c>
      <c r="N94" s="220" t="s">
        <v>49</v>
      </c>
      <c r="O94" s="84"/>
      <c r="P94" s="221">
        <f>O94*H94</f>
        <v>0</v>
      </c>
      <c r="Q94" s="221">
        <v>0</v>
      </c>
      <c r="R94" s="221">
        <f>Q94*H94</f>
        <v>0</v>
      </c>
      <c r="S94" s="221">
        <v>0</v>
      </c>
      <c r="T94" s="222">
        <f>S94*H94</f>
        <v>0</v>
      </c>
      <c r="AR94" s="223" t="s">
        <v>262</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262</v>
      </c>
      <c r="BM94" s="223" t="s">
        <v>1959</v>
      </c>
    </row>
    <row r="95" spans="2:65" s="1" customFormat="1" ht="16.5" customHeight="1">
      <c r="B95" s="39"/>
      <c r="C95" s="250" t="s">
        <v>227</v>
      </c>
      <c r="D95" s="250" t="s">
        <v>275</v>
      </c>
      <c r="E95" s="251" t="s">
        <v>1960</v>
      </c>
      <c r="F95" s="252" t="s">
        <v>1961</v>
      </c>
      <c r="G95" s="253" t="s">
        <v>339</v>
      </c>
      <c r="H95" s="254">
        <v>6</v>
      </c>
      <c r="I95" s="255"/>
      <c r="J95" s="256">
        <f>ROUND(I95*H95,2)</f>
        <v>0</v>
      </c>
      <c r="K95" s="252" t="s">
        <v>193</v>
      </c>
      <c r="L95" s="257"/>
      <c r="M95" s="258" t="s">
        <v>30</v>
      </c>
      <c r="N95" s="259" t="s">
        <v>49</v>
      </c>
      <c r="O95" s="84"/>
      <c r="P95" s="221">
        <f>O95*H95</f>
        <v>0</v>
      </c>
      <c r="Q95" s="221">
        <v>0</v>
      </c>
      <c r="R95" s="221">
        <f>Q95*H95</f>
        <v>0</v>
      </c>
      <c r="S95" s="221">
        <v>0</v>
      </c>
      <c r="T95" s="222">
        <f>S95*H95</f>
        <v>0</v>
      </c>
      <c r="AR95" s="223" t="s">
        <v>365</v>
      </c>
      <c r="AT95" s="223" t="s">
        <v>275</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262</v>
      </c>
      <c r="BM95" s="223" t="s">
        <v>1962</v>
      </c>
    </row>
    <row r="96" spans="2:65" s="1" customFormat="1" ht="24" customHeight="1">
      <c r="B96" s="39"/>
      <c r="C96" s="212" t="s">
        <v>233</v>
      </c>
      <c r="D96" s="212" t="s">
        <v>189</v>
      </c>
      <c r="E96" s="213" t="s">
        <v>1915</v>
      </c>
      <c r="F96" s="214" t="s">
        <v>1916</v>
      </c>
      <c r="G96" s="215" t="s">
        <v>269</v>
      </c>
      <c r="H96" s="216">
        <v>0.216</v>
      </c>
      <c r="I96" s="217"/>
      <c r="J96" s="218">
        <f>ROUND(I96*H96,2)</f>
        <v>0</v>
      </c>
      <c r="K96" s="214" t="s">
        <v>193</v>
      </c>
      <c r="L96" s="44"/>
      <c r="M96" s="219" t="s">
        <v>30</v>
      </c>
      <c r="N96" s="220" t="s">
        <v>49</v>
      </c>
      <c r="O96" s="84"/>
      <c r="P96" s="221">
        <f>O96*H96</f>
        <v>0</v>
      </c>
      <c r="Q96" s="221">
        <v>0</v>
      </c>
      <c r="R96" s="221">
        <f>Q96*H96</f>
        <v>0</v>
      </c>
      <c r="S96" s="221">
        <v>0</v>
      </c>
      <c r="T96" s="222">
        <f>S96*H96</f>
        <v>0</v>
      </c>
      <c r="AR96" s="223" t="s">
        <v>262</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262</v>
      </c>
      <c r="BM96" s="223" t="s">
        <v>1963</v>
      </c>
    </row>
    <row r="97" spans="2:63" s="11" customFormat="1" ht="22.8" customHeight="1">
      <c r="B97" s="196"/>
      <c r="C97" s="197"/>
      <c r="D97" s="198" t="s">
        <v>76</v>
      </c>
      <c r="E97" s="210" t="s">
        <v>1964</v>
      </c>
      <c r="F97" s="210" t="s">
        <v>1965</v>
      </c>
      <c r="G97" s="197"/>
      <c r="H97" s="197"/>
      <c r="I97" s="200"/>
      <c r="J97" s="211">
        <f>BK97</f>
        <v>0</v>
      </c>
      <c r="K97" s="197"/>
      <c r="L97" s="202"/>
      <c r="M97" s="203"/>
      <c r="N97" s="204"/>
      <c r="O97" s="204"/>
      <c r="P97" s="205">
        <f>SUM(P98:P109)</f>
        <v>0</v>
      </c>
      <c r="Q97" s="204"/>
      <c r="R97" s="205">
        <f>SUM(R98:R109)</f>
        <v>0.039279999999999995</v>
      </c>
      <c r="S97" s="204"/>
      <c r="T97" s="206">
        <f>SUM(T98:T109)</f>
        <v>0</v>
      </c>
      <c r="AR97" s="207" t="s">
        <v>135</v>
      </c>
      <c r="AT97" s="208" t="s">
        <v>76</v>
      </c>
      <c r="AU97" s="208" t="s">
        <v>21</v>
      </c>
      <c r="AY97" s="207" t="s">
        <v>187</v>
      </c>
      <c r="BK97" s="209">
        <f>SUM(BK98:BK109)</f>
        <v>0</v>
      </c>
    </row>
    <row r="98" spans="2:65" s="1" customFormat="1" ht="16.5" customHeight="1">
      <c r="B98" s="39"/>
      <c r="C98" s="212" t="s">
        <v>239</v>
      </c>
      <c r="D98" s="212" t="s">
        <v>189</v>
      </c>
      <c r="E98" s="213" t="s">
        <v>1966</v>
      </c>
      <c r="F98" s="214" t="s">
        <v>1967</v>
      </c>
      <c r="G98" s="215" t="s">
        <v>339</v>
      </c>
      <c r="H98" s="216">
        <v>52</v>
      </c>
      <c r="I98" s="217"/>
      <c r="J98" s="218">
        <f>ROUND(I98*H98,2)</f>
        <v>0</v>
      </c>
      <c r="K98" s="214" t="s">
        <v>193</v>
      </c>
      <c r="L98" s="44"/>
      <c r="M98" s="219" t="s">
        <v>30</v>
      </c>
      <c r="N98" s="220" t="s">
        <v>49</v>
      </c>
      <c r="O98" s="84"/>
      <c r="P98" s="221">
        <f>O98*H98</f>
        <v>0</v>
      </c>
      <c r="Q98" s="221">
        <v>0</v>
      </c>
      <c r="R98" s="221">
        <f>Q98*H98</f>
        <v>0</v>
      </c>
      <c r="S98" s="221">
        <v>0</v>
      </c>
      <c r="T98" s="222">
        <f>S98*H98</f>
        <v>0</v>
      </c>
      <c r="AR98" s="223" t="s">
        <v>262</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1968</v>
      </c>
    </row>
    <row r="99" spans="2:65" s="1" customFormat="1" ht="16.5" customHeight="1">
      <c r="B99" s="39"/>
      <c r="C99" s="250" t="s">
        <v>244</v>
      </c>
      <c r="D99" s="250" t="s">
        <v>275</v>
      </c>
      <c r="E99" s="251" t="s">
        <v>1969</v>
      </c>
      <c r="F99" s="252" t="s">
        <v>1970</v>
      </c>
      <c r="G99" s="253" t="s">
        <v>339</v>
      </c>
      <c r="H99" s="254">
        <v>6</v>
      </c>
      <c r="I99" s="255"/>
      <c r="J99" s="256">
        <f>ROUND(I99*H99,2)</f>
        <v>0</v>
      </c>
      <c r="K99" s="252" t="s">
        <v>193</v>
      </c>
      <c r="L99" s="257"/>
      <c r="M99" s="258" t="s">
        <v>30</v>
      </c>
      <c r="N99" s="259" t="s">
        <v>49</v>
      </c>
      <c r="O99" s="84"/>
      <c r="P99" s="221">
        <f>O99*H99</f>
        <v>0</v>
      </c>
      <c r="Q99" s="221">
        <v>0.00013</v>
      </c>
      <c r="R99" s="221">
        <f>Q99*H99</f>
        <v>0.0007799999999999999</v>
      </c>
      <c r="S99" s="221">
        <v>0</v>
      </c>
      <c r="T99" s="222">
        <f>S99*H99</f>
        <v>0</v>
      </c>
      <c r="AR99" s="223" t="s">
        <v>365</v>
      </c>
      <c r="AT99" s="223" t="s">
        <v>275</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1971</v>
      </c>
    </row>
    <row r="100" spans="2:65" s="1" customFormat="1" ht="16.5" customHeight="1">
      <c r="B100" s="39"/>
      <c r="C100" s="250" t="s">
        <v>249</v>
      </c>
      <c r="D100" s="250" t="s">
        <v>275</v>
      </c>
      <c r="E100" s="251" t="s">
        <v>1972</v>
      </c>
      <c r="F100" s="252" t="s">
        <v>1973</v>
      </c>
      <c r="G100" s="253" t="s">
        <v>339</v>
      </c>
      <c r="H100" s="254">
        <v>6</v>
      </c>
      <c r="I100" s="255"/>
      <c r="J100" s="256">
        <f>ROUND(I100*H100,2)</f>
        <v>0</v>
      </c>
      <c r="K100" s="252" t="s">
        <v>193</v>
      </c>
      <c r="L100" s="257"/>
      <c r="M100" s="258" t="s">
        <v>30</v>
      </c>
      <c r="N100" s="259" t="s">
        <v>49</v>
      </c>
      <c r="O100" s="84"/>
      <c r="P100" s="221">
        <f>O100*H100</f>
        <v>0</v>
      </c>
      <c r="Q100" s="221">
        <v>0.0002</v>
      </c>
      <c r="R100" s="221">
        <f>Q100*H100</f>
        <v>0.0012000000000000001</v>
      </c>
      <c r="S100" s="221">
        <v>0</v>
      </c>
      <c r="T100" s="222">
        <f>S100*H100</f>
        <v>0</v>
      </c>
      <c r="AR100" s="223" t="s">
        <v>365</v>
      </c>
      <c r="AT100" s="223" t="s">
        <v>275</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262</v>
      </c>
      <c r="BM100" s="223" t="s">
        <v>1974</v>
      </c>
    </row>
    <row r="101" spans="2:65" s="1" customFormat="1" ht="16.5" customHeight="1">
      <c r="B101" s="39"/>
      <c r="C101" s="250" t="s">
        <v>254</v>
      </c>
      <c r="D101" s="250" t="s">
        <v>275</v>
      </c>
      <c r="E101" s="251" t="s">
        <v>1975</v>
      </c>
      <c r="F101" s="252" t="s">
        <v>1976</v>
      </c>
      <c r="G101" s="253" t="s">
        <v>339</v>
      </c>
      <c r="H101" s="254">
        <v>7</v>
      </c>
      <c r="I101" s="255"/>
      <c r="J101" s="256">
        <f>ROUND(I101*H101,2)</f>
        <v>0</v>
      </c>
      <c r="K101" s="252" t="s">
        <v>193</v>
      </c>
      <c r="L101" s="257"/>
      <c r="M101" s="258" t="s">
        <v>30</v>
      </c>
      <c r="N101" s="259" t="s">
        <v>49</v>
      </c>
      <c r="O101" s="84"/>
      <c r="P101" s="221">
        <f>O101*H101</f>
        <v>0</v>
      </c>
      <c r="Q101" s="221">
        <v>0.00026</v>
      </c>
      <c r="R101" s="221">
        <f>Q101*H101</f>
        <v>0.0018199999999999998</v>
      </c>
      <c r="S101" s="221">
        <v>0</v>
      </c>
      <c r="T101" s="222">
        <f>S101*H101</f>
        <v>0</v>
      </c>
      <c r="AR101" s="223" t="s">
        <v>365</v>
      </c>
      <c r="AT101" s="223" t="s">
        <v>275</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1977</v>
      </c>
    </row>
    <row r="102" spans="2:65" s="1" customFormat="1" ht="16.5" customHeight="1">
      <c r="B102" s="39"/>
      <c r="C102" s="250" t="s">
        <v>8</v>
      </c>
      <c r="D102" s="250" t="s">
        <v>275</v>
      </c>
      <c r="E102" s="251" t="s">
        <v>1978</v>
      </c>
      <c r="F102" s="252" t="s">
        <v>1979</v>
      </c>
      <c r="G102" s="253" t="s">
        <v>339</v>
      </c>
      <c r="H102" s="254">
        <v>7</v>
      </c>
      <c r="I102" s="255"/>
      <c r="J102" s="256">
        <f>ROUND(I102*H102,2)</f>
        <v>0</v>
      </c>
      <c r="K102" s="252" t="s">
        <v>193</v>
      </c>
      <c r="L102" s="257"/>
      <c r="M102" s="258" t="s">
        <v>30</v>
      </c>
      <c r="N102" s="259" t="s">
        <v>49</v>
      </c>
      <c r="O102" s="84"/>
      <c r="P102" s="221">
        <f>O102*H102</f>
        <v>0</v>
      </c>
      <c r="Q102" s="221">
        <v>0.0007</v>
      </c>
      <c r="R102" s="221">
        <f>Q102*H102</f>
        <v>0.0049</v>
      </c>
      <c r="S102" s="221">
        <v>0</v>
      </c>
      <c r="T102" s="222">
        <f>S102*H102</f>
        <v>0</v>
      </c>
      <c r="AR102" s="223" t="s">
        <v>365</v>
      </c>
      <c r="AT102" s="223" t="s">
        <v>275</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262</v>
      </c>
      <c r="BM102" s="223" t="s">
        <v>1980</v>
      </c>
    </row>
    <row r="103" spans="2:65" s="1" customFormat="1" ht="16.5" customHeight="1">
      <c r="B103" s="39"/>
      <c r="C103" s="250" t="s">
        <v>262</v>
      </c>
      <c r="D103" s="250" t="s">
        <v>275</v>
      </c>
      <c r="E103" s="251" t="s">
        <v>1981</v>
      </c>
      <c r="F103" s="252" t="s">
        <v>1982</v>
      </c>
      <c r="G103" s="253" t="s">
        <v>339</v>
      </c>
      <c r="H103" s="254">
        <v>26</v>
      </c>
      <c r="I103" s="255"/>
      <c r="J103" s="256">
        <f>ROUND(I103*H103,2)</f>
        <v>0</v>
      </c>
      <c r="K103" s="252" t="s">
        <v>193</v>
      </c>
      <c r="L103" s="257"/>
      <c r="M103" s="258" t="s">
        <v>30</v>
      </c>
      <c r="N103" s="259" t="s">
        <v>49</v>
      </c>
      <c r="O103" s="84"/>
      <c r="P103" s="221">
        <f>O103*H103</f>
        <v>0</v>
      </c>
      <c r="Q103" s="221">
        <v>0.00015</v>
      </c>
      <c r="R103" s="221">
        <f>Q103*H103</f>
        <v>0.0039</v>
      </c>
      <c r="S103" s="221">
        <v>0</v>
      </c>
      <c r="T103" s="222">
        <f>S103*H103</f>
        <v>0</v>
      </c>
      <c r="AR103" s="223" t="s">
        <v>365</v>
      </c>
      <c r="AT103" s="223" t="s">
        <v>275</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1983</v>
      </c>
    </row>
    <row r="104" spans="2:65" s="1" customFormat="1" ht="16.5" customHeight="1">
      <c r="B104" s="39"/>
      <c r="C104" s="212" t="s">
        <v>266</v>
      </c>
      <c r="D104" s="212" t="s">
        <v>189</v>
      </c>
      <c r="E104" s="213" t="s">
        <v>1984</v>
      </c>
      <c r="F104" s="214" t="s">
        <v>1985</v>
      </c>
      <c r="G104" s="215" t="s">
        <v>339</v>
      </c>
      <c r="H104" s="216">
        <v>1</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262</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262</v>
      </c>
      <c r="BM104" s="223" t="s">
        <v>1986</v>
      </c>
    </row>
    <row r="105" spans="2:65" s="1" customFormat="1" ht="16.5" customHeight="1">
      <c r="B105" s="39"/>
      <c r="C105" s="250" t="s">
        <v>274</v>
      </c>
      <c r="D105" s="250" t="s">
        <v>275</v>
      </c>
      <c r="E105" s="251" t="s">
        <v>1987</v>
      </c>
      <c r="F105" s="252" t="s">
        <v>1988</v>
      </c>
      <c r="G105" s="253" t="s">
        <v>1834</v>
      </c>
      <c r="H105" s="254">
        <v>1</v>
      </c>
      <c r="I105" s="255"/>
      <c r="J105" s="256">
        <f>ROUND(I105*H105,2)</f>
        <v>0</v>
      </c>
      <c r="K105" s="252" t="s">
        <v>30</v>
      </c>
      <c r="L105" s="257"/>
      <c r="M105" s="258" t="s">
        <v>30</v>
      </c>
      <c r="N105" s="259" t="s">
        <v>49</v>
      </c>
      <c r="O105" s="84"/>
      <c r="P105" s="221">
        <f>O105*H105</f>
        <v>0</v>
      </c>
      <c r="Q105" s="221">
        <v>0</v>
      </c>
      <c r="R105" s="221">
        <f>Q105*H105</f>
        <v>0</v>
      </c>
      <c r="S105" s="221">
        <v>0</v>
      </c>
      <c r="T105" s="222">
        <f>S105*H105</f>
        <v>0</v>
      </c>
      <c r="AR105" s="223" t="s">
        <v>365</v>
      </c>
      <c r="AT105" s="223" t="s">
        <v>275</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1989</v>
      </c>
    </row>
    <row r="106" spans="2:47" s="1" customFormat="1" ht="12">
      <c r="B106" s="39"/>
      <c r="C106" s="40"/>
      <c r="D106" s="225" t="s">
        <v>196</v>
      </c>
      <c r="E106" s="40"/>
      <c r="F106" s="226" t="s">
        <v>1990</v>
      </c>
      <c r="G106" s="40"/>
      <c r="H106" s="40"/>
      <c r="I106" s="136"/>
      <c r="J106" s="40"/>
      <c r="K106" s="40"/>
      <c r="L106" s="44"/>
      <c r="M106" s="227"/>
      <c r="N106" s="84"/>
      <c r="O106" s="84"/>
      <c r="P106" s="84"/>
      <c r="Q106" s="84"/>
      <c r="R106" s="84"/>
      <c r="S106" s="84"/>
      <c r="T106" s="85"/>
      <c r="AT106" s="17" t="s">
        <v>196</v>
      </c>
      <c r="AU106" s="17" t="s">
        <v>135</v>
      </c>
    </row>
    <row r="107" spans="2:65" s="1" customFormat="1" ht="16.5" customHeight="1">
      <c r="B107" s="39"/>
      <c r="C107" s="212" t="s">
        <v>280</v>
      </c>
      <c r="D107" s="212" t="s">
        <v>189</v>
      </c>
      <c r="E107" s="213" t="s">
        <v>1991</v>
      </c>
      <c r="F107" s="214" t="s">
        <v>1992</v>
      </c>
      <c r="G107" s="215" t="s">
        <v>339</v>
      </c>
      <c r="H107" s="216">
        <v>91</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262</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262</v>
      </c>
      <c r="BM107" s="223" t="s">
        <v>1993</v>
      </c>
    </row>
    <row r="108" spans="2:65" s="1" customFormat="1" ht="16.5" customHeight="1">
      <c r="B108" s="39"/>
      <c r="C108" s="250" t="s">
        <v>284</v>
      </c>
      <c r="D108" s="250" t="s">
        <v>275</v>
      </c>
      <c r="E108" s="251" t="s">
        <v>1994</v>
      </c>
      <c r="F108" s="252" t="s">
        <v>1995</v>
      </c>
      <c r="G108" s="253" t="s">
        <v>339</v>
      </c>
      <c r="H108" s="254">
        <v>30</v>
      </c>
      <c r="I108" s="255"/>
      <c r="J108" s="256">
        <f>ROUND(I108*H108,2)</f>
        <v>0</v>
      </c>
      <c r="K108" s="252" t="s">
        <v>193</v>
      </c>
      <c r="L108" s="257"/>
      <c r="M108" s="258" t="s">
        <v>30</v>
      </c>
      <c r="N108" s="259" t="s">
        <v>49</v>
      </c>
      <c r="O108" s="84"/>
      <c r="P108" s="221">
        <f>O108*H108</f>
        <v>0</v>
      </c>
      <c r="Q108" s="221">
        <v>0.00032</v>
      </c>
      <c r="R108" s="221">
        <f>Q108*H108</f>
        <v>0.009600000000000001</v>
      </c>
      <c r="S108" s="221">
        <v>0</v>
      </c>
      <c r="T108" s="222">
        <f>S108*H108</f>
        <v>0</v>
      </c>
      <c r="AR108" s="223" t="s">
        <v>365</v>
      </c>
      <c r="AT108" s="223" t="s">
        <v>275</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1996</v>
      </c>
    </row>
    <row r="109" spans="2:65" s="1" customFormat="1" ht="16.5" customHeight="1">
      <c r="B109" s="39"/>
      <c r="C109" s="250" t="s">
        <v>7</v>
      </c>
      <c r="D109" s="250" t="s">
        <v>275</v>
      </c>
      <c r="E109" s="251" t="s">
        <v>1997</v>
      </c>
      <c r="F109" s="252" t="s">
        <v>1998</v>
      </c>
      <c r="G109" s="253" t="s">
        <v>339</v>
      </c>
      <c r="H109" s="254">
        <v>61</v>
      </c>
      <c r="I109" s="255"/>
      <c r="J109" s="256">
        <f>ROUND(I109*H109,2)</f>
        <v>0</v>
      </c>
      <c r="K109" s="252" t="s">
        <v>193</v>
      </c>
      <c r="L109" s="257"/>
      <c r="M109" s="266" t="s">
        <v>30</v>
      </c>
      <c r="N109" s="267" t="s">
        <v>49</v>
      </c>
      <c r="O109" s="262"/>
      <c r="P109" s="263">
        <f>O109*H109</f>
        <v>0</v>
      </c>
      <c r="Q109" s="263">
        <v>0.00028</v>
      </c>
      <c r="R109" s="263">
        <f>Q109*H109</f>
        <v>0.017079999999999998</v>
      </c>
      <c r="S109" s="263">
        <v>0</v>
      </c>
      <c r="T109" s="264">
        <f>S109*H109</f>
        <v>0</v>
      </c>
      <c r="AR109" s="223" t="s">
        <v>365</v>
      </c>
      <c r="AT109" s="223" t="s">
        <v>275</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1999</v>
      </c>
    </row>
    <row r="110" spans="2:12" s="1" customFormat="1" ht="6.95" customHeight="1">
      <c r="B110" s="59"/>
      <c r="C110" s="60"/>
      <c r="D110" s="60"/>
      <c r="E110" s="60"/>
      <c r="F110" s="60"/>
      <c r="G110" s="60"/>
      <c r="H110" s="60"/>
      <c r="I110" s="162"/>
      <c r="J110" s="60"/>
      <c r="K110" s="60"/>
      <c r="L110" s="44"/>
    </row>
  </sheetData>
  <sheetProtection password="CC35" sheet="1" objects="1" scenarios="1" formatColumns="0" formatRows="0" autoFilter="0"/>
  <autoFilter ref="C81:K10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2000</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ROUND((SUM(BE90:BE132)),2)</f>
        <v>0</v>
      </c>
      <c r="I33" s="151">
        <v>0.21</v>
      </c>
      <c r="J33" s="150">
        <f>ROUND(((SUM(BE90:BE132))*I33),2)</f>
        <v>0</v>
      </c>
      <c r="L33" s="44"/>
    </row>
    <row r="34" spans="2:12" s="1" customFormat="1" ht="14.4" customHeight="1">
      <c r="B34" s="44"/>
      <c r="E34" s="134" t="s">
        <v>49</v>
      </c>
      <c r="F34" s="150">
        <f>ROUND((SUM(BF90:BF132)),2)</f>
        <v>0</v>
      </c>
      <c r="I34" s="151">
        <v>0.15</v>
      </c>
      <c r="J34" s="150">
        <f>ROUND(((SUM(BF90:BF132))*I34),2)</f>
        <v>0</v>
      </c>
      <c r="L34" s="44"/>
    </row>
    <row r="35" spans="2:12" s="1" customFormat="1" ht="14.4" customHeight="1" hidden="1">
      <c r="B35" s="44"/>
      <c r="E35" s="134" t="s">
        <v>50</v>
      </c>
      <c r="F35" s="150">
        <f>ROUND((SUM(BG90:BG132)),2)</f>
        <v>0</v>
      </c>
      <c r="I35" s="151">
        <v>0.21</v>
      </c>
      <c r="J35" s="150">
        <f>0</f>
        <v>0</v>
      </c>
      <c r="L35" s="44"/>
    </row>
    <row r="36" spans="2:12" s="1" customFormat="1" ht="14.4" customHeight="1" hidden="1">
      <c r="B36" s="44"/>
      <c r="E36" s="134" t="s">
        <v>51</v>
      </c>
      <c r="F36" s="150">
        <f>ROUND((SUM(BH90:BH132)),2)</f>
        <v>0</v>
      </c>
      <c r="I36" s="151">
        <v>0.15</v>
      </c>
      <c r="J36" s="150">
        <f>0</f>
        <v>0</v>
      </c>
      <c r="L36" s="44"/>
    </row>
    <row r="37" spans="2:12" s="1" customFormat="1" ht="14.4" customHeight="1" hidden="1">
      <c r="B37" s="44"/>
      <c r="E37" s="134" t="s">
        <v>52</v>
      </c>
      <c r="F37" s="150">
        <f>ROUND((SUM(BI90:BI132)),2)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 xml:space="preserve">SO 01_D.1.4.5 - Hlavní domovní vedení </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J90</f>
        <v>0</v>
      </c>
      <c r="K59" s="40"/>
      <c r="L59" s="44"/>
      <c r="AU59" s="17" t="s">
        <v>148</v>
      </c>
    </row>
    <row r="60" spans="2:12" s="8" customFormat="1" ht="24.95" customHeight="1">
      <c r="B60" s="172"/>
      <c r="C60" s="173"/>
      <c r="D60" s="174" t="s">
        <v>149</v>
      </c>
      <c r="E60" s="175"/>
      <c r="F60" s="175"/>
      <c r="G60" s="175"/>
      <c r="H60" s="175"/>
      <c r="I60" s="176"/>
      <c r="J60" s="177">
        <f>J91</f>
        <v>0</v>
      </c>
      <c r="K60" s="173"/>
      <c r="L60" s="178"/>
    </row>
    <row r="61" spans="2:12" s="9" customFormat="1" ht="19.9" customHeight="1">
      <c r="B61" s="179"/>
      <c r="C61" s="180"/>
      <c r="D61" s="181" t="s">
        <v>150</v>
      </c>
      <c r="E61" s="182"/>
      <c r="F61" s="182"/>
      <c r="G61" s="182"/>
      <c r="H61" s="182"/>
      <c r="I61" s="183"/>
      <c r="J61" s="184">
        <f>J92</f>
        <v>0</v>
      </c>
      <c r="K61" s="180"/>
      <c r="L61" s="185"/>
    </row>
    <row r="62" spans="2:12" s="9" customFormat="1" ht="19.9" customHeight="1">
      <c r="B62" s="179"/>
      <c r="C62" s="180"/>
      <c r="D62" s="181" t="s">
        <v>153</v>
      </c>
      <c r="E62" s="182"/>
      <c r="F62" s="182"/>
      <c r="G62" s="182"/>
      <c r="H62" s="182"/>
      <c r="I62" s="183"/>
      <c r="J62" s="184">
        <f>J99</f>
        <v>0</v>
      </c>
      <c r="K62" s="180"/>
      <c r="L62" s="185"/>
    </row>
    <row r="63" spans="2:12" s="9" customFormat="1" ht="19.9" customHeight="1">
      <c r="B63" s="179"/>
      <c r="C63" s="180"/>
      <c r="D63" s="181" t="s">
        <v>1008</v>
      </c>
      <c r="E63" s="182"/>
      <c r="F63" s="182"/>
      <c r="G63" s="182"/>
      <c r="H63" s="182"/>
      <c r="I63" s="183"/>
      <c r="J63" s="184">
        <f>J102</f>
        <v>0</v>
      </c>
      <c r="K63" s="180"/>
      <c r="L63" s="185"/>
    </row>
    <row r="64" spans="2:12" s="9" customFormat="1" ht="19.9" customHeight="1">
      <c r="B64" s="179"/>
      <c r="C64" s="180"/>
      <c r="D64" s="181" t="s">
        <v>156</v>
      </c>
      <c r="E64" s="182"/>
      <c r="F64" s="182"/>
      <c r="G64" s="182"/>
      <c r="H64" s="182"/>
      <c r="I64" s="183"/>
      <c r="J64" s="184">
        <f>J104</f>
        <v>0</v>
      </c>
      <c r="K64" s="180"/>
      <c r="L64" s="185"/>
    </row>
    <row r="65" spans="2:12" s="9" customFormat="1" ht="19.9" customHeight="1">
      <c r="B65" s="179"/>
      <c r="C65" s="180"/>
      <c r="D65" s="181" t="s">
        <v>1720</v>
      </c>
      <c r="E65" s="182"/>
      <c r="F65" s="182"/>
      <c r="G65" s="182"/>
      <c r="H65" s="182"/>
      <c r="I65" s="183"/>
      <c r="J65" s="184">
        <f>J106</f>
        <v>0</v>
      </c>
      <c r="K65" s="180"/>
      <c r="L65" s="185"/>
    </row>
    <row r="66" spans="2:12" s="8" customFormat="1" ht="24.95" customHeight="1">
      <c r="B66" s="172"/>
      <c r="C66" s="173"/>
      <c r="D66" s="174" t="s">
        <v>158</v>
      </c>
      <c r="E66" s="175"/>
      <c r="F66" s="175"/>
      <c r="G66" s="175"/>
      <c r="H66" s="175"/>
      <c r="I66" s="176"/>
      <c r="J66" s="177">
        <f>J113</f>
        <v>0</v>
      </c>
      <c r="K66" s="173"/>
      <c r="L66" s="178"/>
    </row>
    <row r="67" spans="2:12" s="9" customFormat="1" ht="19.9" customHeight="1">
      <c r="B67" s="179"/>
      <c r="C67" s="180"/>
      <c r="D67" s="181" t="s">
        <v>1721</v>
      </c>
      <c r="E67" s="182"/>
      <c r="F67" s="182"/>
      <c r="G67" s="182"/>
      <c r="H67" s="182"/>
      <c r="I67" s="183"/>
      <c r="J67" s="184">
        <f>J114</f>
        <v>0</v>
      </c>
      <c r="K67" s="180"/>
      <c r="L67" s="185"/>
    </row>
    <row r="68" spans="2:12" s="9" customFormat="1" ht="19.9" customHeight="1">
      <c r="B68" s="179"/>
      <c r="C68" s="180"/>
      <c r="D68" s="181" t="s">
        <v>2001</v>
      </c>
      <c r="E68" s="182"/>
      <c r="F68" s="182"/>
      <c r="G68" s="182"/>
      <c r="H68" s="182"/>
      <c r="I68" s="183"/>
      <c r="J68" s="184">
        <f>J127</f>
        <v>0</v>
      </c>
      <c r="K68" s="180"/>
      <c r="L68" s="185"/>
    </row>
    <row r="69" spans="2:12" s="8" customFormat="1" ht="24.95" customHeight="1">
      <c r="B69" s="172"/>
      <c r="C69" s="173"/>
      <c r="D69" s="174" t="s">
        <v>1013</v>
      </c>
      <c r="E69" s="175"/>
      <c r="F69" s="175"/>
      <c r="G69" s="175"/>
      <c r="H69" s="175"/>
      <c r="I69" s="176"/>
      <c r="J69" s="177">
        <f>J129</f>
        <v>0</v>
      </c>
      <c r="K69" s="173"/>
      <c r="L69" s="178"/>
    </row>
    <row r="70" spans="2:12" s="9" customFormat="1" ht="19.9" customHeight="1">
      <c r="B70" s="179"/>
      <c r="C70" s="180"/>
      <c r="D70" s="181" t="s">
        <v>1393</v>
      </c>
      <c r="E70" s="182"/>
      <c r="F70" s="182"/>
      <c r="G70" s="182"/>
      <c r="H70" s="182"/>
      <c r="I70" s="183"/>
      <c r="J70" s="184">
        <f>J130</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172</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II</v>
      </c>
      <c r="F80" s="32"/>
      <c r="G80" s="32"/>
      <c r="H80" s="32"/>
      <c r="I80" s="136"/>
      <c r="J80" s="40"/>
      <c r="K80" s="40"/>
      <c r="L80" s="44"/>
    </row>
    <row r="81" spans="2:12" s="1" customFormat="1" ht="12" customHeight="1">
      <c r="B81" s="39"/>
      <c r="C81" s="32" t="s">
        <v>143</v>
      </c>
      <c r="D81" s="40"/>
      <c r="E81" s="40"/>
      <c r="F81" s="40"/>
      <c r="G81" s="40"/>
      <c r="H81" s="40"/>
      <c r="I81" s="136"/>
      <c r="J81" s="40"/>
      <c r="K81" s="40"/>
      <c r="L81" s="44"/>
    </row>
    <row r="82" spans="2:12" s="1" customFormat="1" ht="16.5" customHeight="1">
      <c r="B82" s="39"/>
      <c r="C82" s="40"/>
      <c r="D82" s="40"/>
      <c r="E82" s="69" t="str">
        <f>E9</f>
        <v xml:space="preserve">SO 01_D.1.4.5 - Hlavní domovní vedení </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43.05" customHeight="1">
      <c r="B87" s="39"/>
      <c r="C87" s="32" t="s">
        <v>33</v>
      </c>
      <c r="D87" s="40"/>
      <c r="E87" s="40"/>
      <c r="F87" s="27" t="str">
        <f>IF(E18="","",E18)</f>
        <v>Vyplň údaj</v>
      </c>
      <c r="G87" s="40"/>
      <c r="H87" s="40"/>
      <c r="I87" s="139" t="s">
        <v>38</v>
      </c>
      <c r="J87" s="37" t="str">
        <f>E24</f>
        <v>Ing. arch. Maritn Jirovský, Ph.D., Převrátilská</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173</v>
      </c>
      <c r="D89" s="188" t="s">
        <v>62</v>
      </c>
      <c r="E89" s="188" t="s">
        <v>58</v>
      </c>
      <c r="F89" s="188" t="s">
        <v>59</v>
      </c>
      <c r="G89" s="188" t="s">
        <v>174</v>
      </c>
      <c r="H89" s="188" t="s">
        <v>175</v>
      </c>
      <c r="I89" s="189" t="s">
        <v>176</v>
      </c>
      <c r="J89" s="188" t="s">
        <v>147</v>
      </c>
      <c r="K89" s="190" t="s">
        <v>177</v>
      </c>
      <c r="L89" s="191"/>
      <c r="M89" s="92" t="s">
        <v>30</v>
      </c>
      <c r="N89" s="93" t="s">
        <v>47</v>
      </c>
      <c r="O89" s="93" t="s">
        <v>178</v>
      </c>
      <c r="P89" s="93" t="s">
        <v>179</v>
      </c>
      <c r="Q89" s="93" t="s">
        <v>180</v>
      </c>
      <c r="R89" s="93" t="s">
        <v>181</v>
      </c>
      <c r="S89" s="93" t="s">
        <v>182</v>
      </c>
      <c r="T89" s="94" t="s">
        <v>183</v>
      </c>
    </row>
    <row r="90" spans="2:63" s="1" customFormat="1" ht="22.8" customHeight="1">
      <c r="B90" s="39"/>
      <c r="C90" s="99" t="s">
        <v>184</v>
      </c>
      <c r="D90" s="40"/>
      <c r="E90" s="40"/>
      <c r="F90" s="40"/>
      <c r="G90" s="40"/>
      <c r="H90" s="40"/>
      <c r="I90" s="136"/>
      <c r="J90" s="192">
        <f>BK90</f>
        <v>0</v>
      </c>
      <c r="K90" s="40"/>
      <c r="L90" s="44"/>
      <c r="M90" s="95"/>
      <c r="N90" s="96"/>
      <c r="O90" s="96"/>
      <c r="P90" s="193">
        <f>P91+P113+P129</f>
        <v>0</v>
      </c>
      <c r="Q90" s="96"/>
      <c r="R90" s="193">
        <f>R91+R113+R129</f>
        <v>3.0302127500000005</v>
      </c>
      <c r="S90" s="96"/>
      <c r="T90" s="194">
        <f>T91+T113+T129</f>
        <v>0.119</v>
      </c>
      <c r="AT90" s="17" t="s">
        <v>76</v>
      </c>
      <c r="AU90" s="17" t="s">
        <v>148</v>
      </c>
      <c r="BK90" s="195">
        <f>BK91+BK113+BK129</f>
        <v>0</v>
      </c>
    </row>
    <row r="91" spans="2:63" s="11" customFormat="1" ht="25.9" customHeight="1">
      <c r="B91" s="196"/>
      <c r="C91" s="197"/>
      <c r="D91" s="198" t="s">
        <v>76</v>
      </c>
      <c r="E91" s="199" t="s">
        <v>185</v>
      </c>
      <c r="F91" s="199" t="s">
        <v>186</v>
      </c>
      <c r="G91" s="197"/>
      <c r="H91" s="197"/>
      <c r="I91" s="200"/>
      <c r="J91" s="201">
        <f>BK91</f>
        <v>0</v>
      </c>
      <c r="K91" s="197"/>
      <c r="L91" s="202"/>
      <c r="M91" s="203"/>
      <c r="N91" s="204"/>
      <c r="O91" s="204"/>
      <c r="P91" s="205">
        <f>P92+P99+P102+P104+P106</f>
        <v>0</v>
      </c>
      <c r="Q91" s="204"/>
      <c r="R91" s="205">
        <f>R92+R99+R102+R104+R106</f>
        <v>2.9811127500000003</v>
      </c>
      <c r="S91" s="204"/>
      <c r="T91" s="206">
        <f>T92+T99+T102+T104+T106</f>
        <v>0.119</v>
      </c>
      <c r="AR91" s="207" t="s">
        <v>21</v>
      </c>
      <c r="AT91" s="208" t="s">
        <v>76</v>
      </c>
      <c r="AU91" s="208" t="s">
        <v>77</v>
      </c>
      <c r="AY91" s="207" t="s">
        <v>187</v>
      </c>
      <c r="BK91" s="209">
        <f>BK92+BK99+BK102+BK104+BK106</f>
        <v>0</v>
      </c>
    </row>
    <row r="92" spans="2:63" s="11" customFormat="1" ht="22.8" customHeight="1">
      <c r="B92" s="196"/>
      <c r="C92" s="197"/>
      <c r="D92" s="198" t="s">
        <v>76</v>
      </c>
      <c r="E92" s="210" t="s">
        <v>21</v>
      </c>
      <c r="F92" s="210" t="s">
        <v>188</v>
      </c>
      <c r="G92" s="197"/>
      <c r="H92" s="197"/>
      <c r="I92" s="200"/>
      <c r="J92" s="211">
        <f>BK92</f>
        <v>0</v>
      </c>
      <c r="K92" s="197"/>
      <c r="L92" s="202"/>
      <c r="M92" s="203"/>
      <c r="N92" s="204"/>
      <c r="O92" s="204"/>
      <c r="P92" s="205">
        <f>SUM(P93:P98)</f>
        <v>0</v>
      </c>
      <c r="Q92" s="204"/>
      <c r="R92" s="205">
        <f>SUM(R93:R98)</f>
        <v>0</v>
      </c>
      <c r="S92" s="204"/>
      <c r="T92" s="206">
        <f>SUM(T93:T98)</f>
        <v>0</v>
      </c>
      <c r="AR92" s="207" t="s">
        <v>21</v>
      </c>
      <c r="AT92" s="208" t="s">
        <v>76</v>
      </c>
      <c r="AU92" s="208" t="s">
        <v>21</v>
      </c>
      <c r="AY92" s="207" t="s">
        <v>187</v>
      </c>
      <c r="BK92" s="209">
        <f>SUM(BK93:BK98)</f>
        <v>0</v>
      </c>
    </row>
    <row r="93" spans="2:65" s="1" customFormat="1" ht="24" customHeight="1">
      <c r="B93" s="39"/>
      <c r="C93" s="212" t="s">
        <v>21</v>
      </c>
      <c r="D93" s="212" t="s">
        <v>189</v>
      </c>
      <c r="E93" s="213" t="s">
        <v>1036</v>
      </c>
      <c r="F93" s="214" t="s">
        <v>1037</v>
      </c>
      <c r="G93" s="215" t="s">
        <v>192</v>
      </c>
      <c r="H93" s="216">
        <v>12.6</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2002</v>
      </c>
    </row>
    <row r="94" spans="2:51" s="12" customFormat="1" ht="12">
      <c r="B94" s="228"/>
      <c r="C94" s="229"/>
      <c r="D94" s="225" t="s">
        <v>231</v>
      </c>
      <c r="E94" s="230" t="s">
        <v>30</v>
      </c>
      <c r="F94" s="231" t="s">
        <v>1724</v>
      </c>
      <c r="G94" s="229"/>
      <c r="H94" s="232">
        <v>12.6</v>
      </c>
      <c r="I94" s="233"/>
      <c r="J94" s="229"/>
      <c r="K94" s="229"/>
      <c r="L94" s="234"/>
      <c r="M94" s="235"/>
      <c r="N94" s="236"/>
      <c r="O94" s="236"/>
      <c r="P94" s="236"/>
      <c r="Q94" s="236"/>
      <c r="R94" s="236"/>
      <c r="S94" s="236"/>
      <c r="T94" s="237"/>
      <c r="AT94" s="238" t="s">
        <v>231</v>
      </c>
      <c r="AU94" s="238" t="s">
        <v>135</v>
      </c>
      <c r="AV94" s="12" t="s">
        <v>135</v>
      </c>
      <c r="AW94" s="12" t="s">
        <v>37</v>
      </c>
      <c r="AX94" s="12" t="s">
        <v>21</v>
      </c>
      <c r="AY94" s="238" t="s">
        <v>187</v>
      </c>
    </row>
    <row r="95" spans="2:65" s="1" customFormat="1" ht="24" customHeight="1">
      <c r="B95" s="39"/>
      <c r="C95" s="212" t="s">
        <v>135</v>
      </c>
      <c r="D95" s="212" t="s">
        <v>189</v>
      </c>
      <c r="E95" s="213" t="s">
        <v>1040</v>
      </c>
      <c r="F95" s="214" t="s">
        <v>1041</v>
      </c>
      <c r="G95" s="215" t="s">
        <v>192</v>
      </c>
      <c r="H95" s="216">
        <v>12.6</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2003</v>
      </c>
    </row>
    <row r="96" spans="2:51" s="12" customFormat="1" ht="12">
      <c r="B96" s="228"/>
      <c r="C96" s="229"/>
      <c r="D96" s="225" t="s">
        <v>231</v>
      </c>
      <c r="E96" s="230" t="s">
        <v>30</v>
      </c>
      <c r="F96" s="231" t="s">
        <v>1724</v>
      </c>
      <c r="G96" s="229"/>
      <c r="H96" s="232">
        <v>12.6</v>
      </c>
      <c r="I96" s="233"/>
      <c r="J96" s="229"/>
      <c r="K96" s="229"/>
      <c r="L96" s="234"/>
      <c r="M96" s="235"/>
      <c r="N96" s="236"/>
      <c r="O96" s="236"/>
      <c r="P96" s="236"/>
      <c r="Q96" s="236"/>
      <c r="R96" s="236"/>
      <c r="S96" s="236"/>
      <c r="T96" s="237"/>
      <c r="AT96" s="238" t="s">
        <v>231</v>
      </c>
      <c r="AU96" s="238" t="s">
        <v>135</v>
      </c>
      <c r="AV96" s="12" t="s">
        <v>135</v>
      </c>
      <c r="AW96" s="12" t="s">
        <v>37</v>
      </c>
      <c r="AX96" s="12" t="s">
        <v>21</v>
      </c>
      <c r="AY96" s="238" t="s">
        <v>187</v>
      </c>
    </row>
    <row r="97" spans="2:65" s="1" customFormat="1" ht="24" customHeight="1">
      <c r="B97" s="39"/>
      <c r="C97" s="212" t="s">
        <v>202</v>
      </c>
      <c r="D97" s="212" t="s">
        <v>189</v>
      </c>
      <c r="E97" s="213" t="s">
        <v>1726</v>
      </c>
      <c r="F97" s="214" t="s">
        <v>1727</v>
      </c>
      <c r="G97" s="215" t="s">
        <v>192</v>
      </c>
      <c r="H97" s="216">
        <v>12.6</v>
      </c>
      <c r="I97" s="217"/>
      <c r="J97" s="218">
        <f>ROUND(I97*H97,2)</f>
        <v>0</v>
      </c>
      <c r="K97" s="214" t="s">
        <v>193</v>
      </c>
      <c r="L97" s="44"/>
      <c r="M97" s="219" t="s">
        <v>30</v>
      </c>
      <c r="N97" s="220" t="s">
        <v>49</v>
      </c>
      <c r="O97" s="84"/>
      <c r="P97" s="221">
        <f>O97*H97</f>
        <v>0</v>
      </c>
      <c r="Q97" s="221">
        <v>0</v>
      </c>
      <c r="R97" s="221">
        <f>Q97*H97</f>
        <v>0</v>
      </c>
      <c r="S97" s="221">
        <v>0</v>
      </c>
      <c r="T97" s="222">
        <f>S97*H97</f>
        <v>0</v>
      </c>
      <c r="AR97" s="223" t="s">
        <v>262</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262</v>
      </c>
      <c r="BM97" s="223" t="s">
        <v>2004</v>
      </c>
    </row>
    <row r="98" spans="2:51" s="12" customFormat="1" ht="12">
      <c r="B98" s="228"/>
      <c r="C98" s="229"/>
      <c r="D98" s="225" t="s">
        <v>231</v>
      </c>
      <c r="E98" s="230" t="s">
        <v>30</v>
      </c>
      <c r="F98" s="231" t="s">
        <v>2005</v>
      </c>
      <c r="G98" s="229"/>
      <c r="H98" s="232">
        <v>12.6</v>
      </c>
      <c r="I98" s="233"/>
      <c r="J98" s="229"/>
      <c r="K98" s="229"/>
      <c r="L98" s="234"/>
      <c r="M98" s="235"/>
      <c r="N98" s="236"/>
      <c r="O98" s="236"/>
      <c r="P98" s="236"/>
      <c r="Q98" s="236"/>
      <c r="R98" s="236"/>
      <c r="S98" s="236"/>
      <c r="T98" s="237"/>
      <c r="AT98" s="238" t="s">
        <v>231</v>
      </c>
      <c r="AU98" s="238" t="s">
        <v>135</v>
      </c>
      <c r="AV98" s="12" t="s">
        <v>135</v>
      </c>
      <c r="AW98" s="12" t="s">
        <v>37</v>
      </c>
      <c r="AX98" s="12" t="s">
        <v>21</v>
      </c>
      <c r="AY98" s="238" t="s">
        <v>187</v>
      </c>
    </row>
    <row r="99" spans="2:63" s="11" customFormat="1" ht="22.8" customHeight="1">
      <c r="B99" s="196"/>
      <c r="C99" s="197"/>
      <c r="D99" s="198" t="s">
        <v>76</v>
      </c>
      <c r="E99" s="210" t="s">
        <v>194</v>
      </c>
      <c r="F99" s="210" t="s">
        <v>405</v>
      </c>
      <c r="G99" s="197"/>
      <c r="H99" s="197"/>
      <c r="I99" s="200"/>
      <c r="J99" s="211">
        <f>BK99</f>
        <v>0</v>
      </c>
      <c r="K99" s="197"/>
      <c r="L99" s="202"/>
      <c r="M99" s="203"/>
      <c r="N99" s="204"/>
      <c r="O99" s="204"/>
      <c r="P99" s="205">
        <f>SUM(P100:P101)</f>
        <v>0</v>
      </c>
      <c r="Q99" s="204"/>
      <c r="R99" s="205">
        <f>SUM(R100:R101)</f>
        <v>2.97796275</v>
      </c>
      <c r="S99" s="204"/>
      <c r="T99" s="206">
        <f>SUM(T100:T101)</f>
        <v>0</v>
      </c>
      <c r="AR99" s="207" t="s">
        <v>21</v>
      </c>
      <c r="AT99" s="208" t="s">
        <v>76</v>
      </c>
      <c r="AU99" s="208" t="s">
        <v>21</v>
      </c>
      <c r="AY99" s="207" t="s">
        <v>187</v>
      </c>
      <c r="BK99" s="209">
        <f>SUM(BK100:BK101)</f>
        <v>0</v>
      </c>
    </row>
    <row r="100" spans="2:65" s="1" customFormat="1" ht="16.5" customHeight="1">
      <c r="B100" s="39"/>
      <c r="C100" s="212" t="s">
        <v>194</v>
      </c>
      <c r="D100" s="212" t="s">
        <v>189</v>
      </c>
      <c r="E100" s="213" t="s">
        <v>1065</v>
      </c>
      <c r="F100" s="214" t="s">
        <v>1066</v>
      </c>
      <c r="G100" s="215" t="s">
        <v>192</v>
      </c>
      <c r="H100" s="216">
        <v>1.575</v>
      </c>
      <c r="I100" s="217"/>
      <c r="J100" s="218">
        <f>ROUND(I100*H100,2)</f>
        <v>0</v>
      </c>
      <c r="K100" s="214" t="s">
        <v>193</v>
      </c>
      <c r="L100" s="44"/>
      <c r="M100" s="219" t="s">
        <v>30</v>
      </c>
      <c r="N100" s="220" t="s">
        <v>49</v>
      </c>
      <c r="O100" s="84"/>
      <c r="P100" s="221">
        <f>O100*H100</f>
        <v>0</v>
      </c>
      <c r="Q100" s="221">
        <v>1.89077</v>
      </c>
      <c r="R100" s="221">
        <f>Q100*H100</f>
        <v>2.97796275</v>
      </c>
      <c r="S100" s="221">
        <v>0</v>
      </c>
      <c r="T100" s="222">
        <f>S100*H100</f>
        <v>0</v>
      </c>
      <c r="AR100" s="223" t="s">
        <v>194</v>
      </c>
      <c r="AT100" s="223" t="s">
        <v>189</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2006</v>
      </c>
    </row>
    <row r="101" spans="2:51" s="12" customFormat="1" ht="12">
      <c r="B101" s="228"/>
      <c r="C101" s="229"/>
      <c r="D101" s="225" t="s">
        <v>231</v>
      </c>
      <c r="E101" s="230" t="s">
        <v>30</v>
      </c>
      <c r="F101" s="231" t="s">
        <v>1730</v>
      </c>
      <c r="G101" s="229"/>
      <c r="H101" s="232">
        <v>1.575</v>
      </c>
      <c r="I101" s="233"/>
      <c r="J101" s="229"/>
      <c r="K101" s="229"/>
      <c r="L101" s="234"/>
      <c r="M101" s="235"/>
      <c r="N101" s="236"/>
      <c r="O101" s="236"/>
      <c r="P101" s="236"/>
      <c r="Q101" s="236"/>
      <c r="R101" s="236"/>
      <c r="S101" s="236"/>
      <c r="T101" s="237"/>
      <c r="AT101" s="238" t="s">
        <v>231</v>
      </c>
      <c r="AU101" s="238" t="s">
        <v>135</v>
      </c>
      <c r="AV101" s="12" t="s">
        <v>135</v>
      </c>
      <c r="AW101" s="12" t="s">
        <v>37</v>
      </c>
      <c r="AX101" s="12" t="s">
        <v>21</v>
      </c>
      <c r="AY101" s="238" t="s">
        <v>187</v>
      </c>
    </row>
    <row r="102" spans="2:63" s="11" customFormat="1" ht="22.8" customHeight="1">
      <c r="B102" s="196"/>
      <c r="C102" s="197"/>
      <c r="D102" s="198" t="s">
        <v>76</v>
      </c>
      <c r="E102" s="210" t="s">
        <v>221</v>
      </c>
      <c r="F102" s="210" t="s">
        <v>1069</v>
      </c>
      <c r="G102" s="197"/>
      <c r="H102" s="197"/>
      <c r="I102" s="200"/>
      <c r="J102" s="211">
        <f>BK102</f>
        <v>0</v>
      </c>
      <c r="K102" s="197"/>
      <c r="L102" s="202"/>
      <c r="M102" s="203"/>
      <c r="N102" s="204"/>
      <c r="O102" s="204"/>
      <c r="P102" s="205">
        <f>P103</f>
        <v>0</v>
      </c>
      <c r="Q102" s="204"/>
      <c r="R102" s="205">
        <f>R103</f>
        <v>0.0031499999999999996</v>
      </c>
      <c r="S102" s="204"/>
      <c r="T102" s="206">
        <f>T103</f>
        <v>0</v>
      </c>
      <c r="AR102" s="207" t="s">
        <v>21</v>
      </c>
      <c r="AT102" s="208" t="s">
        <v>76</v>
      </c>
      <c r="AU102" s="208" t="s">
        <v>21</v>
      </c>
      <c r="AY102" s="207" t="s">
        <v>187</v>
      </c>
      <c r="BK102" s="209">
        <f>BK103</f>
        <v>0</v>
      </c>
    </row>
    <row r="103" spans="2:65" s="1" customFormat="1" ht="16.5" customHeight="1">
      <c r="B103" s="39"/>
      <c r="C103" s="212" t="s">
        <v>209</v>
      </c>
      <c r="D103" s="212" t="s">
        <v>189</v>
      </c>
      <c r="E103" s="213" t="s">
        <v>1731</v>
      </c>
      <c r="F103" s="214" t="s">
        <v>1732</v>
      </c>
      <c r="G103" s="215" t="s">
        <v>236</v>
      </c>
      <c r="H103" s="216">
        <v>45</v>
      </c>
      <c r="I103" s="217"/>
      <c r="J103" s="218">
        <f>ROUND(I103*H103,2)</f>
        <v>0</v>
      </c>
      <c r="K103" s="214" t="s">
        <v>193</v>
      </c>
      <c r="L103" s="44"/>
      <c r="M103" s="219" t="s">
        <v>30</v>
      </c>
      <c r="N103" s="220" t="s">
        <v>49</v>
      </c>
      <c r="O103" s="84"/>
      <c r="P103" s="221">
        <f>O103*H103</f>
        <v>0</v>
      </c>
      <c r="Q103" s="221">
        <v>7E-05</v>
      </c>
      <c r="R103" s="221">
        <f>Q103*H103</f>
        <v>0.0031499999999999996</v>
      </c>
      <c r="S103" s="221">
        <v>0</v>
      </c>
      <c r="T103" s="222">
        <f>S103*H103</f>
        <v>0</v>
      </c>
      <c r="AR103" s="223" t="s">
        <v>194</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2007</v>
      </c>
    </row>
    <row r="104" spans="2:63" s="11" customFormat="1" ht="22.8" customHeight="1">
      <c r="B104" s="196"/>
      <c r="C104" s="197"/>
      <c r="D104" s="198" t="s">
        <v>76</v>
      </c>
      <c r="E104" s="210" t="s">
        <v>227</v>
      </c>
      <c r="F104" s="210" t="s">
        <v>573</v>
      </c>
      <c r="G104" s="197"/>
      <c r="H104" s="197"/>
      <c r="I104" s="200"/>
      <c r="J104" s="211">
        <f>BK104</f>
        <v>0</v>
      </c>
      <c r="K104" s="197"/>
      <c r="L104" s="202"/>
      <c r="M104" s="203"/>
      <c r="N104" s="204"/>
      <c r="O104" s="204"/>
      <c r="P104" s="205">
        <f>P105</f>
        <v>0</v>
      </c>
      <c r="Q104" s="204"/>
      <c r="R104" s="205">
        <f>R105</f>
        <v>0</v>
      </c>
      <c r="S104" s="204"/>
      <c r="T104" s="206">
        <f>T105</f>
        <v>0.119</v>
      </c>
      <c r="AR104" s="207" t="s">
        <v>21</v>
      </c>
      <c r="AT104" s="208" t="s">
        <v>76</v>
      </c>
      <c r="AU104" s="208" t="s">
        <v>21</v>
      </c>
      <c r="AY104" s="207" t="s">
        <v>187</v>
      </c>
      <c r="BK104" s="209">
        <f>BK105</f>
        <v>0</v>
      </c>
    </row>
    <row r="105" spans="2:65" s="1" customFormat="1" ht="24" customHeight="1">
      <c r="B105" s="39"/>
      <c r="C105" s="212" t="s">
        <v>213</v>
      </c>
      <c r="D105" s="212" t="s">
        <v>189</v>
      </c>
      <c r="E105" s="213" t="s">
        <v>2008</v>
      </c>
      <c r="F105" s="214" t="s">
        <v>2009</v>
      </c>
      <c r="G105" s="215" t="s">
        <v>339</v>
      </c>
      <c r="H105" s="216">
        <v>1</v>
      </c>
      <c r="I105" s="217"/>
      <c r="J105" s="218">
        <f>ROUND(I105*H105,2)</f>
        <v>0</v>
      </c>
      <c r="K105" s="214" t="s">
        <v>193</v>
      </c>
      <c r="L105" s="44"/>
      <c r="M105" s="219" t="s">
        <v>30</v>
      </c>
      <c r="N105" s="220" t="s">
        <v>49</v>
      </c>
      <c r="O105" s="84"/>
      <c r="P105" s="221">
        <f>O105*H105</f>
        <v>0</v>
      </c>
      <c r="Q105" s="221">
        <v>0</v>
      </c>
      <c r="R105" s="221">
        <f>Q105*H105</f>
        <v>0</v>
      </c>
      <c r="S105" s="221">
        <v>0.119</v>
      </c>
      <c r="T105" s="222">
        <f>S105*H105</f>
        <v>0.119</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2010</v>
      </c>
    </row>
    <row r="106" spans="2:63" s="11" customFormat="1" ht="22.8" customHeight="1">
      <c r="B106" s="196"/>
      <c r="C106" s="197"/>
      <c r="D106" s="198" t="s">
        <v>76</v>
      </c>
      <c r="E106" s="210" t="s">
        <v>1740</v>
      </c>
      <c r="F106" s="210" t="s">
        <v>1741</v>
      </c>
      <c r="G106" s="197"/>
      <c r="H106" s="197"/>
      <c r="I106" s="200"/>
      <c r="J106" s="211">
        <f>BK106</f>
        <v>0</v>
      </c>
      <c r="K106" s="197"/>
      <c r="L106" s="202"/>
      <c r="M106" s="203"/>
      <c r="N106" s="204"/>
      <c r="O106" s="204"/>
      <c r="P106" s="205">
        <f>SUM(P107:P112)</f>
        <v>0</v>
      </c>
      <c r="Q106" s="204"/>
      <c r="R106" s="205">
        <f>SUM(R107:R112)</f>
        <v>0</v>
      </c>
      <c r="S106" s="204"/>
      <c r="T106" s="206">
        <f>SUM(T107:T112)</f>
        <v>0</v>
      </c>
      <c r="AR106" s="207" t="s">
        <v>21</v>
      </c>
      <c r="AT106" s="208" t="s">
        <v>76</v>
      </c>
      <c r="AU106" s="208" t="s">
        <v>21</v>
      </c>
      <c r="AY106" s="207" t="s">
        <v>187</v>
      </c>
      <c r="BK106" s="209">
        <f>SUM(BK107:BK112)</f>
        <v>0</v>
      </c>
    </row>
    <row r="107" spans="2:65" s="1" customFormat="1" ht="24" customHeight="1">
      <c r="B107" s="39"/>
      <c r="C107" s="212" t="s">
        <v>217</v>
      </c>
      <c r="D107" s="212" t="s">
        <v>189</v>
      </c>
      <c r="E107" s="213" t="s">
        <v>1742</v>
      </c>
      <c r="F107" s="214" t="s">
        <v>1743</v>
      </c>
      <c r="G107" s="215" t="s">
        <v>269</v>
      </c>
      <c r="H107" s="216">
        <v>0.119</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2011</v>
      </c>
    </row>
    <row r="108" spans="2:65" s="1" customFormat="1" ht="24" customHeight="1">
      <c r="B108" s="39"/>
      <c r="C108" s="212" t="s">
        <v>221</v>
      </c>
      <c r="D108" s="212" t="s">
        <v>189</v>
      </c>
      <c r="E108" s="213" t="s">
        <v>1745</v>
      </c>
      <c r="F108" s="214" t="s">
        <v>1746</v>
      </c>
      <c r="G108" s="215" t="s">
        <v>269</v>
      </c>
      <c r="H108" s="216">
        <v>1.071</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2012</v>
      </c>
    </row>
    <row r="109" spans="2:51" s="12" customFormat="1" ht="12">
      <c r="B109" s="228"/>
      <c r="C109" s="229"/>
      <c r="D109" s="225" t="s">
        <v>231</v>
      </c>
      <c r="E109" s="230" t="s">
        <v>30</v>
      </c>
      <c r="F109" s="231" t="s">
        <v>2013</v>
      </c>
      <c r="G109" s="229"/>
      <c r="H109" s="232">
        <v>1.071</v>
      </c>
      <c r="I109" s="233"/>
      <c r="J109" s="229"/>
      <c r="K109" s="229"/>
      <c r="L109" s="234"/>
      <c r="M109" s="235"/>
      <c r="N109" s="236"/>
      <c r="O109" s="236"/>
      <c r="P109" s="236"/>
      <c r="Q109" s="236"/>
      <c r="R109" s="236"/>
      <c r="S109" s="236"/>
      <c r="T109" s="237"/>
      <c r="AT109" s="238" t="s">
        <v>231</v>
      </c>
      <c r="AU109" s="238" t="s">
        <v>135</v>
      </c>
      <c r="AV109" s="12" t="s">
        <v>135</v>
      </c>
      <c r="AW109" s="12" t="s">
        <v>37</v>
      </c>
      <c r="AX109" s="12" t="s">
        <v>21</v>
      </c>
      <c r="AY109" s="238" t="s">
        <v>187</v>
      </c>
    </row>
    <row r="110" spans="2:65" s="1" customFormat="1" ht="16.5" customHeight="1">
      <c r="B110" s="39"/>
      <c r="C110" s="212" t="s">
        <v>227</v>
      </c>
      <c r="D110" s="212" t="s">
        <v>189</v>
      </c>
      <c r="E110" s="213" t="s">
        <v>1749</v>
      </c>
      <c r="F110" s="214" t="s">
        <v>1750</v>
      </c>
      <c r="G110" s="215" t="s">
        <v>269</v>
      </c>
      <c r="H110" s="216">
        <v>0.119</v>
      </c>
      <c r="I110" s="217"/>
      <c r="J110" s="218">
        <f>ROUND(I110*H110,2)</f>
        <v>0</v>
      </c>
      <c r="K110" s="214" t="s">
        <v>193</v>
      </c>
      <c r="L110" s="44"/>
      <c r="M110" s="219" t="s">
        <v>30</v>
      </c>
      <c r="N110" s="220" t="s">
        <v>49</v>
      </c>
      <c r="O110" s="84"/>
      <c r="P110" s="221">
        <f>O110*H110</f>
        <v>0</v>
      </c>
      <c r="Q110" s="221">
        <v>0</v>
      </c>
      <c r="R110" s="221">
        <f>Q110*H110</f>
        <v>0</v>
      </c>
      <c r="S110" s="221">
        <v>0</v>
      </c>
      <c r="T110" s="222">
        <f>S110*H110</f>
        <v>0</v>
      </c>
      <c r="AR110" s="223" t="s">
        <v>194</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2014</v>
      </c>
    </row>
    <row r="111" spans="2:65" s="1" customFormat="1" ht="24" customHeight="1">
      <c r="B111" s="39"/>
      <c r="C111" s="212" t="s">
        <v>233</v>
      </c>
      <c r="D111" s="212" t="s">
        <v>189</v>
      </c>
      <c r="E111" s="213" t="s">
        <v>1752</v>
      </c>
      <c r="F111" s="214" t="s">
        <v>1753</v>
      </c>
      <c r="G111" s="215" t="s">
        <v>269</v>
      </c>
      <c r="H111" s="216">
        <v>0.119</v>
      </c>
      <c r="I111" s="217"/>
      <c r="J111" s="218">
        <f>ROUND(I111*H111,2)</f>
        <v>0</v>
      </c>
      <c r="K111" s="214" t="s">
        <v>193</v>
      </c>
      <c r="L111" s="44"/>
      <c r="M111" s="219" t="s">
        <v>30</v>
      </c>
      <c r="N111" s="220" t="s">
        <v>49</v>
      </c>
      <c r="O111" s="84"/>
      <c r="P111" s="221">
        <f>O111*H111</f>
        <v>0</v>
      </c>
      <c r="Q111" s="221">
        <v>0</v>
      </c>
      <c r="R111" s="221">
        <f>Q111*H111</f>
        <v>0</v>
      </c>
      <c r="S111" s="221">
        <v>0</v>
      </c>
      <c r="T111" s="222">
        <f>S111*H111</f>
        <v>0</v>
      </c>
      <c r="AR111" s="223" t="s">
        <v>194</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2015</v>
      </c>
    </row>
    <row r="112" spans="2:65" s="1" customFormat="1" ht="24" customHeight="1">
      <c r="B112" s="39"/>
      <c r="C112" s="212" t="s">
        <v>239</v>
      </c>
      <c r="D112" s="212" t="s">
        <v>189</v>
      </c>
      <c r="E112" s="213" t="s">
        <v>1755</v>
      </c>
      <c r="F112" s="214" t="s">
        <v>1756</v>
      </c>
      <c r="G112" s="215" t="s">
        <v>269</v>
      </c>
      <c r="H112" s="216">
        <v>0.119</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194</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2016</v>
      </c>
    </row>
    <row r="113" spans="2:63" s="11" customFormat="1" ht="25.9" customHeight="1">
      <c r="B113" s="196"/>
      <c r="C113" s="197"/>
      <c r="D113" s="198" t="s">
        <v>76</v>
      </c>
      <c r="E113" s="199" t="s">
        <v>627</v>
      </c>
      <c r="F113" s="199" t="s">
        <v>628</v>
      </c>
      <c r="G113" s="197"/>
      <c r="H113" s="197"/>
      <c r="I113" s="200"/>
      <c r="J113" s="201">
        <f>BK113</f>
        <v>0</v>
      </c>
      <c r="K113" s="197"/>
      <c r="L113" s="202"/>
      <c r="M113" s="203"/>
      <c r="N113" s="204"/>
      <c r="O113" s="204"/>
      <c r="P113" s="205">
        <f>P114+P127</f>
        <v>0</v>
      </c>
      <c r="Q113" s="204"/>
      <c r="R113" s="205">
        <f>R114+R127</f>
        <v>0.049100000000000005</v>
      </c>
      <c r="S113" s="204"/>
      <c r="T113" s="206">
        <f>T114+T127</f>
        <v>0</v>
      </c>
      <c r="AR113" s="207" t="s">
        <v>135</v>
      </c>
      <c r="AT113" s="208" t="s">
        <v>76</v>
      </c>
      <c r="AU113" s="208" t="s">
        <v>77</v>
      </c>
      <c r="AY113" s="207" t="s">
        <v>187</v>
      </c>
      <c r="BK113" s="209">
        <f>BK114+BK127</f>
        <v>0</v>
      </c>
    </row>
    <row r="114" spans="2:63" s="11" customFormat="1" ht="22.8" customHeight="1">
      <c r="B114" s="196"/>
      <c r="C114" s="197"/>
      <c r="D114" s="198" t="s">
        <v>76</v>
      </c>
      <c r="E114" s="210" t="s">
        <v>1758</v>
      </c>
      <c r="F114" s="210" t="s">
        <v>1759</v>
      </c>
      <c r="G114" s="197"/>
      <c r="H114" s="197"/>
      <c r="I114" s="200"/>
      <c r="J114" s="211">
        <f>BK114</f>
        <v>0</v>
      </c>
      <c r="K114" s="197"/>
      <c r="L114" s="202"/>
      <c r="M114" s="203"/>
      <c r="N114" s="204"/>
      <c r="O114" s="204"/>
      <c r="P114" s="205">
        <f>SUM(P115:P126)</f>
        <v>0</v>
      </c>
      <c r="Q114" s="204"/>
      <c r="R114" s="205">
        <f>SUM(R115:R126)</f>
        <v>0.049100000000000005</v>
      </c>
      <c r="S114" s="204"/>
      <c r="T114" s="206">
        <f>SUM(T115:T126)</f>
        <v>0</v>
      </c>
      <c r="AR114" s="207" t="s">
        <v>135</v>
      </c>
      <c r="AT114" s="208" t="s">
        <v>76</v>
      </c>
      <c r="AU114" s="208" t="s">
        <v>21</v>
      </c>
      <c r="AY114" s="207" t="s">
        <v>187</v>
      </c>
      <c r="BK114" s="209">
        <f>SUM(BK115:BK126)</f>
        <v>0</v>
      </c>
    </row>
    <row r="115" spans="2:65" s="1" customFormat="1" ht="24" customHeight="1">
      <c r="B115" s="39"/>
      <c r="C115" s="212" t="s">
        <v>244</v>
      </c>
      <c r="D115" s="212" t="s">
        <v>189</v>
      </c>
      <c r="E115" s="213" t="s">
        <v>1760</v>
      </c>
      <c r="F115" s="214" t="s">
        <v>1761</v>
      </c>
      <c r="G115" s="215" t="s">
        <v>236</v>
      </c>
      <c r="H115" s="216">
        <v>45</v>
      </c>
      <c r="I115" s="217"/>
      <c r="J115" s="218">
        <f>ROUND(I115*H115,2)</f>
        <v>0</v>
      </c>
      <c r="K115" s="214" t="s">
        <v>193</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2017</v>
      </c>
    </row>
    <row r="116" spans="2:65" s="1" customFormat="1" ht="16.5" customHeight="1">
      <c r="B116" s="39"/>
      <c r="C116" s="250" t="s">
        <v>249</v>
      </c>
      <c r="D116" s="250" t="s">
        <v>275</v>
      </c>
      <c r="E116" s="251" t="s">
        <v>1763</v>
      </c>
      <c r="F116" s="252" t="s">
        <v>1764</v>
      </c>
      <c r="G116" s="253" t="s">
        <v>236</v>
      </c>
      <c r="H116" s="254">
        <v>45</v>
      </c>
      <c r="I116" s="255"/>
      <c r="J116" s="256">
        <f>ROUND(I116*H116,2)</f>
        <v>0</v>
      </c>
      <c r="K116" s="252" t="s">
        <v>193</v>
      </c>
      <c r="L116" s="257"/>
      <c r="M116" s="258" t="s">
        <v>30</v>
      </c>
      <c r="N116" s="259" t="s">
        <v>49</v>
      </c>
      <c r="O116" s="84"/>
      <c r="P116" s="221">
        <f>O116*H116</f>
        <v>0</v>
      </c>
      <c r="Q116" s="221">
        <v>0.00019</v>
      </c>
      <c r="R116" s="221">
        <f>Q116*H116</f>
        <v>0.00855</v>
      </c>
      <c r="S116" s="221">
        <v>0</v>
      </c>
      <c r="T116" s="222">
        <f>S116*H116</f>
        <v>0</v>
      </c>
      <c r="AR116" s="223" t="s">
        <v>365</v>
      </c>
      <c r="AT116" s="223" t="s">
        <v>275</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2018</v>
      </c>
    </row>
    <row r="117" spans="2:65" s="1" customFormat="1" ht="24" customHeight="1">
      <c r="B117" s="39"/>
      <c r="C117" s="212" t="s">
        <v>254</v>
      </c>
      <c r="D117" s="212" t="s">
        <v>189</v>
      </c>
      <c r="E117" s="213" t="s">
        <v>2019</v>
      </c>
      <c r="F117" s="214" t="s">
        <v>2020</v>
      </c>
      <c r="G117" s="215" t="s">
        <v>236</v>
      </c>
      <c r="H117" s="216">
        <v>50</v>
      </c>
      <c r="I117" s="217"/>
      <c r="J117" s="218">
        <f>ROUND(I117*H117,2)</f>
        <v>0</v>
      </c>
      <c r="K117" s="214" t="s">
        <v>193</v>
      </c>
      <c r="L117" s="44"/>
      <c r="M117" s="219" t="s">
        <v>30</v>
      </c>
      <c r="N117" s="220" t="s">
        <v>49</v>
      </c>
      <c r="O117" s="84"/>
      <c r="P117" s="221">
        <f>O117*H117</f>
        <v>0</v>
      </c>
      <c r="Q117" s="221">
        <v>0</v>
      </c>
      <c r="R117" s="221">
        <f>Q117*H117</f>
        <v>0</v>
      </c>
      <c r="S117" s="221">
        <v>0</v>
      </c>
      <c r="T117" s="222">
        <f>S117*H117</f>
        <v>0</v>
      </c>
      <c r="AR117" s="223" t="s">
        <v>262</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2021</v>
      </c>
    </row>
    <row r="118" spans="2:65" s="1" customFormat="1" ht="16.5" customHeight="1">
      <c r="B118" s="39"/>
      <c r="C118" s="250" t="s">
        <v>8</v>
      </c>
      <c r="D118" s="250" t="s">
        <v>275</v>
      </c>
      <c r="E118" s="251" t="s">
        <v>2022</v>
      </c>
      <c r="F118" s="252" t="s">
        <v>2023</v>
      </c>
      <c r="G118" s="253" t="s">
        <v>236</v>
      </c>
      <c r="H118" s="254">
        <v>50</v>
      </c>
      <c r="I118" s="255"/>
      <c r="J118" s="256">
        <f>ROUND(I118*H118,2)</f>
        <v>0</v>
      </c>
      <c r="K118" s="252" t="s">
        <v>193</v>
      </c>
      <c r="L118" s="257"/>
      <c r="M118" s="258" t="s">
        <v>30</v>
      </c>
      <c r="N118" s="259" t="s">
        <v>49</v>
      </c>
      <c r="O118" s="84"/>
      <c r="P118" s="221">
        <f>O118*H118</f>
        <v>0</v>
      </c>
      <c r="Q118" s="221">
        <v>0.00063</v>
      </c>
      <c r="R118" s="221">
        <f>Q118*H118</f>
        <v>0.0315</v>
      </c>
      <c r="S118" s="221">
        <v>0</v>
      </c>
      <c r="T118" s="222">
        <f>S118*H118</f>
        <v>0</v>
      </c>
      <c r="AR118" s="223" t="s">
        <v>365</v>
      </c>
      <c r="AT118" s="223" t="s">
        <v>275</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262</v>
      </c>
      <c r="BM118" s="223" t="s">
        <v>2024</v>
      </c>
    </row>
    <row r="119" spans="2:65" s="1" customFormat="1" ht="16.5" customHeight="1">
      <c r="B119" s="39"/>
      <c r="C119" s="212" t="s">
        <v>262</v>
      </c>
      <c r="D119" s="212" t="s">
        <v>189</v>
      </c>
      <c r="E119" s="213" t="s">
        <v>2025</v>
      </c>
      <c r="F119" s="214" t="s">
        <v>2026</v>
      </c>
      <c r="G119" s="215" t="s">
        <v>339</v>
      </c>
      <c r="H119" s="216">
        <v>8</v>
      </c>
      <c r="I119" s="217"/>
      <c r="J119" s="218">
        <f>ROUND(I119*H119,2)</f>
        <v>0</v>
      </c>
      <c r="K119" s="214" t="s">
        <v>193</v>
      </c>
      <c r="L119" s="44"/>
      <c r="M119" s="219" t="s">
        <v>30</v>
      </c>
      <c r="N119" s="220" t="s">
        <v>49</v>
      </c>
      <c r="O119" s="84"/>
      <c r="P119" s="221">
        <f>O119*H119</f>
        <v>0</v>
      </c>
      <c r="Q119" s="221">
        <v>0</v>
      </c>
      <c r="R119" s="221">
        <f>Q119*H119</f>
        <v>0</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2027</v>
      </c>
    </row>
    <row r="120" spans="2:65" s="1" customFormat="1" ht="16.5" customHeight="1">
      <c r="B120" s="39"/>
      <c r="C120" s="212" t="s">
        <v>266</v>
      </c>
      <c r="D120" s="212" t="s">
        <v>189</v>
      </c>
      <c r="E120" s="213" t="s">
        <v>1829</v>
      </c>
      <c r="F120" s="214" t="s">
        <v>1830</v>
      </c>
      <c r="G120" s="215" t="s">
        <v>339</v>
      </c>
      <c r="H120" s="216">
        <v>1</v>
      </c>
      <c r="I120" s="217"/>
      <c r="J120" s="218">
        <f>ROUND(I120*H120,2)</f>
        <v>0</v>
      </c>
      <c r="K120" s="214" t="s">
        <v>193</v>
      </c>
      <c r="L120" s="44"/>
      <c r="M120" s="219" t="s">
        <v>30</v>
      </c>
      <c r="N120" s="220" t="s">
        <v>49</v>
      </c>
      <c r="O120" s="84"/>
      <c r="P120" s="221">
        <f>O120*H120</f>
        <v>0</v>
      </c>
      <c r="Q120" s="221">
        <v>0</v>
      </c>
      <c r="R120" s="221">
        <f>Q120*H120</f>
        <v>0</v>
      </c>
      <c r="S120" s="221">
        <v>0</v>
      </c>
      <c r="T120" s="222">
        <f>S120*H120</f>
        <v>0</v>
      </c>
      <c r="AR120" s="223" t="s">
        <v>262</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2028</v>
      </c>
    </row>
    <row r="121" spans="2:65" s="1" customFormat="1" ht="16.5" customHeight="1">
      <c r="B121" s="39"/>
      <c r="C121" s="250" t="s">
        <v>274</v>
      </c>
      <c r="D121" s="250" t="s">
        <v>275</v>
      </c>
      <c r="E121" s="251" t="s">
        <v>2029</v>
      </c>
      <c r="F121" s="252" t="s">
        <v>2030</v>
      </c>
      <c r="G121" s="253" t="s">
        <v>339</v>
      </c>
      <c r="H121" s="254">
        <v>1</v>
      </c>
      <c r="I121" s="255"/>
      <c r="J121" s="256">
        <f>ROUND(I121*H121,2)</f>
        <v>0</v>
      </c>
      <c r="K121" s="252" t="s">
        <v>30</v>
      </c>
      <c r="L121" s="257"/>
      <c r="M121" s="258" t="s">
        <v>30</v>
      </c>
      <c r="N121" s="259" t="s">
        <v>49</v>
      </c>
      <c r="O121" s="84"/>
      <c r="P121" s="221">
        <f>O121*H121</f>
        <v>0</v>
      </c>
      <c r="Q121" s="221">
        <v>0.008</v>
      </c>
      <c r="R121" s="221">
        <f>Q121*H121</f>
        <v>0.008</v>
      </c>
      <c r="S121" s="221">
        <v>0</v>
      </c>
      <c r="T121" s="222">
        <f>S121*H121</f>
        <v>0</v>
      </c>
      <c r="AR121" s="223" t="s">
        <v>365</v>
      </c>
      <c r="AT121" s="223" t="s">
        <v>275</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2031</v>
      </c>
    </row>
    <row r="122" spans="2:65" s="1" customFormat="1" ht="16.5" customHeight="1">
      <c r="B122" s="39"/>
      <c r="C122" s="212" t="s">
        <v>280</v>
      </c>
      <c r="D122" s="212" t="s">
        <v>189</v>
      </c>
      <c r="E122" s="213" t="s">
        <v>2032</v>
      </c>
      <c r="F122" s="214" t="s">
        <v>2033</v>
      </c>
      <c r="G122" s="215" t="s">
        <v>339</v>
      </c>
      <c r="H122" s="216">
        <v>1</v>
      </c>
      <c r="I122" s="217"/>
      <c r="J122" s="218">
        <f>ROUND(I122*H122,2)</f>
        <v>0</v>
      </c>
      <c r="K122" s="214" t="s">
        <v>193</v>
      </c>
      <c r="L122" s="44"/>
      <c r="M122" s="219" t="s">
        <v>30</v>
      </c>
      <c r="N122" s="220" t="s">
        <v>49</v>
      </c>
      <c r="O122" s="84"/>
      <c r="P122" s="221">
        <f>O122*H122</f>
        <v>0</v>
      </c>
      <c r="Q122" s="221">
        <v>0</v>
      </c>
      <c r="R122" s="221">
        <f>Q122*H122</f>
        <v>0</v>
      </c>
      <c r="S122" s="221">
        <v>0</v>
      </c>
      <c r="T122" s="222">
        <f>S122*H122</f>
        <v>0</v>
      </c>
      <c r="AR122" s="223" t="s">
        <v>262</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2034</v>
      </c>
    </row>
    <row r="123" spans="2:65" s="1" customFormat="1" ht="16.5" customHeight="1">
      <c r="B123" s="39"/>
      <c r="C123" s="250" t="s">
        <v>284</v>
      </c>
      <c r="D123" s="250" t="s">
        <v>275</v>
      </c>
      <c r="E123" s="251" t="s">
        <v>2035</v>
      </c>
      <c r="F123" s="252" t="s">
        <v>2036</v>
      </c>
      <c r="G123" s="253" t="s">
        <v>339</v>
      </c>
      <c r="H123" s="254">
        <v>1</v>
      </c>
      <c r="I123" s="255"/>
      <c r="J123" s="256">
        <f>ROUND(I123*H123,2)</f>
        <v>0</v>
      </c>
      <c r="K123" s="252" t="s">
        <v>193</v>
      </c>
      <c r="L123" s="257"/>
      <c r="M123" s="258" t="s">
        <v>30</v>
      </c>
      <c r="N123" s="259" t="s">
        <v>49</v>
      </c>
      <c r="O123" s="84"/>
      <c r="P123" s="221">
        <f>O123*H123</f>
        <v>0</v>
      </c>
      <c r="Q123" s="221">
        <v>0.00105</v>
      </c>
      <c r="R123" s="221">
        <f>Q123*H123</f>
        <v>0.00105</v>
      </c>
      <c r="S123" s="221">
        <v>0</v>
      </c>
      <c r="T123" s="222">
        <f>S123*H123</f>
        <v>0</v>
      </c>
      <c r="AR123" s="223" t="s">
        <v>365</v>
      </c>
      <c r="AT123" s="223" t="s">
        <v>275</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2037</v>
      </c>
    </row>
    <row r="124" spans="2:47" s="1" customFormat="1" ht="12">
      <c r="B124" s="39"/>
      <c r="C124" s="40"/>
      <c r="D124" s="225" t="s">
        <v>196</v>
      </c>
      <c r="E124" s="40"/>
      <c r="F124" s="226" t="s">
        <v>2038</v>
      </c>
      <c r="G124" s="40"/>
      <c r="H124" s="40"/>
      <c r="I124" s="136"/>
      <c r="J124" s="40"/>
      <c r="K124" s="40"/>
      <c r="L124" s="44"/>
      <c r="M124" s="227"/>
      <c r="N124" s="84"/>
      <c r="O124" s="84"/>
      <c r="P124" s="84"/>
      <c r="Q124" s="84"/>
      <c r="R124" s="84"/>
      <c r="S124" s="84"/>
      <c r="T124" s="85"/>
      <c r="AT124" s="17" t="s">
        <v>196</v>
      </c>
      <c r="AU124" s="17" t="s">
        <v>135</v>
      </c>
    </row>
    <row r="125" spans="2:65" s="1" customFormat="1" ht="16.5" customHeight="1">
      <c r="B125" s="39"/>
      <c r="C125" s="212" t="s">
        <v>7</v>
      </c>
      <c r="D125" s="212" t="s">
        <v>189</v>
      </c>
      <c r="E125" s="213" t="s">
        <v>2039</v>
      </c>
      <c r="F125" s="214" t="s">
        <v>2040</v>
      </c>
      <c r="G125" s="215" t="s">
        <v>339</v>
      </c>
      <c r="H125" s="216">
        <v>1</v>
      </c>
      <c r="I125" s="217"/>
      <c r="J125" s="218">
        <f>ROUND(I125*H125,2)</f>
        <v>0</v>
      </c>
      <c r="K125" s="214" t="s">
        <v>193</v>
      </c>
      <c r="L125" s="44"/>
      <c r="M125" s="219" t="s">
        <v>30</v>
      </c>
      <c r="N125" s="220" t="s">
        <v>49</v>
      </c>
      <c r="O125" s="84"/>
      <c r="P125" s="221">
        <f>O125*H125</f>
        <v>0</v>
      </c>
      <c r="Q125" s="221">
        <v>0</v>
      </c>
      <c r="R125" s="221">
        <f>Q125*H125</f>
        <v>0</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2041</v>
      </c>
    </row>
    <row r="126" spans="2:65" s="1" customFormat="1" ht="16.5" customHeight="1">
      <c r="B126" s="39"/>
      <c r="C126" s="212" t="s">
        <v>296</v>
      </c>
      <c r="D126" s="212" t="s">
        <v>189</v>
      </c>
      <c r="E126" s="213" t="s">
        <v>2042</v>
      </c>
      <c r="F126" s="214" t="s">
        <v>2043</v>
      </c>
      <c r="G126" s="215" t="s">
        <v>339</v>
      </c>
      <c r="H126" s="216">
        <v>1</v>
      </c>
      <c r="I126" s="217"/>
      <c r="J126" s="218">
        <f>ROUND(I126*H126,2)</f>
        <v>0</v>
      </c>
      <c r="K126" s="214" t="s">
        <v>193</v>
      </c>
      <c r="L126" s="44"/>
      <c r="M126" s="219" t="s">
        <v>30</v>
      </c>
      <c r="N126" s="220" t="s">
        <v>49</v>
      </c>
      <c r="O126" s="84"/>
      <c r="P126" s="221">
        <f>O126*H126</f>
        <v>0</v>
      </c>
      <c r="Q126" s="221">
        <v>0</v>
      </c>
      <c r="R126" s="221">
        <f>Q126*H126</f>
        <v>0</v>
      </c>
      <c r="S126" s="221">
        <v>0</v>
      </c>
      <c r="T126" s="222">
        <f>S126*H126</f>
        <v>0</v>
      </c>
      <c r="AR126" s="223" t="s">
        <v>262</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262</v>
      </c>
      <c r="BM126" s="223" t="s">
        <v>2044</v>
      </c>
    </row>
    <row r="127" spans="2:63" s="11" customFormat="1" ht="22.8" customHeight="1">
      <c r="B127" s="196"/>
      <c r="C127" s="197"/>
      <c r="D127" s="198" t="s">
        <v>76</v>
      </c>
      <c r="E127" s="210" t="s">
        <v>2045</v>
      </c>
      <c r="F127" s="210" t="s">
        <v>2046</v>
      </c>
      <c r="G127" s="197"/>
      <c r="H127" s="197"/>
      <c r="I127" s="200"/>
      <c r="J127" s="211">
        <f>BK127</f>
        <v>0</v>
      </c>
      <c r="K127" s="197"/>
      <c r="L127" s="202"/>
      <c r="M127" s="203"/>
      <c r="N127" s="204"/>
      <c r="O127" s="204"/>
      <c r="P127" s="205">
        <f>P128</f>
        <v>0</v>
      </c>
      <c r="Q127" s="204"/>
      <c r="R127" s="205">
        <f>R128</f>
        <v>0</v>
      </c>
      <c r="S127" s="204"/>
      <c r="T127" s="206">
        <f>T128</f>
        <v>0</v>
      </c>
      <c r="AR127" s="207" t="s">
        <v>135</v>
      </c>
      <c r="AT127" s="208" t="s">
        <v>76</v>
      </c>
      <c r="AU127" s="208" t="s">
        <v>21</v>
      </c>
      <c r="AY127" s="207" t="s">
        <v>187</v>
      </c>
      <c r="BK127" s="209">
        <f>BK128</f>
        <v>0</v>
      </c>
    </row>
    <row r="128" spans="2:65" s="1" customFormat="1" ht="24" customHeight="1">
      <c r="B128" s="39"/>
      <c r="C128" s="212" t="s">
        <v>308</v>
      </c>
      <c r="D128" s="212" t="s">
        <v>189</v>
      </c>
      <c r="E128" s="213" t="s">
        <v>2047</v>
      </c>
      <c r="F128" s="214" t="s">
        <v>2048</v>
      </c>
      <c r="G128" s="215" t="s">
        <v>269</v>
      </c>
      <c r="H128" s="216">
        <v>0.052</v>
      </c>
      <c r="I128" s="217"/>
      <c r="J128" s="218">
        <f>ROUND(I128*H128,2)</f>
        <v>0</v>
      </c>
      <c r="K128" s="214" t="s">
        <v>193</v>
      </c>
      <c r="L128" s="44"/>
      <c r="M128" s="219" t="s">
        <v>30</v>
      </c>
      <c r="N128" s="220" t="s">
        <v>49</v>
      </c>
      <c r="O128" s="84"/>
      <c r="P128" s="221">
        <f>O128*H128</f>
        <v>0</v>
      </c>
      <c r="Q128" s="221">
        <v>0</v>
      </c>
      <c r="R128" s="221">
        <f>Q128*H128</f>
        <v>0</v>
      </c>
      <c r="S128" s="221">
        <v>0</v>
      </c>
      <c r="T128" s="222">
        <f>S128*H128</f>
        <v>0</v>
      </c>
      <c r="AR128" s="223" t="s">
        <v>262</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262</v>
      </c>
      <c r="BM128" s="223" t="s">
        <v>2049</v>
      </c>
    </row>
    <row r="129" spans="2:63" s="11" customFormat="1" ht="25.9" customHeight="1">
      <c r="B129" s="196"/>
      <c r="C129" s="197"/>
      <c r="D129" s="198" t="s">
        <v>76</v>
      </c>
      <c r="E129" s="199" t="s">
        <v>1378</v>
      </c>
      <c r="F129" s="199" t="s">
        <v>1379</v>
      </c>
      <c r="G129" s="197"/>
      <c r="H129" s="197"/>
      <c r="I129" s="200"/>
      <c r="J129" s="201">
        <f>BK129</f>
        <v>0</v>
      </c>
      <c r="K129" s="197"/>
      <c r="L129" s="202"/>
      <c r="M129" s="203"/>
      <c r="N129" s="204"/>
      <c r="O129" s="204"/>
      <c r="P129" s="205">
        <f>P130</f>
        <v>0</v>
      </c>
      <c r="Q129" s="204"/>
      <c r="R129" s="205">
        <f>R130</f>
        <v>0</v>
      </c>
      <c r="S129" s="204"/>
      <c r="T129" s="206">
        <f>T130</f>
        <v>0</v>
      </c>
      <c r="AR129" s="207" t="s">
        <v>209</v>
      </c>
      <c r="AT129" s="208" t="s">
        <v>76</v>
      </c>
      <c r="AU129" s="208" t="s">
        <v>77</v>
      </c>
      <c r="AY129" s="207" t="s">
        <v>187</v>
      </c>
      <c r="BK129" s="209">
        <f>BK130</f>
        <v>0</v>
      </c>
    </row>
    <row r="130" spans="2:63" s="11" customFormat="1" ht="22.8" customHeight="1">
      <c r="B130" s="196"/>
      <c r="C130" s="197"/>
      <c r="D130" s="198" t="s">
        <v>76</v>
      </c>
      <c r="E130" s="210" t="s">
        <v>1440</v>
      </c>
      <c r="F130" s="210" t="s">
        <v>1441</v>
      </c>
      <c r="G130" s="197"/>
      <c r="H130" s="197"/>
      <c r="I130" s="200"/>
      <c r="J130" s="211">
        <f>BK130</f>
        <v>0</v>
      </c>
      <c r="K130" s="197"/>
      <c r="L130" s="202"/>
      <c r="M130" s="203"/>
      <c r="N130" s="204"/>
      <c r="O130" s="204"/>
      <c r="P130" s="205">
        <f>SUM(P131:P132)</f>
        <v>0</v>
      </c>
      <c r="Q130" s="204"/>
      <c r="R130" s="205">
        <f>SUM(R131:R132)</f>
        <v>0</v>
      </c>
      <c r="S130" s="204"/>
      <c r="T130" s="206">
        <f>SUM(T131:T132)</f>
        <v>0</v>
      </c>
      <c r="AR130" s="207" t="s">
        <v>209</v>
      </c>
      <c r="AT130" s="208" t="s">
        <v>76</v>
      </c>
      <c r="AU130" s="208" t="s">
        <v>21</v>
      </c>
      <c r="AY130" s="207" t="s">
        <v>187</v>
      </c>
      <c r="BK130" s="209">
        <f>SUM(BK131:BK132)</f>
        <v>0</v>
      </c>
    </row>
    <row r="131" spans="2:65" s="1" customFormat="1" ht="24" customHeight="1">
      <c r="B131" s="39"/>
      <c r="C131" s="212" t="s">
        <v>330</v>
      </c>
      <c r="D131" s="212" t="s">
        <v>189</v>
      </c>
      <c r="E131" s="213" t="s">
        <v>2050</v>
      </c>
      <c r="F131" s="214" t="s">
        <v>2051</v>
      </c>
      <c r="G131" s="215" t="s">
        <v>436</v>
      </c>
      <c r="H131" s="216">
        <v>1</v>
      </c>
      <c r="I131" s="217"/>
      <c r="J131" s="218">
        <f>ROUND(I131*H131,2)</f>
        <v>0</v>
      </c>
      <c r="K131" s="214" t="s">
        <v>1112</v>
      </c>
      <c r="L131" s="44"/>
      <c r="M131" s="219" t="s">
        <v>30</v>
      </c>
      <c r="N131" s="220" t="s">
        <v>49</v>
      </c>
      <c r="O131" s="84"/>
      <c r="P131" s="221">
        <f>O131*H131</f>
        <v>0</v>
      </c>
      <c r="Q131" s="221">
        <v>0</v>
      </c>
      <c r="R131" s="221">
        <f>Q131*H131</f>
        <v>0</v>
      </c>
      <c r="S131" s="221">
        <v>0</v>
      </c>
      <c r="T131" s="222">
        <f>S131*H131</f>
        <v>0</v>
      </c>
      <c r="AR131" s="223" t="s">
        <v>2052</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2052</v>
      </c>
      <c r="BM131" s="223" t="s">
        <v>2053</v>
      </c>
    </row>
    <row r="132" spans="2:47" s="1" customFormat="1" ht="12">
      <c r="B132" s="39"/>
      <c r="C132" s="40"/>
      <c r="D132" s="225" t="s">
        <v>196</v>
      </c>
      <c r="E132" s="40"/>
      <c r="F132" s="226" t="s">
        <v>2054</v>
      </c>
      <c r="G132" s="40"/>
      <c r="H132" s="40"/>
      <c r="I132" s="136"/>
      <c r="J132" s="40"/>
      <c r="K132" s="40"/>
      <c r="L132" s="44"/>
      <c r="M132" s="268"/>
      <c r="N132" s="262"/>
      <c r="O132" s="262"/>
      <c r="P132" s="262"/>
      <c r="Q132" s="262"/>
      <c r="R132" s="262"/>
      <c r="S132" s="262"/>
      <c r="T132" s="269"/>
      <c r="AT132" s="17" t="s">
        <v>196</v>
      </c>
      <c r="AU132" s="17" t="s">
        <v>135</v>
      </c>
    </row>
    <row r="133" spans="2:12" s="1" customFormat="1" ht="6.95" customHeight="1">
      <c r="B133" s="59"/>
      <c r="C133" s="60"/>
      <c r="D133" s="60"/>
      <c r="E133" s="60"/>
      <c r="F133" s="60"/>
      <c r="G133" s="60"/>
      <c r="H133" s="60"/>
      <c r="I133" s="162"/>
      <c r="J133" s="60"/>
      <c r="K133" s="60"/>
      <c r="L133" s="44"/>
    </row>
  </sheetData>
  <sheetProtection password="CC35" sheet="1" objects="1" scenarios="1" formatColumns="0" formatRows="0" autoFilter="0"/>
  <autoFilter ref="C89:K13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108</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2055</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ROUND((SUM(BE85:BE116)),2)</f>
        <v>0</v>
      </c>
      <c r="I33" s="151">
        <v>0.21</v>
      </c>
      <c r="J33" s="150">
        <f>ROUND(((SUM(BE85:BE116))*I33),2)</f>
        <v>0</v>
      </c>
      <c r="L33" s="44"/>
    </row>
    <row r="34" spans="2:12" s="1" customFormat="1" ht="14.4" customHeight="1">
      <c r="B34" s="44"/>
      <c r="E34" s="134" t="s">
        <v>49</v>
      </c>
      <c r="F34" s="150">
        <f>ROUND((SUM(BF85:BF116)),2)</f>
        <v>0</v>
      </c>
      <c r="I34" s="151">
        <v>0.15</v>
      </c>
      <c r="J34" s="150">
        <f>ROUND(((SUM(BF85:BF116))*I34),2)</f>
        <v>0</v>
      </c>
      <c r="L34" s="44"/>
    </row>
    <row r="35" spans="2:12" s="1" customFormat="1" ht="14.4" customHeight="1" hidden="1">
      <c r="B35" s="44"/>
      <c r="E35" s="134" t="s">
        <v>50</v>
      </c>
      <c r="F35" s="150">
        <f>ROUND((SUM(BG85:BG116)),2)</f>
        <v>0</v>
      </c>
      <c r="I35" s="151">
        <v>0.21</v>
      </c>
      <c r="J35" s="150">
        <f>0</f>
        <v>0</v>
      </c>
      <c r="L35" s="44"/>
    </row>
    <row r="36" spans="2:12" s="1" customFormat="1" ht="14.4" customHeight="1" hidden="1">
      <c r="B36" s="44"/>
      <c r="E36" s="134" t="s">
        <v>51</v>
      </c>
      <c r="F36" s="150">
        <f>ROUND((SUM(BH85:BH116)),2)</f>
        <v>0</v>
      </c>
      <c r="I36" s="151">
        <v>0.15</v>
      </c>
      <c r="J36" s="150">
        <f>0</f>
        <v>0</v>
      </c>
      <c r="L36" s="44"/>
    </row>
    <row r="37" spans="2:12" s="1" customFormat="1" ht="14.4" customHeight="1" hidden="1">
      <c r="B37" s="44"/>
      <c r="E37" s="134" t="s">
        <v>52</v>
      </c>
      <c r="F37" s="150">
        <f>ROUND((SUM(BI85:BI116)),2)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01_D.1.4.6 - Slaboproudá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J85</f>
        <v>0</v>
      </c>
      <c r="K59" s="40"/>
      <c r="L59" s="44"/>
      <c r="AU59" s="17" t="s">
        <v>148</v>
      </c>
    </row>
    <row r="60" spans="2:12" s="8" customFormat="1" ht="24.95" customHeight="1">
      <c r="B60" s="172"/>
      <c r="C60" s="173"/>
      <c r="D60" s="174" t="s">
        <v>149</v>
      </c>
      <c r="E60" s="175"/>
      <c r="F60" s="175"/>
      <c r="G60" s="175"/>
      <c r="H60" s="175"/>
      <c r="I60" s="176"/>
      <c r="J60" s="177">
        <f>J86</f>
        <v>0</v>
      </c>
      <c r="K60" s="173"/>
      <c r="L60" s="178"/>
    </row>
    <row r="61" spans="2:12" s="9" customFormat="1" ht="19.9" customHeight="1">
      <c r="B61" s="179"/>
      <c r="C61" s="180"/>
      <c r="D61" s="181" t="s">
        <v>156</v>
      </c>
      <c r="E61" s="182"/>
      <c r="F61" s="182"/>
      <c r="G61" s="182"/>
      <c r="H61" s="182"/>
      <c r="I61" s="183"/>
      <c r="J61" s="184">
        <f>J87</f>
        <v>0</v>
      </c>
      <c r="K61" s="180"/>
      <c r="L61" s="185"/>
    </row>
    <row r="62" spans="2:12" s="9" customFormat="1" ht="19.9" customHeight="1">
      <c r="B62" s="179"/>
      <c r="C62" s="180"/>
      <c r="D62" s="181" t="s">
        <v>1720</v>
      </c>
      <c r="E62" s="182"/>
      <c r="F62" s="182"/>
      <c r="G62" s="182"/>
      <c r="H62" s="182"/>
      <c r="I62" s="183"/>
      <c r="J62" s="184">
        <f>J89</f>
        <v>0</v>
      </c>
      <c r="K62" s="180"/>
      <c r="L62" s="185"/>
    </row>
    <row r="63" spans="2:12" s="8" customFormat="1" ht="24.95" customHeight="1">
      <c r="B63" s="172"/>
      <c r="C63" s="173"/>
      <c r="D63" s="174" t="s">
        <v>158</v>
      </c>
      <c r="E63" s="175"/>
      <c r="F63" s="175"/>
      <c r="G63" s="175"/>
      <c r="H63" s="175"/>
      <c r="I63" s="176"/>
      <c r="J63" s="177">
        <f>J96</f>
        <v>0</v>
      </c>
      <c r="K63" s="173"/>
      <c r="L63" s="178"/>
    </row>
    <row r="64" spans="2:12" s="9" customFormat="1" ht="19.9" customHeight="1">
      <c r="B64" s="179"/>
      <c r="C64" s="180"/>
      <c r="D64" s="181" t="s">
        <v>1721</v>
      </c>
      <c r="E64" s="182"/>
      <c r="F64" s="182"/>
      <c r="G64" s="182"/>
      <c r="H64" s="182"/>
      <c r="I64" s="183"/>
      <c r="J64" s="184">
        <f>J97</f>
        <v>0</v>
      </c>
      <c r="K64" s="180"/>
      <c r="L64" s="185"/>
    </row>
    <row r="65" spans="2:12" s="9" customFormat="1" ht="19.9" customHeight="1">
      <c r="B65" s="179"/>
      <c r="C65" s="180"/>
      <c r="D65" s="181" t="s">
        <v>2001</v>
      </c>
      <c r="E65" s="182"/>
      <c r="F65" s="182"/>
      <c r="G65" s="182"/>
      <c r="H65" s="182"/>
      <c r="I65" s="183"/>
      <c r="J65" s="184">
        <f>J107</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172</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II</v>
      </c>
      <c r="F75" s="32"/>
      <c r="G75" s="32"/>
      <c r="H75" s="32"/>
      <c r="I75" s="136"/>
      <c r="J75" s="40"/>
      <c r="K75" s="40"/>
      <c r="L75" s="44"/>
    </row>
    <row r="76" spans="2:12" s="1" customFormat="1" ht="12" customHeight="1">
      <c r="B76" s="39"/>
      <c r="C76" s="32" t="s">
        <v>143</v>
      </c>
      <c r="D76" s="40"/>
      <c r="E76" s="40"/>
      <c r="F76" s="40"/>
      <c r="G76" s="40"/>
      <c r="H76" s="40"/>
      <c r="I76" s="136"/>
      <c r="J76" s="40"/>
      <c r="K76" s="40"/>
      <c r="L76" s="44"/>
    </row>
    <row r="77" spans="2:12" s="1" customFormat="1" ht="16.5" customHeight="1">
      <c r="B77" s="39"/>
      <c r="C77" s="40"/>
      <c r="D77" s="40"/>
      <c r="E77" s="69" t="str">
        <f>E9</f>
        <v>SO 01_D.1.4.6 - Slaboproudá elektroinstalace</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43.05" customHeight="1">
      <c r="B82" s="39"/>
      <c r="C82" s="32" t="s">
        <v>33</v>
      </c>
      <c r="D82" s="40"/>
      <c r="E82" s="40"/>
      <c r="F82" s="27" t="str">
        <f>IF(E18="","",E18)</f>
        <v>Vyplň údaj</v>
      </c>
      <c r="G82" s="40"/>
      <c r="H82" s="40"/>
      <c r="I82" s="139" t="s">
        <v>38</v>
      </c>
      <c r="J82" s="37" t="str">
        <f>E24</f>
        <v>Ing. arch. Maritn Jirovský, Ph.D., Převrátilská</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173</v>
      </c>
      <c r="D84" s="188" t="s">
        <v>62</v>
      </c>
      <c r="E84" s="188" t="s">
        <v>58</v>
      </c>
      <c r="F84" s="188" t="s">
        <v>59</v>
      </c>
      <c r="G84" s="188" t="s">
        <v>174</v>
      </c>
      <c r="H84" s="188" t="s">
        <v>175</v>
      </c>
      <c r="I84" s="189" t="s">
        <v>176</v>
      </c>
      <c r="J84" s="188" t="s">
        <v>147</v>
      </c>
      <c r="K84" s="190" t="s">
        <v>177</v>
      </c>
      <c r="L84" s="191"/>
      <c r="M84" s="92" t="s">
        <v>30</v>
      </c>
      <c r="N84" s="93" t="s">
        <v>47</v>
      </c>
      <c r="O84" s="93" t="s">
        <v>178</v>
      </c>
      <c r="P84" s="93" t="s">
        <v>179</v>
      </c>
      <c r="Q84" s="93" t="s">
        <v>180</v>
      </c>
      <c r="R84" s="93" t="s">
        <v>181</v>
      </c>
      <c r="S84" s="93" t="s">
        <v>182</v>
      </c>
      <c r="T84" s="94" t="s">
        <v>183</v>
      </c>
    </row>
    <row r="85" spans="2:63" s="1" customFormat="1" ht="22.8" customHeight="1">
      <c r="B85" s="39"/>
      <c r="C85" s="99" t="s">
        <v>184</v>
      </c>
      <c r="D85" s="40"/>
      <c r="E85" s="40"/>
      <c r="F85" s="40"/>
      <c r="G85" s="40"/>
      <c r="H85" s="40"/>
      <c r="I85" s="136"/>
      <c r="J85" s="192">
        <f>BK85</f>
        <v>0</v>
      </c>
      <c r="K85" s="40"/>
      <c r="L85" s="44"/>
      <c r="M85" s="95"/>
      <c r="N85" s="96"/>
      <c r="O85" s="96"/>
      <c r="P85" s="193">
        <f>P86+P96</f>
        <v>0</v>
      </c>
      <c r="Q85" s="96"/>
      <c r="R85" s="193">
        <f>R86+R96</f>
        <v>0.012349999999999998</v>
      </c>
      <c r="S85" s="96"/>
      <c r="T85" s="194">
        <f>T86+T96</f>
        <v>0.12</v>
      </c>
      <c r="AT85" s="17" t="s">
        <v>76</v>
      </c>
      <c r="AU85" s="17" t="s">
        <v>148</v>
      </c>
      <c r="BK85" s="195">
        <f>BK86+BK96</f>
        <v>0</v>
      </c>
    </row>
    <row r="86" spans="2:63" s="11" customFormat="1" ht="25.9" customHeight="1">
      <c r="B86" s="196"/>
      <c r="C86" s="197"/>
      <c r="D86" s="198" t="s">
        <v>76</v>
      </c>
      <c r="E86" s="199" t="s">
        <v>185</v>
      </c>
      <c r="F86" s="199" t="s">
        <v>186</v>
      </c>
      <c r="G86" s="197"/>
      <c r="H86" s="197"/>
      <c r="I86" s="200"/>
      <c r="J86" s="201">
        <f>BK86</f>
        <v>0</v>
      </c>
      <c r="K86" s="197"/>
      <c r="L86" s="202"/>
      <c r="M86" s="203"/>
      <c r="N86" s="204"/>
      <c r="O86" s="204"/>
      <c r="P86" s="205">
        <f>P87+P89</f>
        <v>0</v>
      </c>
      <c r="Q86" s="204"/>
      <c r="R86" s="205">
        <f>R87+R89</f>
        <v>0</v>
      </c>
      <c r="S86" s="204"/>
      <c r="T86" s="206">
        <f>T87+T89</f>
        <v>0.12</v>
      </c>
      <c r="AR86" s="207" t="s">
        <v>21</v>
      </c>
      <c r="AT86" s="208" t="s">
        <v>76</v>
      </c>
      <c r="AU86" s="208" t="s">
        <v>77</v>
      </c>
      <c r="AY86" s="207" t="s">
        <v>187</v>
      </c>
      <c r="BK86" s="209">
        <f>BK87+BK89</f>
        <v>0</v>
      </c>
    </row>
    <row r="87" spans="2:63" s="11" customFormat="1" ht="22.8" customHeight="1">
      <c r="B87" s="196"/>
      <c r="C87" s="197"/>
      <c r="D87" s="198" t="s">
        <v>76</v>
      </c>
      <c r="E87" s="210" t="s">
        <v>227</v>
      </c>
      <c r="F87" s="210" t="s">
        <v>573</v>
      </c>
      <c r="G87" s="197"/>
      <c r="H87" s="197"/>
      <c r="I87" s="200"/>
      <c r="J87" s="211">
        <f>BK87</f>
        <v>0</v>
      </c>
      <c r="K87" s="197"/>
      <c r="L87" s="202"/>
      <c r="M87" s="203"/>
      <c r="N87" s="204"/>
      <c r="O87" s="204"/>
      <c r="P87" s="205">
        <f>P88</f>
        <v>0</v>
      </c>
      <c r="Q87" s="204"/>
      <c r="R87" s="205">
        <f>R88</f>
        <v>0</v>
      </c>
      <c r="S87" s="204"/>
      <c r="T87" s="206">
        <f>T88</f>
        <v>0.12</v>
      </c>
      <c r="AR87" s="207" t="s">
        <v>21</v>
      </c>
      <c r="AT87" s="208" t="s">
        <v>76</v>
      </c>
      <c r="AU87" s="208" t="s">
        <v>21</v>
      </c>
      <c r="AY87" s="207" t="s">
        <v>187</v>
      </c>
      <c r="BK87" s="209">
        <f>BK88</f>
        <v>0</v>
      </c>
    </row>
    <row r="88" spans="2:65" s="1" customFormat="1" ht="16.5" customHeight="1">
      <c r="B88" s="39"/>
      <c r="C88" s="212" t="s">
        <v>21</v>
      </c>
      <c r="D88" s="212" t="s">
        <v>189</v>
      </c>
      <c r="E88" s="213" t="s">
        <v>1737</v>
      </c>
      <c r="F88" s="214" t="s">
        <v>1738</v>
      </c>
      <c r="G88" s="215" t="s">
        <v>236</v>
      </c>
      <c r="H88" s="216">
        <v>60</v>
      </c>
      <c r="I88" s="217"/>
      <c r="J88" s="218">
        <f>ROUND(I88*H88,2)</f>
        <v>0</v>
      </c>
      <c r="K88" s="214" t="s">
        <v>193</v>
      </c>
      <c r="L88" s="44"/>
      <c r="M88" s="219" t="s">
        <v>30</v>
      </c>
      <c r="N88" s="220" t="s">
        <v>49</v>
      </c>
      <c r="O88" s="84"/>
      <c r="P88" s="221">
        <f>O88*H88</f>
        <v>0</v>
      </c>
      <c r="Q88" s="221">
        <v>0</v>
      </c>
      <c r="R88" s="221">
        <f>Q88*H88</f>
        <v>0</v>
      </c>
      <c r="S88" s="221">
        <v>0.002</v>
      </c>
      <c r="T88" s="222">
        <f>S88*H88</f>
        <v>0.12</v>
      </c>
      <c r="AR88" s="223" t="s">
        <v>194</v>
      </c>
      <c r="AT88" s="223" t="s">
        <v>189</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2056</v>
      </c>
    </row>
    <row r="89" spans="2:63" s="11" customFormat="1" ht="22.8" customHeight="1">
      <c r="B89" s="196"/>
      <c r="C89" s="197"/>
      <c r="D89" s="198" t="s">
        <v>76</v>
      </c>
      <c r="E89" s="210" t="s">
        <v>1740</v>
      </c>
      <c r="F89" s="210" t="s">
        <v>1741</v>
      </c>
      <c r="G89" s="197"/>
      <c r="H89" s="197"/>
      <c r="I89" s="200"/>
      <c r="J89" s="211">
        <f>BK89</f>
        <v>0</v>
      </c>
      <c r="K89" s="197"/>
      <c r="L89" s="202"/>
      <c r="M89" s="203"/>
      <c r="N89" s="204"/>
      <c r="O89" s="204"/>
      <c r="P89" s="205">
        <f>SUM(P90:P95)</f>
        <v>0</v>
      </c>
      <c r="Q89" s="204"/>
      <c r="R89" s="205">
        <f>SUM(R90:R95)</f>
        <v>0</v>
      </c>
      <c r="S89" s="204"/>
      <c r="T89" s="206">
        <f>SUM(T90:T95)</f>
        <v>0</v>
      </c>
      <c r="AR89" s="207" t="s">
        <v>21</v>
      </c>
      <c r="AT89" s="208" t="s">
        <v>76</v>
      </c>
      <c r="AU89" s="208" t="s">
        <v>21</v>
      </c>
      <c r="AY89" s="207" t="s">
        <v>187</v>
      </c>
      <c r="BK89" s="209">
        <f>SUM(BK90:BK95)</f>
        <v>0</v>
      </c>
    </row>
    <row r="90" spans="2:65" s="1" customFormat="1" ht="24" customHeight="1">
      <c r="B90" s="39"/>
      <c r="C90" s="212" t="s">
        <v>135</v>
      </c>
      <c r="D90" s="212" t="s">
        <v>189</v>
      </c>
      <c r="E90" s="213" t="s">
        <v>1742</v>
      </c>
      <c r="F90" s="214" t="s">
        <v>1743</v>
      </c>
      <c r="G90" s="215" t="s">
        <v>269</v>
      </c>
      <c r="H90" s="216">
        <v>0.12</v>
      </c>
      <c r="I90" s="217"/>
      <c r="J90" s="218">
        <f>ROUND(I90*H90,2)</f>
        <v>0</v>
      </c>
      <c r="K90" s="214" t="s">
        <v>193</v>
      </c>
      <c r="L90" s="44"/>
      <c r="M90" s="219" t="s">
        <v>30</v>
      </c>
      <c r="N90" s="220" t="s">
        <v>49</v>
      </c>
      <c r="O90" s="84"/>
      <c r="P90" s="221">
        <f>O90*H90</f>
        <v>0</v>
      </c>
      <c r="Q90" s="221">
        <v>0</v>
      </c>
      <c r="R90" s="221">
        <f>Q90*H90</f>
        <v>0</v>
      </c>
      <c r="S90" s="221">
        <v>0</v>
      </c>
      <c r="T90" s="222">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2057</v>
      </c>
    </row>
    <row r="91" spans="2:65" s="1" customFormat="1" ht="24" customHeight="1">
      <c r="B91" s="39"/>
      <c r="C91" s="212" t="s">
        <v>202</v>
      </c>
      <c r="D91" s="212" t="s">
        <v>189</v>
      </c>
      <c r="E91" s="213" t="s">
        <v>1745</v>
      </c>
      <c r="F91" s="214" t="s">
        <v>1746</v>
      </c>
      <c r="G91" s="215" t="s">
        <v>269</v>
      </c>
      <c r="H91" s="216">
        <v>1.08</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2058</v>
      </c>
    </row>
    <row r="92" spans="2:51" s="12" customFormat="1" ht="12">
      <c r="B92" s="228"/>
      <c r="C92" s="229"/>
      <c r="D92" s="225" t="s">
        <v>231</v>
      </c>
      <c r="E92" s="230" t="s">
        <v>30</v>
      </c>
      <c r="F92" s="231" t="s">
        <v>2059</v>
      </c>
      <c r="G92" s="229"/>
      <c r="H92" s="232">
        <v>1.08</v>
      </c>
      <c r="I92" s="233"/>
      <c r="J92" s="229"/>
      <c r="K92" s="229"/>
      <c r="L92" s="234"/>
      <c r="M92" s="235"/>
      <c r="N92" s="236"/>
      <c r="O92" s="236"/>
      <c r="P92" s="236"/>
      <c r="Q92" s="236"/>
      <c r="R92" s="236"/>
      <c r="S92" s="236"/>
      <c r="T92" s="237"/>
      <c r="AT92" s="238" t="s">
        <v>231</v>
      </c>
      <c r="AU92" s="238" t="s">
        <v>135</v>
      </c>
      <c r="AV92" s="12" t="s">
        <v>135</v>
      </c>
      <c r="AW92" s="12" t="s">
        <v>37</v>
      </c>
      <c r="AX92" s="12" t="s">
        <v>21</v>
      </c>
      <c r="AY92" s="238" t="s">
        <v>187</v>
      </c>
    </row>
    <row r="93" spans="2:65" s="1" customFormat="1" ht="16.5" customHeight="1">
      <c r="B93" s="39"/>
      <c r="C93" s="212" t="s">
        <v>194</v>
      </c>
      <c r="D93" s="212" t="s">
        <v>189</v>
      </c>
      <c r="E93" s="213" t="s">
        <v>1749</v>
      </c>
      <c r="F93" s="214" t="s">
        <v>1750</v>
      </c>
      <c r="G93" s="215" t="s">
        <v>269</v>
      </c>
      <c r="H93" s="216">
        <v>0.12</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2060</v>
      </c>
    </row>
    <row r="94" spans="2:65" s="1" customFormat="1" ht="24" customHeight="1">
      <c r="B94" s="39"/>
      <c r="C94" s="212" t="s">
        <v>209</v>
      </c>
      <c r="D94" s="212" t="s">
        <v>189</v>
      </c>
      <c r="E94" s="213" t="s">
        <v>1752</v>
      </c>
      <c r="F94" s="214" t="s">
        <v>1753</v>
      </c>
      <c r="G94" s="215" t="s">
        <v>269</v>
      </c>
      <c r="H94" s="216">
        <v>0.12</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2061</v>
      </c>
    </row>
    <row r="95" spans="2:65" s="1" customFormat="1" ht="24" customHeight="1">
      <c r="B95" s="39"/>
      <c r="C95" s="212" t="s">
        <v>213</v>
      </c>
      <c r="D95" s="212" t="s">
        <v>189</v>
      </c>
      <c r="E95" s="213" t="s">
        <v>1755</v>
      </c>
      <c r="F95" s="214" t="s">
        <v>1756</v>
      </c>
      <c r="G95" s="215" t="s">
        <v>269</v>
      </c>
      <c r="H95" s="216">
        <v>0.12</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2062</v>
      </c>
    </row>
    <row r="96" spans="2:63" s="11" customFormat="1" ht="25.9" customHeight="1">
      <c r="B96" s="196"/>
      <c r="C96" s="197"/>
      <c r="D96" s="198" t="s">
        <v>76</v>
      </c>
      <c r="E96" s="199" t="s">
        <v>627</v>
      </c>
      <c r="F96" s="199" t="s">
        <v>628</v>
      </c>
      <c r="G96" s="197"/>
      <c r="H96" s="197"/>
      <c r="I96" s="200"/>
      <c r="J96" s="201">
        <f>BK96</f>
        <v>0</v>
      </c>
      <c r="K96" s="197"/>
      <c r="L96" s="202"/>
      <c r="M96" s="203"/>
      <c r="N96" s="204"/>
      <c r="O96" s="204"/>
      <c r="P96" s="205">
        <f>P97+P107</f>
        <v>0</v>
      </c>
      <c r="Q96" s="204"/>
      <c r="R96" s="205">
        <f>R97+R107</f>
        <v>0.012349999999999998</v>
      </c>
      <c r="S96" s="204"/>
      <c r="T96" s="206">
        <f>T97+T107</f>
        <v>0</v>
      </c>
      <c r="AR96" s="207" t="s">
        <v>135</v>
      </c>
      <c r="AT96" s="208" t="s">
        <v>76</v>
      </c>
      <c r="AU96" s="208" t="s">
        <v>77</v>
      </c>
      <c r="AY96" s="207" t="s">
        <v>187</v>
      </c>
      <c r="BK96" s="209">
        <f>BK97+BK107</f>
        <v>0</v>
      </c>
    </row>
    <row r="97" spans="2:63" s="11" customFormat="1" ht="22.8" customHeight="1">
      <c r="B97" s="196"/>
      <c r="C97" s="197"/>
      <c r="D97" s="198" t="s">
        <v>76</v>
      </c>
      <c r="E97" s="210" t="s">
        <v>1758</v>
      </c>
      <c r="F97" s="210" t="s">
        <v>1759</v>
      </c>
      <c r="G97" s="197"/>
      <c r="H97" s="197"/>
      <c r="I97" s="200"/>
      <c r="J97" s="211">
        <f>BK97</f>
        <v>0</v>
      </c>
      <c r="K97" s="197"/>
      <c r="L97" s="202"/>
      <c r="M97" s="203"/>
      <c r="N97" s="204"/>
      <c r="O97" s="204"/>
      <c r="P97" s="205">
        <f>SUM(P98:P106)</f>
        <v>0</v>
      </c>
      <c r="Q97" s="204"/>
      <c r="R97" s="205">
        <f>SUM(R98:R106)</f>
        <v>0.012349999999999998</v>
      </c>
      <c r="S97" s="204"/>
      <c r="T97" s="206">
        <f>SUM(T98:T106)</f>
        <v>0</v>
      </c>
      <c r="AR97" s="207" t="s">
        <v>135</v>
      </c>
      <c r="AT97" s="208" t="s">
        <v>76</v>
      </c>
      <c r="AU97" s="208" t="s">
        <v>21</v>
      </c>
      <c r="AY97" s="207" t="s">
        <v>187</v>
      </c>
      <c r="BK97" s="209">
        <f>SUM(BK98:BK106)</f>
        <v>0</v>
      </c>
    </row>
    <row r="98" spans="2:65" s="1" customFormat="1" ht="24" customHeight="1">
      <c r="B98" s="39"/>
      <c r="C98" s="212" t="s">
        <v>217</v>
      </c>
      <c r="D98" s="212" t="s">
        <v>189</v>
      </c>
      <c r="E98" s="213" t="s">
        <v>2063</v>
      </c>
      <c r="F98" s="214" t="s">
        <v>2064</v>
      </c>
      <c r="G98" s="215" t="s">
        <v>236</v>
      </c>
      <c r="H98" s="216">
        <v>197</v>
      </c>
      <c r="I98" s="217"/>
      <c r="J98" s="218">
        <f>ROUND(I98*H98,2)</f>
        <v>0</v>
      </c>
      <c r="K98" s="214" t="s">
        <v>193</v>
      </c>
      <c r="L98" s="44"/>
      <c r="M98" s="219" t="s">
        <v>30</v>
      </c>
      <c r="N98" s="220" t="s">
        <v>49</v>
      </c>
      <c r="O98" s="84"/>
      <c r="P98" s="221">
        <f>O98*H98</f>
        <v>0</v>
      </c>
      <c r="Q98" s="221">
        <v>0</v>
      </c>
      <c r="R98" s="221">
        <f>Q98*H98</f>
        <v>0</v>
      </c>
      <c r="S98" s="221">
        <v>0</v>
      </c>
      <c r="T98" s="222">
        <f>S98*H98</f>
        <v>0</v>
      </c>
      <c r="AR98" s="223" t="s">
        <v>262</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2065</v>
      </c>
    </row>
    <row r="99" spans="2:65" s="1" customFormat="1" ht="16.5" customHeight="1">
      <c r="B99" s="39"/>
      <c r="C99" s="250" t="s">
        <v>221</v>
      </c>
      <c r="D99" s="250" t="s">
        <v>275</v>
      </c>
      <c r="E99" s="251" t="s">
        <v>2066</v>
      </c>
      <c r="F99" s="252" t="s">
        <v>2067</v>
      </c>
      <c r="G99" s="253" t="s">
        <v>236</v>
      </c>
      <c r="H99" s="254">
        <v>197</v>
      </c>
      <c r="I99" s="255"/>
      <c r="J99" s="256">
        <f>ROUND(I99*H99,2)</f>
        <v>0</v>
      </c>
      <c r="K99" s="252" t="s">
        <v>193</v>
      </c>
      <c r="L99" s="257"/>
      <c r="M99" s="258" t="s">
        <v>30</v>
      </c>
      <c r="N99" s="259" t="s">
        <v>49</v>
      </c>
      <c r="O99" s="84"/>
      <c r="P99" s="221">
        <f>O99*H99</f>
        <v>0</v>
      </c>
      <c r="Q99" s="221">
        <v>4E-05</v>
      </c>
      <c r="R99" s="221">
        <f>Q99*H99</f>
        <v>0.00788</v>
      </c>
      <c r="S99" s="221">
        <v>0</v>
      </c>
      <c r="T99" s="222">
        <f>S99*H99</f>
        <v>0</v>
      </c>
      <c r="AR99" s="223" t="s">
        <v>365</v>
      </c>
      <c r="AT99" s="223" t="s">
        <v>275</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2068</v>
      </c>
    </row>
    <row r="100" spans="2:65" s="1" customFormat="1" ht="16.5" customHeight="1">
      <c r="B100" s="39"/>
      <c r="C100" s="212" t="s">
        <v>227</v>
      </c>
      <c r="D100" s="212" t="s">
        <v>189</v>
      </c>
      <c r="E100" s="213" t="s">
        <v>2069</v>
      </c>
      <c r="F100" s="214" t="s">
        <v>2070</v>
      </c>
      <c r="G100" s="215" t="s">
        <v>339</v>
      </c>
      <c r="H100" s="216">
        <v>1</v>
      </c>
      <c r="I100" s="217"/>
      <c r="J100" s="218">
        <f>ROUND(I100*H100,2)</f>
        <v>0</v>
      </c>
      <c r="K100" s="214" t="s">
        <v>30</v>
      </c>
      <c r="L100" s="44"/>
      <c r="M100" s="219" t="s">
        <v>30</v>
      </c>
      <c r="N100" s="220" t="s">
        <v>49</v>
      </c>
      <c r="O100" s="84"/>
      <c r="P100" s="221">
        <f>O100*H100</f>
        <v>0</v>
      </c>
      <c r="Q100" s="221">
        <v>0</v>
      </c>
      <c r="R100" s="221">
        <f>Q100*H100</f>
        <v>0</v>
      </c>
      <c r="S100" s="221">
        <v>0</v>
      </c>
      <c r="T100" s="222">
        <f>S100*H100</f>
        <v>0</v>
      </c>
      <c r="AR100" s="223" t="s">
        <v>262</v>
      </c>
      <c r="AT100" s="223" t="s">
        <v>189</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262</v>
      </c>
      <c r="BM100" s="223" t="s">
        <v>2071</v>
      </c>
    </row>
    <row r="101" spans="2:65" s="1" customFormat="1" ht="16.5" customHeight="1">
      <c r="B101" s="39"/>
      <c r="C101" s="250" t="s">
        <v>233</v>
      </c>
      <c r="D101" s="250" t="s">
        <v>275</v>
      </c>
      <c r="E101" s="251" t="s">
        <v>2072</v>
      </c>
      <c r="F101" s="252" t="s">
        <v>2073</v>
      </c>
      <c r="G101" s="253" t="s">
        <v>339</v>
      </c>
      <c r="H101" s="254">
        <v>1</v>
      </c>
      <c r="I101" s="255"/>
      <c r="J101" s="256">
        <f>ROUND(I101*H101,2)</f>
        <v>0</v>
      </c>
      <c r="K101" s="252" t="s">
        <v>30</v>
      </c>
      <c r="L101" s="257"/>
      <c r="M101" s="258" t="s">
        <v>30</v>
      </c>
      <c r="N101" s="259" t="s">
        <v>49</v>
      </c>
      <c r="O101" s="84"/>
      <c r="P101" s="221">
        <f>O101*H101</f>
        <v>0</v>
      </c>
      <c r="Q101" s="221">
        <v>0</v>
      </c>
      <c r="R101" s="221">
        <f>Q101*H101</f>
        <v>0</v>
      </c>
      <c r="S101" s="221">
        <v>0</v>
      </c>
      <c r="T101" s="222">
        <f>S101*H101</f>
        <v>0</v>
      </c>
      <c r="AR101" s="223" t="s">
        <v>365</v>
      </c>
      <c r="AT101" s="223" t="s">
        <v>275</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2074</v>
      </c>
    </row>
    <row r="102" spans="2:47" s="1" customFormat="1" ht="12">
      <c r="B102" s="39"/>
      <c r="C102" s="40"/>
      <c r="D102" s="225" t="s">
        <v>196</v>
      </c>
      <c r="E102" s="40"/>
      <c r="F102" s="226" t="s">
        <v>2075</v>
      </c>
      <c r="G102" s="40"/>
      <c r="H102" s="40"/>
      <c r="I102" s="136"/>
      <c r="J102" s="40"/>
      <c r="K102" s="40"/>
      <c r="L102" s="44"/>
      <c r="M102" s="227"/>
      <c r="N102" s="84"/>
      <c r="O102" s="84"/>
      <c r="P102" s="84"/>
      <c r="Q102" s="84"/>
      <c r="R102" s="84"/>
      <c r="S102" s="84"/>
      <c r="T102" s="85"/>
      <c r="AT102" s="17" t="s">
        <v>196</v>
      </c>
      <c r="AU102" s="17" t="s">
        <v>135</v>
      </c>
    </row>
    <row r="103" spans="2:65" s="1" customFormat="1" ht="24" customHeight="1">
      <c r="B103" s="39"/>
      <c r="C103" s="212" t="s">
        <v>239</v>
      </c>
      <c r="D103" s="212" t="s">
        <v>189</v>
      </c>
      <c r="E103" s="213" t="s">
        <v>1772</v>
      </c>
      <c r="F103" s="214" t="s">
        <v>1773</v>
      </c>
      <c r="G103" s="215" t="s">
        <v>339</v>
      </c>
      <c r="H103" s="216">
        <v>13</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262</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2076</v>
      </c>
    </row>
    <row r="104" spans="2:65" s="1" customFormat="1" ht="24" customHeight="1">
      <c r="B104" s="39"/>
      <c r="C104" s="250" t="s">
        <v>244</v>
      </c>
      <c r="D104" s="250" t="s">
        <v>275</v>
      </c>
      <c r="E104" s="251" t="s">
        <v>1775</v>
      </c>
      <c r="F104" s="252" t="s">
        <v>1776</v>
      </c>
      <c r="G104" s="253" t="s">
        <v>339</v>
      </c>
      <c r="H104" s="254">
        <v>13</v>
      </c>
      <c r="I104" s="255"/>
      <c r="J104" s="256">
        <f>ROUND(I104*H104,2)</f>
        <v>0</v>
      </c>
      <c r="K104" s="252" t="s">
        <v>193</v>
      </c>
      <c r="L104" s="257"/>
      <c r="M104" s="258" t="s">
        <v>30</v>
      </c>
      <c r="N104" s="259" t="s">
        <v>49</v>
      </c>
      <c r="O104" s="84"/>
      <c r="P104" s="221">
        <f>O104*H104</f>
        <v>0</v>
      </c>
      <c r="Q104" s="221">
        <v>9E-05</v>
      </c>
      <c r="R104" s="221">
        <f>Q104*H104</f>
        <v>0.00117</v>
      </c>
      <c r="S104" s="221">
        <v>0</v>
      </c>
      <c r="T104" s="222">
        <f>S104*H104</f>
        <v>0</v>
      </c>
      <c r="AR104" s="223" t="s">
        <v>365</v>
      </c>
      <c r="AT104" s="223" t="s">
        <v>275</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262</v>
      </c>
      <c r="BM104" s="223" t="s">
        <v>2077</v>
      </c>
    </row>
    <row r="105" spans="2:65" s="1" customFormat="1" ht="24" customHeight="1">
      <c r="B105" s="39"/>
      <c r="C105" s="212" t="s">
        <v>249</v>
      </c>
      <c r="D105" s="212" t="s">
        <v>189</v>
      </c>
      <c r="E105" s="213" t="s">
        <v>2078</v>
      </c>
      <c r="F105" s="214" t="s">
        <v>2079</v>
      </c>
      <c r="G105" s="215" t="s">
        <v>339</v>
      </c>
      <c r="H105" s="216">
        <v>22</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262</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2080</v>
      </c>
    </row>
    <row r="106" spans="2:65" s="1" customFormat="1" ht="16.5" customHeight="1">
      <c r="B106" s="39"/>
      <c r="C106" s="250" t="s">
        <v>254</v>
      </c>
      <c r="D106" s="250" t="s">
        <v>275</v>
      </c>
      <c r="E106" s="251" t="s">
        <v>2081</v>
      </c>
      <c r="F106" s="252" t="s">
        <v>2082</v>
      </c>
      <c r="G106" s="253" t="s">
        <v>339</v>
      </c>
      <c r="H106" s="254">
        <v>22</v>
      </c>
      <c r="I106" s="255"/>
      <c r="J106" s="256">
        <f>ROUND(I106*H106,2)</f>
        <v>0</v>
      </c>
      <c r="K106" s="252" t="s">
        <v>193</v>
      </c>
      <c r="L106" s="257"/>
      <c r="M106" s="258" t="s">
        <v>30</v>
      </c>
      <c r="N106" s="259" t="s">
        <v>49</v>
      </c>
      <c r="O106" s="84"/>
      <c r="P106" s="221">
        <f>O106*H106</f>
        <v>0</v>
      </c>
      <c r="Q106" s="221">
        <v>0.00015</v>
      </c>
      <c r="R106" s="221">
        <f>Q106*H106</f>
        <v>0.0032999999999999995</v>
      </c>
      <c r="S106" s="221">
        <v>0</v>
      </c>
      <c r="T106" s="222">
        <f>S106*H106</f>
        <v>0</v>
      </c>
      <c r="AR106" s="223" t="s">
        <v>365</v>
      </c>
      <c r="AT106" s="223" t="s">
        <v>275</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262</v>
      </c>
      <c r="BM106" s="223" t="s">
        <v>2083</v>
      </c>
    </row>
    <row r="107" spans="2:63" s="11" customFormat="1" ht="22.8" customHeight="1">
      <c r="B107" s="196"/>
      <c r="C107" s="197"/>
      <c r="D107" s="198" t="s">
        <v>76</v>
      </c>
      <c r="E107" s="210" t="s">
        <v>2045</v>
      </c>
      <c r="F107" s="210" t="s">
        <v>2046</v>
      </c>
      <c r="G107" s="197"/>
      <c r="H107" s="197"/>
      <c r="I107" s="200"/>
      <c r="J107" s="211">
        <f>BK107</f>
        <v>0</v>
      </c>
      <c r="K107" s="197"/>
      <c r="L107" s="202"/>
      <c r="M107" s="203"/>
      <c r="N107" s="204"/>
      <c r="O107" s="204"/>
      <c r="P107" s="205">
        <f>SUM(P108:P116)</f>
        <v>0</v>
      </c>
      <c r="Q107" s="204"/>
      <c r="R107" s="205">
        <f>SUM(R108:R116)</f>
        <v>0</v>
      </c>
      <c r="S107" s="204"/>
      <c r="T107" s="206">
        <f>SUM(T108:T116)</f>
        <v>0</v>
      </c>
      <c r="AR107" s="207" t="s">
        <v>135</v>
      </c>
      <c r="AT107" s="208" t="s">
        <v>76</v>
      </c>
      <c r="AU107" s="208" t="s">
        <v>21</v>
      </c>
      <c r="AY107" s="207" t="s">
        <v>187</v>
      </c>
      <c r="BK107" s="209">
        <f>SUM(BK108:BK116)</f>
        <v>0</v>
      </c>
    </row>
    <row r="108" spans="2:65" s="1" customFormat="1" ht="24" customHeight="1">
      <c r="B108" s="39"/>
      <c r="C108" s="212" t="s">
        <v>8</v>
      </c>
      <c r="D108" s="212" t="s">
        <v>189</v>
      </c>
      <c r="E108" s="213" t="s">
        <v>2047</v>
      </c>
      <c r="F108" s="214" t="s">
        <v>2048</v>
      </c>
      <c r="G108" s="215" t="s">
        <v>269</v>
      </c>
      <c r="H108" s="216">
        <v>0.012</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262</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2084</v>
      </c>
    </row>
    <row r="109" spans="2:65" s="1" customFormat="1" ht="16.5" customHeight="1">
      <c r="B109" s="39"/>
      <c r="C109" s="212" t="s">
        <v>262</v>
      </c>
      <c r="D109" s="212" t="s">
        <v>189</v>
      </c>
      <c r="E109" s="213" t="s">
        <v>2085</v>
      </c>
      <c r="F109" s="214" t="s">
        <v>2086</v>
      </c>
      <c r="G109" s="215" t="s">
        <v>236</v>
      </c>
      <c r="H109" s="216">
        <v>250</v>
      </c>
      <c r="I109" s="217"/>
      <c r="J109" s="218">
        <f>ROUND(I109*H109,2)</f>
        <v>0</v>
      </c>
      <c r="K109" s="214" t="s">
        <v>30</v>
      </c>
      <c r="L109" s="44"/>
      <c r="M109" s="219" t="s">
        <v>30</v>
      </c>
      <c r="N109" s="220" t="s">
        <v>49</v>
      </c>
      <c r="O109" s="84"/>
      <c r="P109" s="221">
        <f>O109*H109</f>
        <v>0</v>
      </c>
      <c r="Q109" s="221">
        <v>0</v>
      </c>
      <c r="R109" s="221">
        <f>Q109*H109</f>
        <v>0</v>
      </c>
      <c r="S109" s="221">
        <v>0</v>
      </c>
      <c r="T109" s="222">
        <f>S109*H109</f>
        <v>0</v>
      </c>
      <c r="AR109" s="223" t="s">
        <v>262</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2087</v>
      </c>
    </row>
    <row r="110" spans="2:65" s="1" customFormat="1" ht="16.5" customHeight="1">
      <c r="B110" s="39"/>
      <c r="C110" s="212" t="s">
        <v>266</v>
      </c>
      <c r="D110" s="212" t="s">
        <v>189</v>
      </c>
      <c r="E110" s="213" t="s">
        <v>2088</v>
      </c>
      <c r="F110" s="214" t="s">
        <v>2089</v>
      </c>
      <c r="G110" s="215" t="s">
        <v>236</v>
      </c>
      <c r="H110" s="216">
        <v>150</v>
      </c>
      <c r="I110" s="217"/>
      <c r="J110" s="218">
        <f>ROUND(I110*H110,2)</f>
        <v>0</v>
      </c>
      <c r="K110" s="214" t="s">
        <v>30</v>
      </c>
      <c r="L110" s="44"/>
      <c r="M110" s="219" t="s">
        <v>30</v>
      </c>
      <c r="N110" s="220" t="s">
        <v>49</v>
      </c>
      <c r="O110" s="84"/>
      <c r="P110" s="221">
        <f>O110*H110</f>
        <v>0</v>
      </c>
      <c r="Q110" s="221">
        <v>0</v>
      </c>
      <c r="R110" s="221">
        <f>Q110*H110</f>
        <v>0</v>
      </c>
      <c r="S110" s="221">
        <v>0</v>
      </c>
      <c r="T110" s="222">
        <f>S110*H110</f>
        <v>0</v>
      </c>
      <c r="AR110" s="223" t="s">
        <v>262</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262</v>
      </c>
      <c r="BM110" s="223" t="s">
        <v>2090</v>
      </c>
    </row>
    <row r="111" spans="2:65" s="1" customFormat="1" ht="16.5" customHeight="1">
      <c r="B111" s="39"/>
      <c r="C111" s="212" t="s">
        <v>274</v>
      </c>
      <c r="D111" s="212" t="s">
        <v>189</v>
      </c>
      <c r="E111" s="213" t="s">
        <v>2091</v>
      </c>
      <c r="F111" s="214" t="s">
        <v>2092</v>
      </c>
      <c r="G111" s="215" t="s">
        <v>598</v>
      </c>
      <c r="H111" s="216">
        <v>1</v>
      </c>
      <c r="I111" s="217"/>
      <c r="J111" s="218">
        <f>ROUND(I111*H111,2)</f>
        <v>0</v>
      </c>
      <c r="K111" s="214" t="s">
        <v>30</v>
      </c>
      <c r="L111" s="44"/>
      <c r="M111" s="219" t="s">
        <v>30</v>
      </c>
      <c r="N111" s="220" t="s">
        <v>49</v>
      </c>
      <c r="O111" s="84"/>
      <c r="P111" s="221">
        <f>O111*H111</f>
        <v>0</v>
      </c>
      <c r="Q111" s="221">
        <v>0</v>
      </c>
      <c r="R111" s="221">
        <f>Q111*H111</f>
        <v>0</v>
      </c>
      <c r="S111" s="221">
        <v>0</v>
      </c>
      <c r="T111" s="222">
        <f>S111*H111</f>
        <v>0</v>
      </c>
      <c r="AR111" s="223" t="s">
        <v>262</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262</v>
      </c>
      <c r="BM111" s="223" t="s">
        <v>2093</v>
      </c>
    </row>
    <row r="112" spans="2:65" s="1" customFormat="1" ht="16.5" customHeight="1">
      <c r="B112" s="39"/>
      <c r="C112" s="212" t="s">
        <v>280</v>
      </c>
      <c r="D112" s="212" t="s">
        <v>189</v>
      </c>
      <c r="E112" s="213" t="s">
        <v>2094</v>
      </c>
      <c r="F112" s="214" t="s">
        <v>2095</v>
      </c>
      <c r="G112" s="215" t="s">
        <v>598</v>
      </c>
      <c r="H112" s="216">
        <v>1</v>
      </c>
      <c r="I112" s="217"/>
      <c r="J112" s="218">
        <f>ROUND(I112*H112,2)</f>
        <v>0</v>
      </c>
      <c r="K112" s="214" t="s">
        <v>30</v>
      </c>
      <c r="L112" s="44"/>
      <c r="M112" s="219" t="s">
        <v>30</v>
      </c>
      <c r="N112" s="220" t="s">
        <v>49</v>
      </c>
      <c r="O112" s="84"/>
      <c r="P112" s="221">
        <f>O112*H112</f>
        <v>0</v>
      </c>
      <c r="Q112" s="221">
        <v>0</v>
      </c>
      <c r="R112" s="221">
        <f>Q112*H112</f>
        <v>0</v>
      </c>
      <c r="S112" s="221">
        <v>0</v>
      </c>
      <c r="T112" s="222">
        <f>S112*H112</f>
        <v>0</v>
      </c>
      <c r="AR112" s="223" t="s">
        <v>262</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2096</v>
      </c>
    </row>
    <row r="113" spans="2:65" s="1" customFormat="1" ht="16.5" customHeight="1">
      <c r="B113" s="39"/>
      <c r="C113" s="212" t="s">
        <v>284</v>
      </c>
      <c r="D113" s="212" t="s">
        <v>189</v>
      </c>
      <c r="E113" s="213" t="s">
        <v>2097</v>
      </c>
      <c r="F113" s="214" t="s">
        <v>2098</v>
      </c>
      <c r="G113" s="215" t="s">
        <v>598</v>
      </c>
      <c r="H113" s="216">
        <v>8</v>
      </c>
      <c r="I113" s="217"/>
      <c r="J113" s="218">
        <f>ROUND(I113*H113,2)</f>
        <v>0</v>
      </c>
      <c r="K113" s="214" t="s">
        <v>30</v>
      </c>
      <c r="L113" s="44"/>
      <c r="M113" s="219" t="s">
        <v>30</v>
      </c>
      <c r="N113" s="220" t="s">
        <v>49</v>
      </c>
      <c r="O113" s="84"/>
      <c r="P113" s="221">
        <f>O113*H113</f>
        <v>0</v>
      </c>
      <c r="Q113" s="221">
        <v>0</v>
      </c>
      <c r="R113" s="221">
        <f>Q113*H113</f>
        <v>0</v>
      </c>
      <c r="S113" s="221">
        <v>0</v>
      </c>
      <c r="T113" s="222">
        <f>S113*H113</f>
        <v>0</v>
      </c>
      <c r="AR113" s="223" t="s">
        <v>262</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2099</v>
      </c>
    </row>
    <row r="114" spans="2:65" s="1" customFormat="1" ht="16.5" customHeight="1">
      <c r="B114" s="39"/>
      <c r="C114" s="212" t="s">
        <v>7</v>
      </c>
      <c r="D114" s="212" t="s">
        <v>189</v>
      </c>
      <c r="E114" s="213" t="s">
        <v>2100</v>
      </c>
      <c r="F114" s="214" t="s">
        <v>2101</v>
      </c>
      <c r="G114" s="215" t="s">
        <v>598</v>
      </c>
      <c r="H114" s="216">
        <v>2</v>
      </c>
      <c r="I114" s="217"/>
      <c r="J114" s="218">
        <f>ROUND(I114*H114,2)</f>
        <v>0</v>
      </c>
      <c r="K114" s="214" t="s">
        <v>30</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2102</v>
      </c>
    </row>
    <row r="115" spans="2:65" s="1" customFormat="1" ht="16.5" customHeight="1">
      <c r="B115" s="39"/>
      <c r="C115" s="212" t="s">
        <v>296</v>
      </c>
      <c r="D115" s="212" t="s">
        <v>189</v>
      </c>
      <c r="E115" s="213" t="s">
        <v>2103</v>
      </c>
      <c r="F115" s="214" t="s">
        <v>2104</v>
      </c>
      <c r="G115" s="215" t="s">
        <v>598</v>
      </c>
      <c r="H115" s="216">
        <v>10</v>
      </c>
      <c r="I115" s="217"/>
      <c r="J115" s="218">
        <f>ROUND(I115*H115,2)</f>
        <v>0</v>
      </c>
      <c r="K115" s="214" t="s">
        <v>30</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2105</v>
      </c>
    </row>
    <row r="116" spans="2:65" s="1" customFormat="1" ht="16.5" customHeight="1">
      <c r="B116" s="39"/>
      <c r="C116" s="212" t="s">
        <v>308</v>
      </c>
      <c r="D116" s="212" t="s">
        <v>189</v>
      </c>
      <c r="E116" s="213" t="s">
        <v>2106</v>
      </c>
      <c r="F116" s="214" t="s">
        <v>2107</v>
      </c>
      <c r="G116" s="215" t="s">
        <v>598</v>
      </c>
      <c r="H116" s="216">
        <v>10</v>
      </c>
      <c r="I116" s="217"/>
      <c r="J116" s="218">
        <f>ROUND(I116*H116,2)</f>
        <v>0</v>
      </c>
      <c r="K116" s="214" t="s">
        <v>30</v>
      </c>
      <c r="L116" s="44"/>
      <c r="M116" s="260" t="s">
        <v>30</v>
      </c>
      <c r="N116" s="261" t="s">
        <v>49</v>
      </c>
      <c r="O116" s="262"/>
      <c r="P116" s="263">
        <f>O116*H116</f>
        <v>0</v>
      </c>
      <c r="Q116" s="263">
        <v>0</v>
      </c>
      <c r="R116" s="263">
        <f>Q116*H116</f>
        <v>0</v>
      </c>
      <c r="S116" s="263">
        <v>0</v>
      </c>
      <c r="T116" s="264">
        <f>S116*H116</f>
        <v>0</v>
      </c>
      <c r="AR116" s="223" t="s">
        <v>262</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2108</v>
      </c>
    </row>
    <row r="117" spans="2:12" s="1" customFormat="1" ht="6.95" customHeight="1">
      <c r="B117" s="59"/>
      <c r="C117" s="60"/>
      <c r="D117" s="60"/>
      <c r="E117" s="60"/>
      <c r="F117" s="60"/>
      <c r="G117" s="60"/>
      <c r="H117" s="60"/>
      <c r="I117" s="162"/>
      <c r="J117" s="60"/>
      <c r="K117" s="60"/>
      <c r="L117" s="44"/>
    </row>
  </sheetData>
  <sheetProtection password="CC35" sheet="1" objects="1" scenarios="1" formatColumns="0" formatRows="0" autoFilter="0"/>
  <autoFilter ref="C84:K11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ACG\kros</dc:creator>
  <cp:keywords/>
  <dc:description/>
  <cp:lastModifiedBy>ACG\kros</cp:lastModifiedBy>
  <dcterms:created xsi:type="dcterms:W3CDTF">2019-03-11T14:51:31Z</dcterms:created>
  <dcterms:modified xsi:type="dcterms:W3CDTF">2019-03-11T14:51:46Z</dcterms:modified>
  <cp:category/>
  <cp:version/>
  <cp:contentType/>
  <cp:contentStatus/>
</cp:coreProperties>
</file>