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35" windowHeight="8955" activeTab="2"/>
  </bookViews>
  <sheets>
    <sheet name="Krycí list" sheetId="1" r:id="rId1"/>
    <sheet name="Rekapitulace" sheetId="2" r:id="rId2"/>
    <sheet name="Rozpocet" sheetId="3" r:id="rId3"/>
  </sheets>
  <definedNames/>
  <calcPr fullCalcOnLoad="1"/>
</workbook>
</file>

<file path=xl/sharedStrings.xml><?xml version="1.0" encoding="utf-8"?>
<sst xmlns="http://schemas.openxmlformats.org/spreadsheetml/2006/main" count="629" uniqueCount="331">
  <si>
    <t>KRYCÍ LIST ROZPOČTU</t>
  </si>
  <si>
    <t>Název stavby</t>
  </si>
  <si>
    <t>Rozšíření optické metropolitní sítě v Třebíči na ul. Ant. Dvořáaka, U Kuchyňky a Žižkova</t>
  </si>
  <si>
    <t>JKSO</t>
  </si>
  <si>
    <t>828 82</t>
  </si>
  <si>
    <t>Kód stavby</t>
  </si>
  <si>
    <t>18-JK-102</t>
  </si>
  <si>
    <t>Název objektu</t>
  </si>
  <si>
    <t>Metropolitní síť města Třebíč</t>
  </si>
  <si>
    <t>EČO</t>
  </si>
  <si>
    <t>Kód objektu</t>
  </si>
  <si>
    <t>MAN</t>
  </si>
  <si>
    <t>Název části</t>
  </si>
  <si>
    <t xml:space="preserve"> </t>
  </si>
  <si>
    <t>Místo</t>
  </si>
  <si>
    <t>Třebíč, Podkláštěří</t>
  </si>
  <si>
    <t>Kód části</t>
  </si>
  <si>
    <t>Název podčásti</t>
  </si>
  <si>
    <t>Kód podčásti</t>
  </si>
  <si>
    <t>IČO</t>
  </si>
  <si>
    <t>DIČ</t>
  </si>
  <si>
    <t>Objednatel</t>
  </si>
  <si>
    <t>7089049</t>
  </si>
  <si>
    <t>CZ7089049</t>
  </si>
  <si>
    <t>Projektant</t>
  </si>
  <si>
    <t>Ing. Karel Tomek, autorizace: 1400201</t>
  </si>
  <si>
    <t>Zhotovitel</t>
  </si>
  <si>
    <t>Rozpočet číslo</t>
  </si>
  <si>
    <t>Zpracoval</t>
  </si>
  <si>
    <t>Dne</t>
  </si>
  <si>
    <t>C.4.1</t>
  </si>
  <si>
    <t>Ing. Josef Klíma</t>
  </si>
  <si>
    <t>19.03.2019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</si>
  <si>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</si>
  <si>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</si>
  <si>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</si>
  <si>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</si>
  <si>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</si>
  <si>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</si>
  <si>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</si>
  <si>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</si>
  <si>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</si>
  <si>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</si>
  <si>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</si>
  <si>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</si>
  <si>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</si>
  <si>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</si>
  <si>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</si>
  <si>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</si>
  <si>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</si>
  <si>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</si>
  <si>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</si>
  <si>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</si>
  <si>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</si>
  <si>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</si>
  <si>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</si>
  <si>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</si>
  <si>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</si>
  <si>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</si>
  <si>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</si>
  <si>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</si>
  <si>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</si>
  <si>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</si>
  <si>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</si>
  <si>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</si>
  <si>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</si>
  <si>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</si>
  <si>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</si>
  <si>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</si>
  <si>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</si>
  <si>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</si>
  <si>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</si>
  <si>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</si>
  <si>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</si>
  <si>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</si>
  <si>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</si>
  <si>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</si>
  <si>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</si>
  <si>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</si>
  <si>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</si>
  <si>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</si>
  <si>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</si>
  <si>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</si>
  <si>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</si>
  <si>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</si>
  <si>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</si>
  <si>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</si>
  <si>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</si>
  <si>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</si>
  <si>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28.03.2019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</si>
  <si>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</si>
  <si>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</si>
  <si>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</si>
  <si>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</si>
  <si>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</si>
  <si>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</si>
  <si>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</si>
  <si>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</si>
  <si>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</si>
  <si>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</si>
  <si>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</si>
  <si>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</si>
  <si>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</si>
  <si>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</si>
  <si>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</si>
  <si>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</si>
  <si>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</si>
  <si>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</si>
  <si>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</si>
  <si>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</si>
  <si>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</si>
  <si>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Práce a dodávky HSV</t>
  </si>
  <si>
    <t>0</t>
  </si>
  <si>
    <t>1</t>
  </si>
  <si>
    <t>Zemní práce</t>
  </si>
  <si>
    <t>K</t>
  </si>
  <si>
    <t>221</t>
  </si>
  <si>
    <t>113106123</t>
  </si>
  <si>
    <t>Rozebrání dlažeb nebo dílců komunikací pro pěší ze zámkových dlaždic - U Kuchyňky š 3 m</t>
  </si>
  <si>
    <t>m2</t>
  </si>
  <si>
    <t>2</t>
  </si>
  <si>
    <t>113106123.1</t>
  </si>
  <si>
    <t>Rozebrání dlažeb nebo dílců komunikací pro pěší ze zámkových dlaždic - Dr. Ant. Dvořáka š 0,9 m</t>
  </si>
  <si>
    <t>3</t>
  </si>
  <si>
    <t>113107121</t>
  </si>
  <si>
    <t>Odstranění podkladu pl do 50 m2 z kameniva drceného tl 100 mm - U Kuchyňky š 3 m</t>
  </si>
  <si>
    <t>4</t>
  </si>
  <si>
    <t>113107121.1</t>
  </si>
  <si>
    <t>Odstranění podkladu pl do 50 m2 z kameniva drceného tl 100 mm - Dr. Ant. Dvořáka š 0,9 m</t>
  </si>
  <si>
    <t>5</t>
  </si>
  <si>
    <t>113107113</t>
  </si>
  <si>
    <t>Odstranění podkladu pl do 50 m2 z kameniva těženého tl 300 mm</t>
  </si>
  <si>
    <t>6</t>
  </si>
  <si>
    <t>001</t>
  </si>
  <si>
    <t>120001101</t>
  </si>
  <si>
    <t>Příplatek za ztížení vykopávky v blízkosti podzemního vedení</t>
  </si>
  <si>
    <t>m3</t>
  </si>
  <si>
    <t>7</t>
  </si>
  <si>
    <t>171201211</t>
  </si>
  <si>
    <t>Poplatek za uložení odpadu ze sypaniny na skládce (skládkovné)</t>
  </si>
  <si>
    <t>t</t>
  </si>
  <si>
    <t>8</t>
  </si>
  <si>
    <t>PK</t>
  </si>
  <si>
    <t>421958110.R01</t>
  </si>
  <si>
    <t>Lávka dřevěná  - přechodová lávka - přemostění výkopů provizorní</t>
  </si>
  <si>
    <t>kus</t>
  </si>
  <si>
    <t>Komunikace</t>
  </si>
  <si>
    <t>9</t>
  </si>
  <si>
    <t>564251111.M01</t>
  </si>
  <si>
    <t>Podklad nebo podsyp ze štěrkopísku ŠP tl 150 mm - pod překopy komunikací</t>
  </si>
  <si>
    <t>10</t>
  </si>
  <si>
    <t>572713111</t>
  </si>
  <si>
    <t>Oprava vozovky asfaltovým recyklátem</t>
  </si>
  <si>
    <t>11</t>
  </si>
  <si>
    <t>577133111</t>
  </si>
  <si>
    <t>Asfaltový beton vrstva obrusná ACO 8 (ABJ) tl 40 mm š do 3 m z nemodifikovaného asfaltu</t>
  </si>
  <si>
    <t>12</t>
  </si>
  <si>
    <t>596211111</t>
  </si>
  <si>
    <t>Kladení zámkové dlažby komunikací pro pěší tl do 60 mm skupiny A pl do 100 m2 s provedením lože z kameniva těženého - U Kuchyňky š 3 m</t>
  </si>
  <si>
    <t>13</t>
  </si>
  <si>
    <t>M</t>
  </si>
  <si>
    <t>MAT</t>
  </si>
  <si>
    <t>592450400</t>
  </si>
  <si>
    <t>dlažba zámková - 20 % nový materiál</t>
  </si>
  <si>
    <t>14</t>
  </si>
  <si>
    <t>596211111.1</t>
  </si>
  <si>
    <t>Kladení zámkové dlažby komunikací pro pěší tl do 60 mm skupiny A pl do 100 m2 s provedením lože z kameniva těženého - Dr. Ant- Dvořáka š 0,9 m</t>
  </si>
  <si>
    <t>15</t>
  </si>
  <si>
    <t>592450400.1</t>
  </si>
  <si>
    <t>Práce a dodávky M</t>
  </si>
  <si>
    <t>21-M</t>
  </si>
  <si>
    <t>Elektromontáže</t>
  </si>
  <si>
    <t>16</t>
  </si>
  <si>
    <t>921</t>
  </si>
  <si>
    <t>210220001</t>
  </si>
  <si>
    <t>Montáž uzemňovacího vedení vodičů FeZn pomocí svorek na povrchu páskou do 120 mm2 (7 % prostřihů a překryvů)</t>
  </si>
  <si>
    <t>m</t>
  </si>
  <si>
    <t>17</t>
  </si>
  <si>
    <t>354420620</t>
  </si>
  <si>
    <t>páska zemnící 30 x 4 mm FeZn</t>
  </si>
  <si>
    <t>kg</t>
  </si>
  <si>
    <t>18</t>
  </si>
  <si>
    <t>354419860</t>
  </si>
  <si>
    <t>svorka odbočovací a spojovací SR 2a pro pásek 30x4 mm    FeZn</t>
  </si>
  <si>
    <t>19</t>
  </si>
  <si>
    <t>210220381</t>
  </si>
  <si>
    <t>Montáž ochranných prvků - lišty ochranné na povrch</t>
  </si>
  <si>
    <t>20</t>
  </si>
  <si>
    <t>345718700</t>
  </si>
  <si>
    <t>lišta elektroinstalační LHD 40 x 20 mm</t>
  </si>
  <si>
    <t>21</t>
  </si>
  <si>
    <t>210290931</t>
  </si>
  <si>
    <t>Provrt základů objektu DN 100, mocniosti do 80 cm - včetně zajištění dodávky el. E a chladicí vody</t>
  </si>
  <si>
    <t>22</t>
  </si>
  <si>
    <t>210290931.M01</t>
  </si>
  <si>
    <t>Vybourání prostupů stěnou vnitřní včetně zednického zapravení - uvedení do původního stavu</t>
  </si>
  <si>
    <t>23</t>
  </si>
  <si>
    <t>210800567</t>
  </si>
  <si>
    <t>Montáž měděných vodičů drátovacích CY, CYY 6 mm2 na povrchu volně</t>
  </si>
  <si>
    <t>24</t>
  </si>
  <si>
    <t>341408260</t>
  </si>
  <si>
    <t>vodič silový s Cu jádrem CY H07 V-U 6 mm2</t>
  </si>
  <si>
    <t>36-M</t>
  </si>
  <si>
    <t>Montáž prov.,měř. a regul. zařízení</t>
  </si>
  <si>
    <t>25</t>
  </si>
  <si>
    <t>936</t>
  </si>
  <si>
    <t>360080063</t>
  </si>
  <si>
    <t>Montáž optického konektoru E2000/APC na optické vlákno</t>
  </si>
  <si>
    <t>26</t>
  </si>
  <si>
    <t>405631240</t>
  </si>
  <si>
    <t>Optický pigtail SM 9/125um, konektor E2000/APC, délka 1 m</t>
  </si>
  <si>
    <t>46-M</t>
  </si>
  <si>
    <t>Zemní práce při extr.mont.pracích</t>
  </si>
  <si>
    <t>27</t>
  </si>
  <si>
    <t>946</t>
  </si>
  <si>
    <t>460200064</t>
  </si>
  <si>
    <t>Hloubení kabelových nezapažených rýh ručně š 40 cm, hl 80 cm, v hornině tř 4</t>
  </si>
  <si>
    <t>28</t>
  </si>
  <si>
    <t>460201603</t>
  </si>
  <si>
    <t>Hloubení kabelových nezapažených rýh jakýchkoli rozměrů strojně v hornině tř 3</t>
  </si>
  <si>
    <t>29</t>
  </si>
  <si>
    <t>460201604</t>
  </si>
  <si>
    <t>Hloubení kabelových nezapažených rýh jakýchkoli rozměrů strojně v hornině tř 4</t>
  </si>
  <si>
    <t>30</t>
  </si>
  <si>
    <t>460201605</t>
  </si>
  <si>
    <t>Hloubení kabelových nezapažených rýh jakýchkoli rozměrů strojně v hornině tř 5</t>
  </si>
  <si>
    <t>31</t>
  </si>
  <si>
    <t>460201606</t>
  </si>
  <si>
    <t>Hloubení kabelových nezapažených rýh jakýchkoli rozměrů strojně v hornině tř 6</t>
  </si>
  <si>
    <t>32</t>
  </si>
  <si>
    <t>460201607</t>
  </si>
  <si>
    <t>Hloubení kabelových nezapažených rýh jakýchkoli rozměrů strojně v hornině tř 7</t>
  </si>
  <si>
    <t>33</t>
  </si>
  <si>
    <t>460201611</t>
  </si>
  <si>
    <t>Zarovnání kabelových rýh š do 50 cm po výkopu strojně</t>
  </si>
  <si>
    <t>34</t>
  </si>
  <si>
    <t>469</t>
  </si>
  <si>
    <t>162301200</t>
  </si>
  <si>
    <t>Vodorovné přemístění výkopku z jakýchkoliv hornin na vzdálenost do 1000 m</t>
  </si>
  <si>
    <t>35</t>
  </si>
  <si>
    <t>171201201</t>
  </si>
  <si>
    <t>Uložení sypaniny na skládky</t>
  </si>
  <si>
    <t>36</t>
  </si>
  <si>
    <t>181102302</t>
  </si>
  <si>
    <t>Úprava pláně v zářezech se zhutněním</t>
  </si>
  <si>
    <t>37</t>
  </si>
  <si>
    <t>215901101</t>
  </si>
  <si>
    <t>Zhutnění podloží z hornin soudržných do 92% PS nebo nesoudržných sypkých I(d) do 0,8</t>
  </si>
  <si>
    <t>38</t>
  </si>
  <si>
    <t>460421101</t>
  </si>
  <si>
    <t>Lože chrániček z písku nebo štěrkopísku tl 10 cm nad kabel, bez zakrytí, šířky lože do 40 cm</t>
  </si>
  <si>
    <t>39</t>
  </si>
  <si>
    <t>460490013</t>
  </si>
  <si>
    <t>Krytí chrániček výstražnou fólií šířky 34 cm</t>
  </si>
  <si>
    <t>40</t>
  </si>
  <si>
    <t>283234200</t>
  </si>
  <si>
    <t>fólie varovná PE POLYNET šíře 33 cm</t>
  </si>
  <si>
    <t>41</t>
  </si>
  <si>
    <t>460560064</t>
  </si>
  <si>
    <t>Zásyp rýh ručně šířky 40 cm, hloubky 80 cm, z horniny třídy 4</t>
  </si>
  <si>
    <t>42</t>
  </si>
  <si>
    <t>564251111</t>
  </si>
  <si>
    <t>Podklad nebo podsyp ze štěrkopísku ŠP tl 150 mm - podklad pod chodníky</t>
  </si>
  <si>
    <t>43</t>
  </si>
  <si>
    <t>919735113</t>
  </si>
  <si>
    <t>Řezání stávajícího živičného krytu hl do 150 mm</t>
  </si>
  <si>
    <t>44</t>
  </si>
  <si>
    <t>460030095</t>
  </si>
  <si>
    <t>Vytrhání obrub ležatých silničních s odhozením nebo naložením na dopravní prostředek</t>
  </si>
  <si>
    <t>45</t>
  </si>
  <si>
    <t>979021113</t>
  </si>
  <si>
    <t>Očištění vybouraných obrubníků a krajníků silničních při překopech inženýrských sítí</t>
  </si>
  <si>
    <t>22-M</t>
  </si>
  <si>
    <t>Montáže oznam. a zabezp. zařízení</t>
  </si>
  <si>
    <t>46</t>
  </si>
  <si>
    <t>922</t>
  </si>
  <si>
    <t>220110346</t>
  </si>
  <si>
    <t>Montáž štítku kabelového průběžného</t>
  </si>
  <si>
    <t>47</t>
  </si>
  <si>
    <t>354421100M.01</t>
  </si>
  <si>
    <t>štítek plastový - označovací</t>
  </si>
  <si>
    <t>48</t>
  </si>
  <si>
    <t>220060423</t>
  </si>
  <si>
    <t>Položení ochranné trubky do kabelového lože průměru do 110 mm</t>
  </si>
  <si>
    <t>49</t>
  </si>
  <si>
    <t>345713530.M01</t>
  </si>
  <si>
    <t>trubka elektroinstalační ohebná KF 09110</t>
  </si>
  <si>
    <t>50</t>
  </si>
  <si>
    <t>345713530.M02</t>
  </si>
  <si>
    <t>trubka elektroinstalační ohebná KF 09075</t>
  </si>
  <si>
    <t>51</t>
  </si>
  <si>
    <t>220182022</t>
  </si>
  <si>
    <t>Uložení HDPE trubky pro optický kabel do výkopu bez zřízení lože a bez krytí</t>
  </si>
  <si>
    <t>52</t>
  </si>
  <si>
    <t>345713600.M01</t>
  </si>
  <si>
    <t>trubka elektroinstalační ohebná, HDPE 40/33 mm</t>
  </si>
  <si>
    <t>53</t>
  </si>
  <si>
    <t>220182023</t>
  </si>
  <si>
    <t>Kontrola tlakutěsnosti HDPE trubky za sekci</t>
  </si>
  <si>
    <t>54</t>
  </si>
  <si>
    <t>220182024</t>
  </si>
  <si>
    <t>Označení optického kabelu nebo spojky dvojicí magnetu - pozici určí správce sítě</t>
  </si>
  <si>
    <t>55</t>
  </si>
  <si>
    <t>220182025</t>
  </si>
  <si>
    <t>Kontrola průchodnosti trubky pro optický kabel</t>
  </si>
  <si>
    <t>km</t>
  </si>
  <si>
    <t>56</t>
  </si>
  <si>
    <t>220182026</t>
  </si>
  <si>
    <t>Montáž spojky nebo zátky DIN na HDPE trubce rovné nebo redukční</t>
  </si>
  <si>
    <t>57</t>
  </si>
  <si>
    <t>562411200</t>
  </si>
  <si>
    <t>spojka na optické vedení HDPE 40, certifikovaná</t>
  </si>
  <si>
    <t>58</t>
  </si>
  <si>
    <t>220182031</t>
  </si>
  <si>
    <t>Zatažení optického kabelu do ochranné HDPE trubky</t>
  </si>
  <si>
    <t>59</t>
  </si>
  <si>
    <t>345713600.M02</t>
  </si>
  <si>
    <t>Optický kabel SM 9/125, 12 vláken, venkovní/vnitřní</t>
  </si>
  <si>
    <t>60</t>
  </si>
  <si>
    <t>220182112</t>
  </si>
  <si>
    <t>Měření útlumu optického kabelu s 12 vlákny po položení nebo zavěšení</t>
  </si>
  <si>
    <t>61</t>
  </si>
  <si>
    <t>220182203</t>
  </si>
  <si>
    <t>M+D spojky optického kabelu s 24 vlákny</t>
  </si>
  <si>
    <t>62</t>
  </si>
  <si>
    <t>220182522</t>
  </si>
  <si>
    <t>Měření útlumu optického kabelu s 12 vlákny při montáži (po položení)  - měření TM i OTDR</t>
  </si>
  <si>
    <t>63</t>
  </si>
  <si>
    <t>220182512</t>
  </si>
  <si>
    <t>Komplexní vyzkoušení úseku optického kabelu s 12 vlákny pro 2 vlnové délky</t>
  </si>
  <si>
    <t xml:space="preserve">Kraj Vysočina, Žižkova 57, 587 33 Jihlava; Město Třebíč, Karlovo nám. 104/55 674 01 Třebíč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</si>
</sst>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###;\-####"/>
    <numFmt numFmtId="167" formatCode="#,##0.000;\-#,##0.000"/>
    <numFmt numFmtId="168" formatCode="#,##0.00000;\-#,##0.00000"/>
    <numFmt numFmtId="169" formatCode="#,##0.0;\-#,##0.0"/>
  </numFmts>
  <fonts count="54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178">
    <xf numFmtId="0" fontId="0" fillId="0" borderId="0" xfId="0" applyAlignment="1">
      <alignment vertical="top"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166" fontId="3" fillId="0" borderId="19" xfId="0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166" fontId="3" fillId="0" borderId="21" xfId="0" applyNumberFormat="1" applyFont="1" applyBorder="1" applyAlignment="1" applyProtection="1">
      <alignment horizontal="right" vertical="center"/>
      <protection/>
    </xf>
    <xf numFmtId="166" fontId="3" fillId="0" borderId="0" xfId="0" applyNumberFormat="1" applyFont="1" applyAlignment="1" applyProtection="1">
      <alignment horizontal="right" vertical="center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166" fontId="3" fillId="0" borderId="24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166" fontId="3" fillId="0" borderId="28" xfId="0" applyNumberFormat="1" applyFont="1" applyBorder="1" applyAlignment="1" applyProtection="1">
      <alignment horizontal="righ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166" fontId="3" fillId="0" borderId="29" xfId="0" applyNumberFormat="1" applyFont="1" applyBorder="1" applyAlignment="1" applyProtection="1">
      <alignment horizontal="right" vertical="center"/>
      <protection/>
    </xf>
    <xf numFmtId="49" fontId="3" fillId="0" borderId="26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37" fontId="0" fillId="0" borderId="38" xfId="0" applyNumberFormat="1" applyFont="1" applyBorder="1" applyAlignment="1" applyProtection="1">
      <alignment horizontal="right" vertical="center"/>
      <protection/>
    </xf>
    <xf numFmtId="37" fontId="0" fillId="0" borderId="39" xfId="0" applyNumberFormat="1" applyFont="1" applyBorder="1" applyAlignment="1" applyProtection="1">
      <alignment horizontal="right" vertical="center"/>
      <protection/>
    </xf>
    <xf numFmtId="37" fontId="7" fillId="33" borderId="40" xfId="0" applyNumberFormat="1" applyFont="1" applyFill="1" applyBorder="1" applyAlignment="1" applyProtection="1">
      <alignment horizontal="right" vertical="center"/>
      <protection/>
    </xf>
    <xf numFmtId="39" fontId="7" fillId="0" borderId="41" xfId="0" applyNumberFormat="1" applyFont="1" applyBorder="1" applyAlignment="1" applyProtection="1">
      <alignment horizontal="right" vertical="center"/>
      <protection/>
    </xf>
    <xf numFmtId="37" fontId="0" fillId="0" borderId="40" xfId="0" applyNumberFormat="1" applyFont="1" applyBorder="1" applyAlignment="1" applyProtection="1">
      <alignment horizontal="right" vertical="center"/>
      <protection/>
    </xf>
    <xf numFmtId="37" fontId="0" fillId="0" borderId="41" xfId="0" applyNumberFormat="1" applyFont="1" applyBorder="1" applyAlignment="1" applyProtection="1">
      <alignment horizontal="right" vertical="center"/>
      <protection/>
    </xf>
    <xf numFmtId="37" fontId="7" fillId="0" borderId="39" xfId="0" applyNumberFormat="1" applyFont="1" applyBorder="1" applyAlignment="1" applyProtection="1">
      <alignment horizontal="right" vertical="center"/>
      <protection/>
    </xf>
    <xf numFmtId="39" fontId="7" fillId="0" borderId="39" xfId="0" applyNumberFormat="1" applyFont="1" applyBorder="1" applyAlignment="1" applyProtection="1">
      <alignment horizontal="right" vertical="center"/>
      <protection/>
    </xf>
    <xf numFmtId="37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6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39" fontId="7" fillId="0" borderId="27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39" fontId="0" fillId="33" borderId="27" xfId="0" applyNumberFormat="1" applyFont="1" applyFill="1" applyBorder="1" applyAlignment="1" applyProtection="1">
      <alignment horizontal="right" vertical="center"/>
      <protection/>
    </xf>
    <xf numFmtId="37" fontId="0" fillId="0" borderId="28" xfId="0" applyNumberFormat="1" applyFont="1" applyBorder="1" applyAlignment="1" applyProtection="1">
      <alignment horizontal="right" vertical="center"/>
      <protection/>
    </xf>
    <xf numFmtId="0" fontId="10" fillId="33" borderId="28" xfId="0" applyFont="1" applyFill="1" applyBorder="1" applyAlignment="1" applyProtection="1">
      <alignment horizontal="right" vertical="center"/>
      <protection/>
    </xf>
    <xf numFmtId="0" fontId="10" fillId="0" borderId="29" xfId="0" applyFont="1" applyBorder="1" applyAlignment="1" applyProtection="1">
      <alignment horizontal="left" vertical="center"/>
      <protection/>
    </xf>
    <xf numFmtId="39" fontId="7" fillId="33" borderId="27" xfId="0" applyNumberFormat="1" applyFont="1" applyFill="1" applyBorder="1" applyAlignment="1" applyProtection="1">
      <alignment horizontal="righ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6" fontId="2" fillId="0" borderId="45" xfId="0" applyNumberFormat="1" applyFont="1" applyBorder="1" applyAlignment="1" applyProtection="1">
      <alignment horizontal="center" vertical="center"/>
      <protection/>
    </xf>
    <xf numFmtId="37" fontId="0" fillId="0" borderId="27" xfId="0" applyNumberFormat="1" applyFont="1" applyBorder="1" applyAlignment="1" applyProtection="1">
      <alignment horizontal="right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39" fontId="7" fillId="0" borderId="30" xfId="0" applyNumberFormat="1" applyFont="1" applyBorder="1" applyAlignment="1" applyProtection="1">
      <alignment horizontal="right" vertical="center"/>
      <protection/>
    </xf>
    <xf numFmtId="39" fontId="0" fillId="0" borderId="30" xfId="0" applyNumberFormat="1" applyFont="1" applyBorder="1" applyAlignment="1" applyProtection="1">
      <alignment horizontal="right" vertical="center"/>
      <protection/>
    </xf>
    <xf numFmtId="37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6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39" fontId="7" fillId="0" borderId="48" xfId="0" applyNumberFormat="1" applyFont="1" applyBorder="1" applyAlignment="1" applyProtection="1">
      <alignment horizontal="right" vertical="center"/>
      <protection/>
    </xf>
    <xf numFmtId="39" fontId="7" fillId="33" borderId="31" xfId="0" applyNumberFormat="1" applyFont="1" applyFill="1" applyBorder="1" applyAlignment="1" applyProtection="1">
      <alignment horizontal="right" vertical="center"/>
      <protection/>
    </xf>
    <xf numFmtId="37" fontId="11" fillId="0" borderId="16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37" fontId="3" fillId="0" borderId="23" xfId="0" applyNumberFormat="1" applyFont="1" applyBorder="1" applyAlignment="1" applyProtection="1">
      <alignment horizontal="right" vertical="center"/>
      <protection/>
    </xf>
    <xf numFmtId="39" fontId="3" fillId="0" borderId="27" xfId="0" applyNumberFormat="1" applyFont="1" applyBorder="1" applyAlignment="1" applyProtection="1">
      <alignment horizontal="right" vertical="center"/>
      <protection/>
    </xf>
    <xf numFmtId="39" fontId="7" fillId="0" borderId="23" xfId="0" applyNumberFormat="1" applyFont="1" applyBorder="1" applyAlignment="1" applyProtection="1">
      <alignment horizontal="right" vertical="center"/>
      <protection/>
    </xf>
    <xf numFmtId="0" fontId="2" fillId="0" borderId="52" xfId="0" applyFont="1" applyBorder="1" applyAlignment="1" applyProtection="1">
      <alignment horizontal="lef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37" fontId="3" fillId="0" borderId="27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39" fontId="12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39" fontId="7" fillId="33" borderId="41" xfId="0" applyNumberFormat="1" applyFont="1" applyFill="1" applyBorder="1" applyAlignment="1" applyProtection="1">
      <alignment horizontal="right" vertical="center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6" fontId="3" fillId="34" borderId="47" xfId="0" applyNumberFormat="1" applyFont="1" applyFill="1" applyBorder="1" applyAlignment="1" applyProtection="1">
      <alignment horizontal="center" vertical="center"/>
      <protection/>
    </xf>
    <xf numFmtId="166" fontId="3" fillId="34" borderId="61" xfId="0" applyNumberFormat="1" applyFont="1" applyFill="1" applyBorder="1" applyAlignment="1" applyProtection="1">
      <alignment horizontal="center" vertical="center"/>
      <protection/>
    </xf>
    <xf numFmtId="166" fontId="3" fillId="34" borderId="62" xfId="0" applyNumberFormat="1" applyFont="1" applyFill="1" applyBorder="1" applyAlignment="1" applyProtection="1">
      <alignment horizontal="center" vertical="center"/>
      <protection/>
    </xf>
    <xf numFmtId="166" fontId="3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39" fontId="15" fillId="0" borderId="0" xfId="0" applyNumberFormat="1" applyFont="1" applyAlignment="1" applyProtection="1">
      <alignment horizontal="right" vertical="center"/>
      <protection/>
    </xf>
    <xf numFmtId="167" fontId="15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39" fontId="16" fillId="0" borderId="0" xfId="0" applyNumberFormat="1" applyFont="1" applyAlignment="1" applyProtection="1">
      <alignment horizontal="right" vertical="center"/>
      <protection/>
    </xf>
    <xf numFmtId="167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39" fontId="18" fillId="0" borderId="0" xfId="0" applyNumberFormat="1" applyFont="1" applyAlignment="1" applyProtection="1">
      <alignment horizontal="right" vertical="center"/>
      <protection/>
    </xf>
    <xf numFmtId="167" fontId="18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60" xfId="0" applyFont="1" applyFill="1" applyBorder="1" applyAlignment="1" applyProtection="1">
      <alignment horizontal="center" vertical="center" wrapText="1"/>
      <protection/>
    </xf>
    <xf numFmtId="166" fontId="2" fillId="34" borderId="40" xfId="0" applyNumberFormat="1" applyFont="1" applyFill="1" applyBorder="1" applyAlignment="1" applyProtection="1">
      <alignment horizontal="center" vertical="center"/>
      <protection/>
    </xf>
    <xf numFmtId="166" fontId="2" fillId="34" borderId="62" xfId="0" applyNumberFormat="1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39" fontId="15" fillId="0" borderId="11" xfId="0" applyNumberFormat="1" applyFont="1" applyBorder="1" applyAlignment="1" applyProtection="1">
      <alignment horizontal="right" vertical="center"/>
      <protection/>
    </xf>
    <xf numFmtId="167" fontId="15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167" fontId="2" fillId="0" borderId="0" xfId="0" applyNumberFormat="1" applyFont="1" applyAlignment="1" applyProtection="1">
      <alignment horizontal="right" vertical="center"/>
      <protection/>
    </xf>
    <xf numFmtId="39" fontId="2" fillId="33" borderId="0" xfId="0" applyNumberFormat="1" applyFont="1" applyFill="1" applyAlignment="1" applyProtection="1">
      <alignment horizontal="right" vertical="center"/>
      <protection/>
    </xf>
    <xf numFmtId="39" fontId="2" fillId="0" borderId="0" xfId="0" applyNumberFormat="1" applyFont="1" applyAlignment="1" applyProtection="1">
      <alignment horizontal="right" vertical="center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9" fontId="2" fillId="33" borderId="0" xfId="0" applyNumberFormat="1" applyFont="1" applyFill="1" applyAlignment="1" applyProtection="1">
      <alignment horizontal="right" vertical="center"/>
      <protection/>
    </xf>
    <xf numFmtId="37" fontId="2" fillId="0" borderId="0" xfId="0" applyNumberFormat="1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167" fontId="19" fillId="0" borderId="0" xfId="0" applyNumberFormat="1" applyFont="1" applyAlignment="1" applyProtection="1">
      <alignment horizontal="right" vertical="center"/>
      <protection/>
    </xf>
    <xf numFmtId="39" fontId="19" fillId="33" borderId="0" xfId="0" applyNumberFormat="1" applyFont="1" applyFill="1" applyAlignment="1" applyProtection="1">
      <alignment horizontal="right" vertical="center"/>
      <protection/>
    </xf>
    <xf numFmtId="39" fontId="19" fillId="0" borderId="0" xfId="0" applyNumberFormat="1" applyFont="1" applyAlignment="1" applyProtection="1">
      <alignment horizontal="right" vertical="center"/>
      <protection/>
    </xf>
    <xf numFmtId="168" fontId="19" fillId="0" borderId="0" xfId="0" applyNumberFormat="1" applyFont="1" applyAlignment="1" applyProtection="1">
      <alignment horizontal="right" vertical="center"/>
      <protection/>
    </xf>
    <xf numFmtId="169" fontId="19" fillId="33" borderId="0" xfId="0" applyNumberFormat="1" applyFont="1" applyFill="1" applyAlignment="1" applyProtection="1">
      <alignment horizontal="right" vertical="center"/>
      <protection/>
    </xf>
    <xf numFmtId="37" fontId="19" fillId="0" borderId="0" xfId="0" applyNumberFormat="1" applyFont="1" applyAlignment="1" applyProtection="1">
      <alignment horizontal="righ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showGridLines="0" zoomScalePageLayoutView="0" workbookViewId="0" topLeftCell="A1">
      <selection activeCell="E26" sqref="E26"/>
    </sheetView>
  </sheetViews>
  <sheetFormatPr defaultColWidth="9.140625" defaultRowHeight="12.75" customHeight="1"/>
  <cols>
    <col min="1" max="1" width="2.421875" style="1" customWidth="1"/>
    <col min="2" max="2" width="1.8515625" style="1" customWidth="1"/>
    <col min="3" max="3" width="2.7109375" style="1" customWidth="1"/>
    <col min="4" max="4" width="6.8515625" style="1" customWidth="1"/>
    <col min="5" max="5" width="13.57421875" style="1" customWidth="1"/>
    <col min="6" max="6" width="0.5625" style="1" customWidth="1"/>
    <col min="7" max="7" width="2.57421875" style="1" customWidth="1"/>
    <col min="8" max="8" width="2.7109375" style="1" customWidth="1"/>
    <col min="9" max="9" width="9.7109375" style="1" customWidth="1"/>
    <col min="10" max="10" width="13.57421875" style="1" customWidth="1"/>
    <col min="11" max="11" width="0.71875" style="1" customWidth="1"/>
    <col min="12" max="12" width="2.421875" style="1" customWidth="1"/>
    <col min="13" max="13" width="2.8515625" style="1" customWidth="1"/>
    <col min="14" max="14" width="2.00390625" style="1" customWidth="1"/>
    <col min="15" max="15" width="12.7109375" style="1" customWidth="1"/>
    <col min="16" max="16" width="2.8515625" style="1" customWidth="1"/>
    <col min="17" max="17" width="2.00390625" style="1" customWidth="1"/>
    <col min="18" max="18" width="13.57421875" style="1" customWidth="1"/>
    <col min="19" max="19" width="0.5625" style="1" customWidth="1"/>
    <col min="20" max="16384" width="9.140625" style="1" customWidth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15" customHeight="1">
      <c r="A5" s="15"/>
      <c r="B5" s="16" t="s">
        <v>1</v>
      </c>
      <c r="C5" s="16"/>
      <c r="D5" s="16"/>
      <c r="E5" s="17" t="s">
        <v>2</v>
      </c>
      <c r="F5" s="18"/>
      <c r="G5" s="18"/>
      <c r="H5" s="18"/>
      <c r="I5" s="18"/>
      <c r="J5" s="19"/>
      <c r="K5" s="16"/>
      <c r="L5" s="16"/>
      <c r="M5" s="16"/>
      <c r="N5" s="16"/>
      <c r="O5" s="16" t="s">
        <v>3</v>
      </c>
      <c r="P5" s="17" t="s">
        <v>4</v>
      </c>
      <c r="Q5" s="20"/>
      <c r="R5" s="19"/>
      <c r="S5" s="21"/>
    </row>
    <row r="6" spans="1:19" ht="17.25" customHeight="1" hidden="1">
      <c r="A6" s="15"/>
      <c r="B6" s="16" t="s">
        <v>5</v>
      </c>
      <c r="C6" s="16"/>
      <c r="D6" s="16"/>
      <c r="E6" s="22" t="s">
        <v>6</v>
      </c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7.25" customHeight="1">
      <c r="A7" s="15"/>
      <c r="B7" s="16" t="s">
        <v>7</v>
      </c>
      <c r="C7" s="16"/>
      <c r="D7" s="16"/>
      <c r="E7" s="22" t="s">
        <v>8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9</v>
      </c>
      <c r="P7" s="22"/>
      <c r="Q7" s="25"/>
      <c r="R7" s="23"/>
      <c r="S7" s="21"/>
    </row>
    <row r="8" spans="1:19" ht="17.25" customHeight="1" hidden="1">
      <c r="A8" s="15"/>
      <c r="B8" s="16" t="s">
        <v>10</v>
      </c>
      <c r="C8" s="16"/>
      <c r="D8" s="16"/>
      <c r="E8" s="22" t="s">
        <v>11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7.25" customHeight="1">
      <c r="A9" s="15"/>
      <c r="B9" s="16" t="s">
        <v>12</v>
      </c>
      <c r="C9" s="16"/>
      <c r="D9" s="16"/>
      <c r="E9" s="26" t="s">
        <v>13</v>
      </c>
      <c r="F9" s="27"/>
      <c r="G9" s="27"/>
      <c r="H9" s="27"/>
      <c r="I9" s="27"/>
      <c r="J9" s="28"/>
      <c r="K9" s="16"/>
      <c r="L9" s="16"/>
      <c r="M9" s="16"/>
      <c r="N9" s="16"/>
      <c r="O9" s="16" t="s">
        <v>14</v>
      </c>
      <c r="P9" s="29" t="s">
        <v>15</v>
      </c>
      <c r="Q9" s="30"/>
      <c r="R9" s="28"/>
      <c r="S9" s="21"/>
    </row>
    <row r="10" spans="1:19" ht="17.25" customHeight="1" hidden="1">
      <c r="A10" s="15"/>
      <c r="B10" s="16" t="s">
        <v>16</v>
      </c>
      <c r="C10" s="16"/>
      <c r="D10" s="16"/>
      <c r="E10" s="31" t="s">
        <v>13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customHeight="1" hidden="1">
      <c r="A11" s="15"/>
      <c r="B11" s="16" t="s">
        <v>17</v>
      </c>
      <c r="C11" s="16"/>
      <c r="D11" s="16"/>
      <c r="E11" s="31" t="s">
        <v>13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customHeight="1" hidden="1">
      <c r="A12" s="15"/>
      <c r="B12" s="16" t="s">
        <v>18</v>
      </c>
      <c r="C12" s="16"/>
      <c r="D12" s="16"/>
      <c r="E12" s="31" t="s">
        <v>13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customHeight="1" hidden="1">
      <c r="A13" s="15"/>
      <c r="B13" s="16"/>
      <c r="C13" s="16"/>
      <c r="D13" s="16"/>
      <c r="E13" s="31" t="s">
        <v>13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customHeight="1" hidden="1">
      <c r="A14" s="15"/>
      <c r="B14" s="16"/>
      <c r="C14" s="16"/>
      <c r="D14" s="16"/>
      <c r="E14" s="31" t="s">
        <v>13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customHeight="1" hidden="1">
      <c r="A15" s="15"/>
      <c r="B15" s="16"/>
      <c r="C15" s="16"/>
      <c r="D15" s="16"/>
      <c r="E15" s="31" t="s">
        <v>13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customHeight="1" hidden="1">
      <c r="A16" s="15"/>
      <c r="B16" s="16"/>
      <c r="C16" s="16"/>
      <c r="D16" s="16"/>
      <c r="E16" s="31" t="s">
        <v>13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customHeight="1" hidden="1">
      <c r="A17" s="15"/>
      <c r="B17" s="16"/>
      <c r="C17" s="16"/>
      <c r="D17" s="16"/>
      <c r="E17" s="31" t="s">
        <v>13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customHeight="1" hidden="1">
      <c r="A18" s="15"/>
      <c r="B18" s="16"/>
      <c r="C18" s="16"/>
      <c r="D18" s="16"/>
      <c r="E18" s="31" t="s">
        <v>13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customHeight="1" hidden="1">
      <c r="A19" s="15"/>
      <c r="B19" s="16"/>
      <c r="C19" s="16"/>
      <c r="D19" s="16"/>
      <c r="E19" s="31" t="s">
        <v>13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customHeight="1" hidden="1">
      <c r="A20" s="15"/>
      <c r="B20" s="16"/>
      <c r="C20" s="16"/>
      <c r="D20" s="16"/>
      <c r="E20" s="31" t="s">
        <v>13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customHeight="1" hidden="1">
      <c r="A21" s="15"/>
      <c r="B21" s="16"/>
      <c r="C21" s="16"/>
      <c r="D21" s="16"/>
      <c r="E21" s="31" t="s">
        <v>13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customHeight="1" hidden="1">
      <c r="A22" s="15"/>
      <c r="B22" s="16"/>
      <c r="C22" s="16"/>
      <c r="D22" s="16"/>
      <c r="E22" s="31" t="s">
        <v>13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customHeight="1" hidden="1">
      <c r="A23" s="15"/>
      <c r="B23" s="16"/>
      <c r="C23" s="16"/>
      <c r="D23" s="16"/>
      <c r="E23" s="31" t="s">
        <v>13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customHeight="1" hidden="1">
      <c r="A24" s="15"/>
      <c r="B24" s="16"/>
      <c r="C24" s="16"/>
      <c r="D24" s="16"/>
      <c r="E24" s="31" t="s">
        <v>13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19</v>
      </c>
      <c r="P25" s="16" t="s">
        <v>20</v>
      </c>
      <c r="Q25" s="16"/>
      <c r="R25" s="16"/>
      <c r="S25" s="21"/>
    </row>
    <row r="26" spans="1:19" ht="17.25" customHeight="1">
      <c r="A26" s="15"/>
      <c r="B26" s="16" t="s">
        <v>21</v>
      </c>
      <c r="C26" s="16"/>
      <c r="D26" s="16"/>
      <c r="E26" s="17" t="s">
        <v>330</v>
      </c>
      <c r="F26" s="18"/>
      <c r="G26" s="18"/>
      <c r="H26" s="18"/>
      <c r="I26" s="18"/>
      <c r="J26" s="19"/>
      <c r="K26" s="16"/>
      <c r="L26" s="16"/>
      <c r="M26" s="16"/>
      <c r="N26" s="16"/>
      <c r="O26" s="32" t="s">
        <v>22</v>
      </c>
      <c r="P26" s="33" t="s">
        <v>23</v>
      </c>
      <c r="Q26" s="34"/>
      <c r="R26" s="35"/>
      <c r="S26" s="21"/>
    </row>
    <row r="27" spans="1:19" ht="17.25" customHeight="1">
      <c r="A27" s="15"/>
      <c r="B27" s="16" t="s">
        <v>24</v>
      </c>
      <c r="C27" s="16"/>
      <c r="D27" s="16"/>
      <c r="E27" s="22" t="s">
        <v>25</v>
      </c>
      <c r="F27" s="16"/>
      <c r="G27" s="16"/>
      <c r="H27" s="16"/>
      <c r="I27" s="16"/>
      <c r="J27" s="23"/>
      <c r="K27" s="16"/>
      <c r="L27" s="16"/>
      <c r="M27" s="16"/>
      <c r="N27" s="16"/>
      <c r="O27" s="32"/>
      <c r="P27" s="33"/>
      <c r="Q27" s="34"/>
      <c r="R27" s="35"/>
      <c r="S27" s="21"/>
    </row>
    <row r="28" spans="1:19" ht="17.25" customHeight="1">
      <c r="A28" s="15"/>
      <c r="B28" s="16" t="s">
        <v>26</v>
      </c>
      <c r="C28" s="16"/>
      <c r="D28" s="16"/>
      <c r="E28" s="22" t="s">
        <v>13</v>
      </c>
      <c r="F28" s="16"/>
      <c r="G28" s="16"/>
      <c r="H28" s="16"/>
      <c r="I28" s="16"/>
      <c r="J28" s="23"/>
      <c r="K28" s="16"/>
      <c r="L28" s="16"/>
      <c r="M28" s="16"/>
      <c r="N28" s="16"/>
      <c r="O28" s="32"/>
      <c r="P28" s="33"/>
      <c r="Q28" s="34"/>
      <c r="R28" s="35"/>
      <c r="S28" s="21"/>
    </row>
    <row r="29" spans="1:19" ht="17.25" customHeight="1">
      <c r="A29" s="15"/>
      <c r="B29" s="16"/>
      <c r="C29" s="16"/>
      <c r="D29" s="16"/>
      <c r="E29" s="29"/>
      <c r="F29" s="27"/>
      <c r="G29" s="27"/>
      <c r="H29" s="27"/>
      <c r="I29" s="27"/>
      <c r="J29" s="28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6" t="s">
        <v>27</v>
      </c>
      <c r="F30" s="16"/>
      <c r="G30" s="16" t="s">
        <v>28</v>
      </c>
      <c r="H30" s="16"/>
      <c r="I30" s="16"/>
      <c r="J30" s="16"/>
      <c r="K30" s="16"/>
      <c r="L30" s="16"/>
      <c r="M30" s="16"/>
      <c r="N30" s="16"/>
      <c r="O30" s="36" t="s">
        <v>29</v>
      </c>
      <c r="P30" s="25"/>
      <c r="Q30" s="25"/>
      <c r="R30" s="37"/>
      <c r="S30" s="21"/>
    </row>
    <row r="31" spans="1:19" ht="17.25" customHeight="1">
      <c r="A31" s="15"/>
      <c r="B31" s="16"/>
      <c r="C31" s="16"/>
      <c r="D31" s="16"/>
      <c r="E31" s="32" t="s">
        <v>30</v>
      </c>
      <c r="F31" s="16"/>
      <c r="G31" s="33" t="s">
        <v>31</v>
      </c>
      <c r="H31" s="38"/>
      <c r="I31" s="39"/>
      <c r="J31" s="16"/>
      <c r="K31" s="16"/>
      <c r="L31" s="16"/>
      <c r="M31" s="16"/>
      <c r="N31" s="16"/>
      <c r="O31" s="40" t="s">
        <v>32</v>
      </c>
      <c r="P31" s="25"/>
      <c r="Q31" s="25"/>
      <c r="R31" s="41"/>
      <c r="S31" s="21"/>
    </row>
    <row r="32" spans="1:19" ht="8.25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  <row r="33" spans="1:19" ht="20.25" customHeight="1">
      <c r="A33" s="45"/>
      <c r="B33" s="46"/>
      <c r="C33" s="46"/>
      <c r="D33" s="46"/>
      <c r="E33" s="47" t="s">
        <v>33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8"/>
    </row>
    <row r="34" spans="1:19" ht="20.25" customHeight="1">
      <c r="A34" s="49" t="s">
        <v>34</v>
      </c>
      <c r="B34" s="50"/>
      <c r="C34" s="50"/>
      <c r="D34" s="51"/>
      <c r="E34" s="52" t="s">
        <v>35</v>
      </c>
      <c r="F34" s="51"/>
      <c r="G34" s="52" t="s">
        <v>36</v>
      </c>
      <c r="H34" s="50"/>
      <c r="I34" s="51"/>
      <c r="J34" s="52" t="s">
        <v>37</v>
      </c>
      <c r="K34" s="50"/>
      <c r="L34" s="52" t="s">
        <v>38</v>
      </c>
      <c r="M34" s="50"/>
      <c r="N34" s="50"/>
      <c r="O34" s="51"/>
      <c r="P34" s="52" t="s">
        <v>39</v>
      </c>
      <c r="Q34" s="50"/>
      <c r="R34" s="50"/>
      <c r="S34" s="53"/>
    </row>
    <row r="35" spans="1:19" ht="20.25" customHeight="1">
      <c r="A35" s="54"/>
      <c r="B35" s="55"/>
      <c r="C35" s="55"/>
      <c r="D35" s="56">
        <v>0</v>
      </c>
      <c r="E35" s="57">
        <f>IF(D35=0,0,R47/D35)</f>
        <v>0</v>
      </c>
      <c r="F35" s="58"/>
      <c r="G35" s="59"/>
      <c r="H35" s="55"/>
      <c r="I35" s="56">
        <v>0</v>
      </c>
      <c r="J35" s="57">
        <f>IF(I35=0,0,R47/I35)</f>
        <v>0</v>
      </c>
      <c r="K35" s="60"/>
      <c r="L35" s="59"/>
      <c r="M35" s="55"/>
      <c r="N35" s="55"/>
      <c r="O35" s="56">
        <v>0</v>
      </c>
      <c r="P35" s="59"/>
      <c r="Q35" s="55"/>
      <c r="R35" s="61">
        <f>IF(O35=0,0,R47/O35)</f>
        <v>0</v>
      </c>
      <c r="S35" s="62"/>
    </row>
    <row r="36" spans="1:19" ht="20.25" customHeight="1">
      <c r="A36" s="45"/>
      <c r="B36" s="46"/>
      <c r="C36" s="46"/>
      <c r="D36" s="46"/>
      <c r="E36" s="47" t="s">
        <v>40</v>
      </c>
      <c r="F36" s="46"/>
      <c r="G36" s="46"/>
      <c r="H36" s="46"/>
      <c r="I36" s="46"/>
      <c r="J36" s="63" t="s">
        <v>41</v>
      </c>
      <c r="K36" s="46"/>
      <c r="L36" s="46"/>
      <c r="M36" s="46"/>
      <c r="N36" s="46"/>
      <c r="O36" s="46"/>
      <c r="P36" s="46"/>
      <c r="Q36" s="46"/>
      <c r="R36" s="46"/>
      <c r="S36" s="48"/>
    </row>
    <row r="37" spans="1:19" ht="20.25" customHeight="1">
      <c r="A37" s="64" t="s">
        <v>42</v>
      </c>
      <c r="B37" s="65"/>
      <c r="C37" s="66" t="s">
        <v>43</v>
      </c>
      <c r="D37" s="67"/>
      <c r="E37" s="67"/>
      <c r="F37" s="68"/>
      <c r="G37" s="64" t="s">
        <v>44</v>
      </c>
      <c r="H37" s="69"/>
      <c r="I37" s="66" t="s">
        <v>45</v>
      </c>
      <c r="J37" s="67"/>
      <c r="K37" s="67"/>
      <c r="L37" s="64" t="s">
        <v>46</v>
      </c>
      <c r="M37" s="69"/>
      <c r="N37" s="66" t="s">
        <v>47</v>
      </c>
      <c r="O37" s="67"/>
      <c r="P37" s="67"/>
      <c r="Q37" s="67"/>
      <c r="R37" s="67"/>
      <c r="S37" s="68"/>
    </row>
    <row r="38" spans="1:19" ht="20.25" customHeight="1">
      <c r="A38" s="70">
        <v>1</v>
      </c>
      <c r="B38" s="71" t="s">
        <v>48</v>
      </c>
      <c r="C38" s="19"/>
      <c r="D38" s="72" t="s">
        <v>49</v>
      </c>
      <c r="E38" s="73">
        <v>0</v>
      </c>
      <c r="F38" s="74"/>
      <c r="G38" s="70">
        <v>8</v>
      </c>
      <c r="H38" s="75" t="s">
        <v>50</v>
      </c>
      <c r="I38" s="35"/>
      <c r="J38" s="76">
        <v>0</v>
      </c>
      <c r="K38" s="77"/>
      <c r="L38" s="70">
        <v>13</v>
      </c>
      <c r="M38" s="33" t="s">
        <v>51</v>
      </c>
      <c r="N38" s="38"/>
      <c r="O38" s="38"/>
      <c r="P38" s="78"/>
      <c r="Q38" s="79" t="s">
        <v>52</v>
      </c>
      <c r="R38" s="80">
        <v>0</v>
      </c>
      <c r="S38" s="74"/>
    </row>
    <row r="39" spans="1:19" ht="20.25" customHeight="1">
      <c r="A39" s="70">
        <v>2</v>
      </c>
      <c r="B39" s="81"/>
      <c r="C39" s="28"/>
      <c r="D39" s="72" t="s">
        <v>53</v>
      </c>
      <c r="E39" s="73">
        <v>0</v>
      </c>
      <c r="F39" s="74"/>
      <c r="G39" s="70">
        <v>9</v>
      </c>
      <c r="H39" s="16" t="s">
        <v>54</v>
      </c>
      <c r="I39" s="72"/>
      <c r="J39" s="76">
        <v>0</v>
      </c>
      <c r="K39" s="77"/>
      <c r="L39" s="70">
        <v>14</v>
      </c>
      <c r="M39" s="33" t="s">
        <v>55</v>
      </c>
      <c r="N39" s="38"/>
      <c r="O39" s="38"/>
      <c r="P39" s="78"/>
      <c r="Q39" s="79" t="s">
        <v>52</v>
      </c>
      <c r="R39" s="80">
        <v>0</v>
      </c>
      <c r="S39" s="74"/>
    </row>
    <row r="40" spans="1:19" ht="20.25" customHeight="1">
      <c r="A40" s="70">
        <v>3</v>
      </c>
      <c r="B40" s="71" t="s">
        <v>56</v>
      </c>
      <c r="C40" s="19"/>
      <c r="D40" s="72" t="s">
        <v>49</v>
      </c>
      <c r="E40" s="73">
        <v>0</v>
      </c>
      <c r="F40" s="74"/>
      <c r="G40" s="70">
        <v>10</v>
      </c>
      <c r="H40" s="75" t="s">
        <v>57</v>
      </c>
      <c r="I40" s="35"/>
      <c r="J40" s="76">
        <v>0</v>
      </c>
      <c r="K40" s="77"/>
      <c r="L40" s="70">
        <v>15</v>
      </c>
      <c r="M40" s="33" t="s">
        <v>58</v>
      </c>
      <c r="N40" s="38"/>
      <c r="O40" s="38"/>
      <c r="P40" s="78"/>
      <c r="Q40" s="79" t="s">
        <v>52</v>
      </c>
      <c r="R40" s="80">
        <v>0</v>
      </c>
      <c r="S40" s="74"/>
    </row>
    <row r="41" spans="1:19" ht="20.25" customHeight="1">
      <c r="A41" s="70">
        <v>4</v>
      </c>
      <c r="B41" s="81"/>
      <c r="C41" s="28"/>
      <c r="D41" s="72" t="s">
        <v>53</v>
      </c>
      <c r="E41" s="73">
        <v>0</v>
      </c>
      <c r="F41" s="74"/>
      <c r="G41" s="70">
        <v>11</v>
      </c>
      <c r="H41" s="75"/>
      <c r="I41" s="35"/>
      <c r="J41" s="76">
        <v>0</v>
      </c>
      <c r="K41" s="77"/>
      <c r="L41" s="70">
        <v>16</v>
      </c>
      <c r="M41" s="33" t="s">
        <v>59</v>
      </c>
      <c r="N41" s="38"/>
      <c r="O41" s="38"/>
      <c r="P41" s="78"/>
      <c r="Q41" s="79" t="s">
        <v>52</v>
      </c>
      <c r="R41" s="80">
        <v>0</v>
      </c>
      <c r="S41" s="74"/>
    </row>
    <row r="42" spans="1:19" ht="20.25" customHeight="1">
      <c r="A42" s="70">
        <v>5</v>
      </c>
      <c r="B42" s="71" t="s">
        <v>60</v>
      </c>
      <c r="C42" s="19"/>
      <c r="D42" s="72" t="s">
        <v>49</v>
      </c>
      <c r="E42" s="73">
        <v>0</v>
      </c>
      <c r="F42" s="74"/>
      <c r="G42" s="82"/>
      <c r="H42" s="38"/>
      <c r="I42" s="35"/>
      <c r="J42" s="83"/>
      <c r="K42" s="77"/>
      <c r="L42" s="70">
        <v>17</v>
      </c>
      <c r="M42" s="33" t="s">
        <v>61</v>
      </c>
      <c r="N42" s="38"/>
      <c r="O42" s="38"/>
      <c r="P42" s="78"/>
      <c r="Q42" s="79" t="s">
        <v>52</v>
      </c>
      <c r="R42" s="80">
        <v>0</v>
      </c>
      <c r="S42" s="74"/>
    </row>
    <row r="43" spans="1:19" ht="20.25" customHeight="1">
      <c r="A43" s="70">
        <v>6</v>
      </c>
      <c r="B43" s="81"/>
      <c r="C43" s="28"/>
      <c r="D43" s="72" t="s">
        <v>53</v>
      </c>
      <c r="E43" s="73">
        <v>0</v>
      </c>
      <c r="F43" s="74"/>
      <c r="G43" s="82"/>
      <c r="H43" s="38"/>
      <c r="I43" s="35"/>
      <c r="J43" s="83"/>
      <c r="K43" s="77"/>
      <c r="L43" s="70">
        <v>18</v>
      </c>
      <c r="M43" s="75" t="s">
        <v>62</v>
      </c>
      <c r="N43" s="38"/>
      <c r="O43" s="38"/>
      <c r="P43" s="38"/>
      <c r="Q43" s="35"/>
      <c r="R43" s="73">
        <v>0</v>
      </c>
      <c r="S43" s="74"/>
    </row>
    <row r="44" spans="1:19" ht="20.25" customHeight="1">
      <c r="A44" s="70">
        <v>7</v>
      </c>
      <c r="B44" s="84" t="s">
        <v>63</v>
      </c>
      <c r="C44" s="38"/>
      <c r="D44" s="35"/>
      <c r="E44" s="85">
        <f>SUM(E38:E43)</f>
        <v>0</v>
      </c>
      <c r="F44" s="48"/>
      <c r="G44" s="70">
        <v>12</v>
      </c>
      <c r="H44" s="84" t="s">
        <v>64</v>
      </c>
      <c r="I44" s="35"/>
      <c r="J44" s="86">
        <f>SUM(J38:J41)</f>
        <v>0</v>
      </c>
      <c r="K44" s="87"/>
      <c r="L44" s="70">
        <v>19</v>
      </c>
      <c r="M44" s="71" t="s">
        <v>65</v>
      </c>
      <c r="N44" s="18"/>
      <c r="O44" s="18"/>
      <c r="P44" s="18"/>
      <c r="Q44" s="88"/>
      <c r="R44" s="85">
        <f>SUM(R38:R43)</f>
        <v>0</v>
      </c>
      <c r="S44" s="48"/>
    </row>
    <row r="45" spans="1:19" ht="20.25" customHeight="1">
      <c r="A45" s="89">
        <v>20</v>
      </c>
      <c r="B45" s="90" t="s">
        <v>66</v>
      </c>
      <c r="C45" s="91"/>
      <c r="D45" s="92"/>
      <c r="E45" s="93">
        <v>0</v>
      </c>
      <c r="F45" s="44"/>
      <c r="G45" s="89">
        <v>21</v>
      </c>
      <c r="H45" s="90" t="s">
        <v>67</v>
      </c>
      <c r="I45" s="92"/>
      <c r="J45" s="94">
        <v>0</v>
      </c>
      <c r="K45" s="95">
        <f>M49</f>
        <v>21</v>
      </c>
      <c r="L45" s="89">
        <v>22</v>
      </c>
      <c r="M45" s="90" t="s">
        <v>68</v>
      </c>
      <c r="N45" s="91"/>
      <c r="O45" s="91"/>
      <c r="P45" s="91"/>
      <c r="Q45" s="92"/>
      <c r="R45" s="93">
        <v>0</v>
      </c>
      <c r="S45" s="44"/>
    </row>
    <row r="46" spans="1:19" ht="20.25" customHeight="1">
      <c r="A46" s="96" t="s">
        <v>24</v>
      </c>
      <c r="B46" s="13"/>
      <c r="C46" s="13"/>
      <c r="D46" s="13"/>
      <c r="E46" s="13"/>
      <c r="F46" s="97"/>
      <c r="G46" s="98"/>
      <c r="H46" s="13"/>
      <c r="I46" s="13"/>
      <c r="J46" s="13"/>
      <c r="K46" s="13"/>
      <c r="L46" s="64" t="s">
        <v>69</v>
      </c>
      <c r="M46" s="51"/>
      <c r="N46" s="66" t="s">
        <v>70</v>
      </c>
      <c r="O46" s="50"/>
      <c r="P46" s="50"/>
      <c r="Q46" s="50"/>
      <c r="R46" s="50"/>
      <c r="S46" s="53"/>
    </row>
    <row r="47" spans="1:19" ht="20.25" customHeight="1">
      <c r="A47" s="15"/>
      <c r="B47" s="16"/>
      <c r="C47" s="16"/>
      <c r="D47" s="16"/>
      <c r="E47" s="16"/>
      <c r="F47" s="23"/>
      <c r="G47" s="99"/>
      <c r="H47" s="16"/>
      <c r="I47" s="16"/>
      <c r="J47" s="16"/>
      <c r="K47" s="16"/>
      <c r="L47" s="70">
        <v>23</v>
      </c>
      <c r="M47" s="75" t="s">
        <v>71</v>
      </c>
      <c r="N47" s="38"/>
      <c r="O47" s="38"/>
      <c r="P47" s="38"/>
      <c r="Q47" s="74"/>
      <c r="R47" s="85">
        <f>ROUND(E44+J44+R44+E45+J45+R45,2)</f>
        <v>0</v>
      </c>
      <c r="S47" s="48"/>
    </row>
    <row r="48" spans="1:19" ht="20.25" customHeight="1">
      <c r="A48" s="100" t="s">
        <v>72</v>
      </c>
      <c r="B48" s="27"/>
      <c r="C48" s="27"/>
      <c r="D48" s="27"/>
      <c r="E48" s="27"/>
      <c r="F48" s="28"/>
      <c r="G48" s="101" t="s">
        <v>73</v>
      </c>
      <c r="H48" s="27"/>
      <c r="I48" s="27"/>
      <c r="J48" s="27"/>
      <c r="K48" s="27"/>
      <c r="L48" s="70">
        <v>24</v>
      </c>
      <c r="M48" s="102">
        <v>10</v>
      </c>
      <c r="N48" s="28" t="s">
        <v>52</v>
      </c>
      <c r="O48" s="103">
        <f>R47-O49</f>
        <v>0</v>
      </c>
      <c r="P48" s="38" t="s">
        <v>74</v>
      </c>
      <c r="Q48" s="35"/>
      <c r="R48" s="104">
        <f>ROUNDUP(O48*M48/100,1)</f>
        <v>0</v>
      </c>
      <c r="S48" s="105"/>
    </row>
    <row r="49" spans="1:19" ht="20.25" customHeight="1">
      <c r="A49" s="106" t="s">
        <v>21</v>
      </c>
      <c r="B49" s="18"/>
      <c r="C49" s="18"/>
      <c r="D49" s="18"/>
      <c r="E49" s="18"/>
      <c r="F49" s="19"/>
      <c r="G49" s="107"/>
      <c r="H49" s="18"/>
      <c r="I49" s="18"/>
      <c r="J49" s="18"/>
      <c r="K49" s="18"/>
      <c r="L49" s="70">
        <v>25</v>
      </c>
      <c r="M49" s="108">
        <v>21</v>
      </c>
      <c r="N49" s="35" t="s">
        <v>52</v>
      </c>
      <c r="O49" s="103">
        <v>0</v>
      </c>
      <c r="P49" s="38" t="s">
        <v>74</v>
      </c>
      <c r="Q49" s="35"/>
      <c r="R49" s="73">
        <f>ROUNDUP(O49*M49/100,1)</f>
        <v>0</v>
      </c>
      <c r="S49" s="74"/>
    </row>
    <row r="50" spans="1:19" ht="20.25" customHeight="1">
      <c r="A50" s="15"/>
      <c r="B50" s="16"/>
      <c r="C50" s="16"/>
      <c r="D50" s="16"/>
      <c r="E50" s="16"/>
      <c r="F50" s="23"/>
      <c r="G50" s="99"/>
      <c r="H50" s="16"/>
      <c r="I50" s="16"/>
      <c r="J50" s="16"/>
      <c r="K50" s="16"/>
      <c r="L50" s="89">
        <v>26</v>
      </c>
      <c r="M50" s="109" t="s">
        <v>75</v>
      </c>
      <c r="N50" s="91"/>
      <c r="O50" s="91"/>
      <c r="P50" s="91"/>
      <c r="Q50" s="110"/>
      <c r="R50" s="111">
        <f>R47+R48+R49</f>
        <v>0</v>
      </c>
      <c r="S50" s="112"/>
    </row>
    <row r="51" spans="1:19" ht="20.25" customHeight="1">
      <c r="A51" s="100" t="s">
        <v>72</v>
      </c>
      <c r="B51" s="27"/>
      <c r="C51" s="27"/>
      <c r="D51" s="27"/>
      <c r="E51" s="27"/>
      <c r="F51" s="28"/>
      <c r="G51" s="101" t="s">
        <v>73</v>
      </c>
      <c r="H51" s="27"/>
      <c r="I51" s="27"/>
      <c r="J51" s="27"/>
      <c r="K51" s="27"/>
      <c r="L51" s="64" t="s">
        <v>76</v>
      </c>
      <c r="M51" s="51"/>
      <c r="N51" s="66" t="s">
        <v>77</v>
      </c>
      <c r="O51" s="50"/>
      <c r="P51" s="50"/>
      <c r="Q51" s="50"/>
      <c r="R51" s="113"/>
      <c r="S51" s="53"/>
    </row>
    <row r="52" spans="1:19" ht="20.25" customHeight="1">
      <c r="A52" s="106" t="s">
        <v>26</v>
      </c>
      <c r="B52" s="18"/>
      <c r="C52" s="18"/>
      <c r="D52" s="18"/>
      <c r="E52" s="18"/>
      <c r="F52" s="19"/>
      <c r="G52" s="107"/>
      <c r="H52" s="18"/>
      <c r="I52" s="18"/>
      <c r="J52" s="18"/>
      <c r="K52" s="18"/>
      <c r="L52" s="70">
        <v>27</v>
      </c>
      <c r="M52" s="75" t="s">
        <v>78</v>
      </c>
      <c r="N52" s="38"/>
      <c r="O52" s="38"/>
      <c r="P52" s="38"/>
      <c r="Q52" s="35"/>
      <c r="R52" s="80">
        <v>0</v>
      </c>
      <c r="S52" s="74"/>
    </row>
    <row r="53" spans="1:19" ht="20.25" customHeight="1">
      <c r="A53" s="15"/>
      <c r="B53" s="16"/>
      <c r="C53" s="16"/>
      <c r="D53" s="16"/>
      <c r="E53" s="16"/>
      <c r="F53" s="23"/>
      <c r="G53" s="99"/>
      <c r="H53" s="16"/>
      <c r="I53" s="16"/>
      <c r="J53" s="16"/>
      <c r="K53" s="16"/>
      <c r="L53" s="70">
        <v>28</v>
      </c>
      <c r="M53" s="75" t="s">
        <v>79</v>
      </c>
      <c r="N53" s="38"/>
      <c r="O53" s="38"/>
      <c r="P53" s="38"/>
      <c r="Q53" s="35"/>
      <c r="R53" s="80">
        <v>0</v>
      </c>
      <c r="S53" s="74"/>
    </row>
    <row r="54" spans="1:19" ht="20.25" customHeight="1">
      <c r="A54" s="114" t="s">
        <v>72</v>
      </c>
      <c r="B54" s="43"/>
      <c r="C54" s="43"/>
      <c r="D54" s="43"/>
      <c r="E54" s="43"/>
      <c r="F54" s="115"/>
      <c r="G54" s="116" t="s">
        <v>73</v>
      </c>
      <c r="H54" s="43"/>
      <c r="I54" s="43"/>
      <c r="J54" s="43"/>
      <c r="K54" s="43"/>
      <c r="L54" s="89">
        <v>29</v>
      </c>
      <c r="M54" s="90" t="s">
        <v>80</v>
      </c>
      <c r="N54" s="91"/>
      <c r="O54" s="91"/>
      <c r="P54" s="91"/>
      <c r="Q54" s="92"/>
      <c r="R54" s="117">
        <v>0</v>
      </c>
      <c r="S54" s="118"/>
    </row>
  </sheetData>
  <sheetProtection/>
  <printOptions/>
  <pageMargins left="0.5905511975288391" right="0.5905511975288391" top="0.9055117964744568" bottom="0.9055117964744568" header="0" footer="0"/>
  <pageSetup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1.7109375" style="1" customWidth="1"/>
    <col min="2" max="2" width="55.7109375" style="1" customWidth="1"/>
    <col min="3" max="3" width="13.57421875" style="1" customWidth="1"/>
    <col min="4" max="4" width="13.7109375" style="1" hidden="1" customWidth="1"/>
    <col min="5" max="5" width="13.8515625" style="1" hidden="1" customWidth="1"/>
    <col min="6" max="16384" width="9.140625" style="1" customWidth="1"/>
  </cols>
  <sheetData>
    <row r="1" spans="1:5" ht="18" customHeight="1">
      <c r="A1" s="119" t="s">
        <v>81</v>
      </c>
      <c r="B1" s="120"/>
      <c r="C1" s="120"/>
      <c r="D1" s="120"/>
      <c r="E1" s="120"/>
    </row>
    <row r="2" spans="1:5" ht="12" customHeight="1">
      <c r="A2" s="121" t="s">
        <v>82</v>
      </c>
      <c r="B2" s="122" t="str">
        <f>'Krycí list'!E5</f>
        <v>Rozšíření optické metropolitní sítě v Třebíči na ul. Ant. Dvořáaka, U Kuchyňky a Žižkova</v>
      </c>
      <c r="C2" s="123"/>
      <c r="D2" s="123"/>
      <c r="E2" s="123"/>
    </row>
    <row r="3" spans="1:5" ht="12" customHeight="1">
      <c r="A3" s="121" t="s">
        <v>83</v>
      </c>
      <c r="B3" s="122" t="str">
        <f>'Krycí list'!E7</f>
        <v>Metropolitní síť města Třebíč</v>
      </c>
      <c r="C3" s="124"/>
      <c r="D3" s="122"/>
      <c r="E3" s="125"/>
    </row>
    <row r="4" spans="1:5" ht="12" customHeight="1">
      <c r="A4" s="121" t="s">
        <v>84</v>
      </c>
      <c r="B4" s="122" t="str">
        <f>'Krycí list'!E9</f>
        <v> </v>
      </c>
      <c r="C4" s="124"/>
      <c r="D4" s="122"/>
      <c r="E4" s="125"/>
    </row>
    <row r="5" spans="1:5" ht="12" customHeight="1">
      <c r="A5" s="122" t="s">
        <v>85</v>
      </c>
      <c r="B5" s="122" t="str">
        <f>'Krycí list'!P5</f>
        <v>828 82</v>
      </c>
      <c r="C5" s="124"/>
      <c r="D5" s="122"/>
      <c r="E5" s="125"/>
    </row>
    <row r="6" spans="1:5" ht="6" customHeight="1">
      <c r="A6" s="122"/>
      <c r="B6" s="122"/>
      <c r="C6" s="124"/>
      <c r="D6" s="122"/>
      <c r="E6" s="125"/>
    </row>
    <row r="7" spans="1:5" ht="12" customHeight="1">
      <c r="A7" s="122" t="s">
        <v>86</v>
      </c>
      <c r="B7" s="122" t="str">
        <f>'Krycí list'!E26</f>
        <v>Kraj Vysočina, Žižkova 57, 587 33 Jihlava; Město Třebíč, Karlovo nám. 104/55 674 01 Třebíč </v>
      </c>
      <c r="C7" s="124"/>
      <c r="D7" s="122"/>
      <c r="E7" s="125"/>
    </row>
    <row r="8" spans="1:5" ht="12" customHeight="1">
      <c r="A8" s="122" t="s">
        <v>87</v>
      </c>
      <c r="B8" s="122" t="str">
        <f>'Krycí list'!E28</f>
        <v> </v>
      </c>
      <c r="C8" s="124"/>
      <c r="D8" s="122"/>
      <c r="E8" s="125"/>
    </row>
    <row r="9" spans="1:5" ht="12" customHeight="1">
      <c r="A9" s="122" t="s">
        <v>88</v>
      </c>
      <c r="B9" s="122" t="s">
        <v>89</v>
      </c>
      <c r="C9" s="124"/>
      <c r="D9" s="122"/>
      <c r="E9" s="125"/>
    </row>
    <row r="10" spans="1:5" ht="6" customHeight="1">
      <c r="A10" s="120"/>
      <c r="B10" s="120"/>
      <c r="C10" s="120"/>
      <c r="D10" s="120"/>
      <c r="E10" s="120"/>
    </row>
    <row r="11" spans="1:5" ht="12" customHeight="1">
      <c r="A11" s="126" t="s">
        <v>90</v>
      </c>
      <c r="B11" s="127" t="s">
        <v>91</v>
      </c>
      <c r="C11" s="128" t="s">
        <v>92</v>
      </c>
      <c r="D11" s="129" t="s">
        <v>93</v>
      </c>
      <c r="E11" s="128" t="s">
        <v>94</v>
      </c>
    </row>
    <row r="12" spans="1:5" ht="12" customHeight="1">
      <c r="A12" s="130">
        <v>1</v>
      </c>
      <c r="B12" s="131">
        <v>2</v>
      </c>
      <c r="C12" s="132">
        <v>3</v>
      </c>
      <c r="D12" s="133">
        <v>4</v>
      </c>
      <c r="E12" s="132">
        <v>5</v>
      </c>
    </row>
    <row r="13" spans="1:5" ht="3.75" customHeight="1">
      <c r="A13" s="134"/>
      <c r="B13" s="135"/>
      <c r="C13" s="135"/>
      <c r="D13" s="135"/>
      <c r="E13" s="136"/>
    </row>
    <row r="14" spans="1:5" s="137" customFormat="1" ht="12.75" customHeight="1">
      <c r="A14" s="138" t="str">
        <f>Rozpocet!D14</f>
        <v>HSV</v>
      </c>
      <c r="B14" s="139" t="str">
        <f>Rozpocet!E14</f>
        <v>Práce a dodávky HSV</v>
      </c>
      <c r="C14" s="140">
        <f>Rozpocet!I14</f>
        <v>0</v>
      </c>
      <c r="D14" s="141">
        <f>Rozpocet!K14</f>
        <v>0</v>
      </c>
      <c r="E14" s="141">
        <f>Rozpocet!M14</f>
        <v>0</v>
      </c>
    </row>
    <row r="15" spans="1:5" s="137" customFormat="1" ht="12.75" customHeight="1">
      <c r="A15" s="142" t="str">
        <f>Rozpocet!D15</f>
        <v>1</v>
      </c>
      <c r="B15" s="143" t="str">
        <f>Rozpocet!E15</f>
        <v>Zemní práce</v>
      </c>
      <c r="C15" s="144">
        <f>Rozpocet!I15</f>
        <v>0</v>
      </c>
      <c r="D15" s="145">
        <f>Rozpocet!K15</f>
        <v>0</v>
      </c>
      <c r="E15" s="145">
        <f>Rozpocet!M15</f>
        <v>0</v>
      </c>
    </row>
    <row r="16" spans="1:5" s="137" customFormat="1" ht="12.75" customHeight="1">
      <c r="A16" s="142" t="str">
        <f>Rozpocet!D24</f>
        <v>5</v>
      </c>
      <c r="B16" s="143" t="str">
        <f>Rozpocet!E24</f>
        <v>Komunikace</v>
      </c>
      <c r="C16" s="144">
        <f>Rozpocet!I24</f>
        <v>0</v>
      </c>
      <c r="D16" s="145">
        <f>Rozpocet!K24</f>
        <v>0</v>
      </c>
      <c r="E16" s="145">
        <f>Rozpocet!M24</f>
        <v>0</v>
      </c>
    </row>
    <row r="17" spans="1:5" s="137" customFormat="1" ht="12.75" customHeight="1">
      <c r="A17" s="138" t="str">
        <f>Rozpocet!D32</f>
        <v>M</v>
      </c>
      <c r="B17" s="139" t="str">
        <f>Rozpocet!E32</f>
        <v>Práce a dodávky M</v>
      </c>
      <c r="C17" s="140">
        <f>Rozpocet!I32</f>
        <v>0</v>
      </c>
      <c r="D17" s="141">
        <f>Rozpocet!K32</f>
        <v>0</v>
      </c>
      <c r="E17" s="141">
        <f>Rozpocet!M32</f>
        <v>0</v>
      </c>
    </row>
    <row r="18" spans="1:5" s="137" customFormat="1" ht="12.75" customHeight="1">
      <c r="A18" s="142" t="str">
        <f>Rozpocet!D33</f>
        <v>21-M</v>
      </c>
      <c r="B18" s="143" t="str">
        <f>Rozpocet!E33</f>
        <v>Elektromontáže</v>
      </c>
      <c r="C18" s="144">
        <f>Rozpocet!I33</f>
        <v>0</v>
      </c>
      <c r="D18" s="145">
        <f>Rozpocet!K33</f>
        <v>0</v>
      </c>
      <c r="E18" s="145">
        <f>Rozpocet!M33</f>
        <v>0</v>
      </c>
    </row>
    <row r="19" spans="1:5" s="137" customFormat="1" ht="12.75" customHeight="1">
      <c r="A19" s="142" t="str">
        <f>Rozpocet!D43</f>
        <v>36-M</v>
      </c>
      <c r="B19" s="143" t="str">
        <f>Rozpocet!E43</f>
        <v>Montáž prov.,měř. a regul. zařízení</v>
      </c>
      <c r="C19" s="144">
        <f>Rozpocet!I43</f>
        <v>0</v>
      </c>
      <c r="D19" s="145">
        <f>Rozpocet!K43</f>
        <v>0</v>
      </c>
      <c r="E19" s="145">
        <f>Rozpocet!M43</f>
        <v>0</v>
      </c>
    </row>
    <row r="20" spans="1:5" s="137" customFormat="1" ht="12.75" customHeight="1">
      <c r="A20" s="142" t="str">
        <f>Rozpocet!D46</f>
        <v>46-M</v>
      </c>
      <c r="B20" s="143" t="str">
        <f>Rozpocet!E46</f>
        <v>Zemní práce při extr.mont.pracích</v>
      </c>
      <c r="C20" s="144">
        <f>Rozpocet!I46</f>
        <v>0</v>
      </c>
      <c r="D20" s="145">
        <f>Rozpocet!K46</f>
        <v>0</v>
      </c>
      <c r="E20" s="145">
        <f>Rozpocet!M46</f>
        <v>0</v>
      </c>
    </row>
    <row r="21" spans="1:5" s="137" customFormat="1" ht="12.75" customHeight="1">
      <c r="A21" s="142" t="str">
        <f>Rozpocet!D66</f>
        <v>22-M</v>
      </c>
      <c r="B21" s="143" t="str">
        <f>Rozpocet!E66</f>
        <v>Montáže oznam. a zabezp. zařízení</v>
      </c>
      <c r="C21" s="144">
        <f>Rozpocet!I66</f>
        <v>0</v>
      </c>
      <c r="D21" s="145">
        <f>Rozpocet!K66</f>
        <v>0</v>
      </c>
      <c r="E21" s="145">
        <f>Rozpocet!M66</f>
        <v>0</v>
      </c>
    </row>
    <row r="22" spans="2:5" s="146" customFormat="1" ht="12.75" customHeight="1">
      <c r="B22" s="147" t="s">
        <v>95</v>
      </c>
      <c r="C22" s="148">
        <f>Rozpocet!I85</f>
        <v>0</v>
      </c>
      <c r="D22" s="149">
        <f>Rozpocet!K85</f>
        <v>0</v>
      </c>
      <c r="E22" s="149">
        <f>Rozpocet!M85</f>
        <v>0</v>
      </c>
    </row>
  </sheetData>
  <sheetProtection/>
  <printOptions/>
  <pageMargins left="1.1023621559143066" right="1.1023621559143066" top="0.787401556968689" bottom="0.787401556968689" header="0" footer="0"/>
  <pageSetup fitToHeight="999" horizontalDpi="600" verticalDpi="600" orientation="portrait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5"/>
  <sheetViews>
    <sheetView showGridLines="0" tabSelected="1" zoomScalePageLayoutView="0" workbookViewId="0" topLeftCell="A1">
      <pane ySplit="13" topLeftCell="A14" activePane="bottomLeft" state="frozen"/>
      <selection pane="topLeft" activeCell="A1" sqref="A1"/>
      <selection pane="bottomLeft" activeCell="C7" sqref="C7"/>
    </sheetView>
  </sheetViews>
  <sheetFormatPr defaultColWidth="9.140625" defaultRowHeight="11.25" customHeight="1"/>
  <cols>
    <col min="1" max="1" width="5.57421875" style="1" customWidth="1"/>
    <col min="2" max="2" width="2.8515625" style="1" bestFit="1" customWidth="1"/>
    <col min="3" max="3" width="4.7109375" style="1" customWidth="1"/>
    <col min="4" max="4" width="11.7109375" style="1" bestFit="1" customWidth="1"/>
    <col min="5" max="5" width="55.57421875" style="1" customWidth="1"/>
    <col min="6" max="6" width="3.28125" style="1" bestFit="1" customWidth="1"/>
    <col min="7" max="7" width="9.8515625" style="1" customWidth="1"/>
    <col min="8" max="8" width="9.7109375" style="1" customWidth="1"/>
    <col min="9" max="9" width="13.57421875" style="1" customWidth="1"/>
    <col min="10" max="10" width="10.57421875" style="1" hidden="1" customWidth="1"/>
    <col min="11" max="11" width="10.8515625" style="1" hidden="1" customWidth="1"/>
    <col min="12" max="12" width="9.7109375" style="1" hidden="1" customWidth="1"/>
    <col min="13" max="13" width="11.57421875" style="1" hidden="1" customWidth="1"/>
    <col min="14" max="14" width="5.28125" style="1" bestFit="1" customWidth="1"/>
    <col min="15" max="15" width="7.00390625" style="1" hidden="1" customWidth="1"/>
    <col min="16" max="16" width="7.28125" style="1" hidden="1" customWidth="1"/>
    <col min="17" max="16384" width="9.140625" style="1" customWidth="1"/>
  </cols>
  <sheetData>
    <row r="1" spans="1:16" ht="18" customHeight="1">
      <c r="A1" s="119" t="s">
        <v>96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1"/>
      <c r="P1" s="151"/>
    </row>
    <row r="2" spans="1:16" ht="11.25" customHeight="1">
      <c r="A2" s="121" t="s">
        <v>82</v>
      </c>
      <c r="B2" s="122"/>
      <c r="C2" s="122" t="str">
        <f>'Krycí list'!E5</f>
        <v>Rozšíření optické metropolitní sítě v Třebíči na ul. Ant. Dvořáaka, U Kuchyňky a Žižkova</v>
      </c>
      <c r="D2" s="122"/>
      <c r="E2" s="122"/>
      <c r="F2" s="122"/>
      <c r="G2" s="122"/>
      <c r="H2" s="122"/>
      <c r="I2" s="122"/>
      <c r="J2" s="122"/>
      <c r="K2" s="122"/>
      <c r="L2" s="150"/>
      <c r="M2" s="150"/>
      <c r="N2" s="150"/>
      <c r="O2" s="151"/>
      <c r="P2" s="151"/>
    </row>
    <row r="3" spans="1:16" ht="11.25" customHeight="1">
      <c r="A3" s="121" t="s">
        <v>83</v>
      </c>
      <c r="B3" s="122"/>
      <c r="C3" s="122" t="str">
        <f>'Krycí list'!E7</f>
        <v>Metropolitní síť města Třebíč</v>
      </c>
      <c r="D3" s="122"/>
      <c r="E3" s="122"/>
      <c r="F3" s="122"/>
      <c r="G3" s="122"/>
      <c r="H3" s="122"/>
      <c r="I3" s="122"/>
      <c r="J3" s="122"/>
      <c r="K3" s="122"/>
      <c r="L3" s="150"/>
      <c r="M3" s="150"/>
      <c r="N3" s="150"/>
      <c r="O3" s="151"/>
      <c r="P3" s="151"/>
    </row>
    <row r="4" spans="1:16" ht="11.25" customHeight="1">
      <c r="A4" s="121" t="s">
        <v>84</v>
      </c>
      <c r="B4" s="122"/>
      <c r="C4" s="122" t="str">
        <f>'Krycí list'!E9</f>
        <v> </v>
      </c>
      <c r="D4" s="122"/>
      <c r="E4" s="122"/>
      <c r="F4" s="122"/>
      <c r="G4" s="122"/>
      <c r="H4" s="122"/>
      <c r="I4" s="122"/>
      <c r="J4" s="122"/>
      <c r="K4" s="122"/>
      <c r="L4" s="150"/>
      <c r="M4" s="150"/>
      <c r="N4" s="150"/>
      <c r="O4" s="151"/>
      <c r="P4" s="151"/>
    </row>
    <row r="5" spans="1:16" ht="11.25" customHeight="1">
      <c r="A5" s="122" t="s">
        <v>97</v>
      </c>
      <c r="B5" s="122"/>
      <c r="C5" s="122" t="str">
        <f>'Krycí list'!P5</f>
        <v>828 82</v>
      </c>
      <c r="D5" s="122"/>
      <c r="E5" s="122"/>
      <c r="F5" s="122"/>
      <c r="G5" s="122"/>
      <c r="H5" s="122"/>
      <c r="I5" s="122"/>
      <c r="J5" s="122"/>
      <c r="K5" s="122"/>
      <c r="L5" s="150"/>
      <c r="M5" s="150"/>
      <c r="N5" s="150"/>
      <c r="O5" s="151"/>
      <c r="P5" s="151"/>
    </row>
    <row r="6" spans="1:16" ht="6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50"/>
      <c r="M6" s="150"/>
      <c r="N6" s="150"/>
      <c r="O6" s="151"/>
      <c r="P6" s="151"/>
    </row>
    <row r="7" spans="1:16" ht="11.25" customHeight="1">
      <c r="A7" s="122" t="s">
        <v>86</v>
      </c>
      <c r="B7" s="122"/>
      <c r="C7" s="122" t="str">
        <f>'Krycí list'!E26</f>
        <v>Kraj Vysočina, Žižkova 57, 587 33 Jihlava; Město Třebíč, Karlovo nám. 104/55 674 01 Třebíč </v>
      </c>
      <c r="D7" s="122"/>
      <c r="E7" s="122"/>
      <c r="F7" s="122"/>
      <c r="G7" s="122"/>
      <c r="H7" s="122"/>
      <c r="I7" s="122"/>
      <c r="J7" s="122"/>
      <c r="K7" s="122"/>
      <c r="L7" s="150"/>
      <c r="M7" s="150"/>
      <c r="N7" s="150"/>
      <c r="O7" s="151"/>
      <c r="P7" s="151"/>
    </row>
    <row r="8" spans="1:16" ht="11.25" customHeight="1">
      <c r="A8" s="122" t="s">
        <v>87</v>
      </c>
      <c r="B8" s="122"/>
      <c r="C8" s="122" t="str">
        <f>'Krycí list'!E28</f>
        <v> </v>
      </c>
      <c r="D8" s="122"/>
      <c r="E8" s="122"/>
      <c r="F8" s="122"/>
      <c r="G8" s="122"/>
      <c r="H8" s="122"/>
      <c r="I8" s="122"/>
      <c r="J8" s="122"/>
      <c r="K8" s="122"/>
      <c r="L8" s="150"/>
      <c r="M8" s="150"/>
      <c r="N8" s="150"/>
      <c r="O8" s="151"/>
      <c r="P8" s="151"/>
    </row>
    <row r="9" spans="1:16" ht="11.25" customHeight="1">
      <c r="A9" s="122" t="s">
        <v>88</v>
      </c>
      <c r="B9" s="122"/>
      <c r="C9" s="122" t="s">
        <v>89</v>
      </c>
      <c r="D9" s="122"/>
      <c r="E9" s="122"/>
      <c r="F9" s="122"/>
      <c r="G9" s="122"/>
      <c r="H9" s="122"/>
      <c r="I9" s="122"/>
      <c r="J9" s="122"/>
      <c r="K9" s="122"/>
      <c r="L9" s="150"/>
      <c r="M9" s="150"/>
      <c r="N9" s="150"/>
      <c r="O9" s="151"/>
      <c r="P9" s="151"/>
    </row>
    <row r="10" spans="1:16" ht="5.25" customHeight="1">
      <c r="A10" s="150"/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1"/>
      <c r="P10" s="151"/>
    </row>
    <row r="11" spans="1:16" ht="21.75" customHeight="1">
      <c r="A11" s="126" t="s">
        <v>98</v>
      </c>
      <c r="B11" s="127" t="s">
        <v>99</v>
      </c>
      <c r="C11" s="127" t="s">
        <v>100</v>
      </c>
      <c r="D11" s="127" t="s">
        <v>101</v>
      </c>
      <c r="E11" s="127" t="s">
        <v>91</v>
      </c>
      <c r="F11" s="127" t="s">
        <v>102</v>
      </c>
      <c r="G11" s="127" t="s">
        <v>103</v>
      </c>
      <c r="H11" s="127" t="s">
        <v>104</v>
      </c>
      <c r="I11" s="127" t="s">
        <v>92</v>
      </c>
      <c r="J11" s="127" t="s">
        <v>105</v>
      </c>
      <c r="K11" s="127" t="s">
        <v>93</v>
      </c>
      <c r="L11" s="127" t="s">
        <v>106</v>
      </c>
      <c r="M11" s="127" t="s">
        <v>107</v>
      </c>
      <c r="N11" s="128" t="s">
        <v>108</v>
      </c>
      <c r="O11" s="152" t="s">
        <v>109</v>
      </c>
      <c r="P11" s="153" t="s">
        <v>110</v>
      </c>
    </row>
    <row r="12" spans="1:16" ht="11.25" customHeight="1">
      <c r="A12" s="130">
        <v>1</v>
      </c>
      <c r="B12" s="131">
        <v>2</v>
      </c>
      <c r="C12" s="131">
        <v>3</v>
      </c>
      <c r="D12" s="131">
        <v>4</v>
      </c>
      <c r="E12" s="131">
        <v>5</v>
      </c>
      <c r="F12" s="131">
        <v>6</v>
      </c>
      <c r="G12" s="131">
        <v>7</v>
      </c>
      <c r="H12" s="131">
        <v>8</v>
      </c>
      <c r="I12" s="131">
        <v>9</v>
      </c>
      <c r="J12" s="131"/>
      <c r="K12" s="131"/>
      <c r="L12" s="131"/>
      <c r="M12" s="131"/>
      <c r="N12" s="132">
        <v>10</v>
      </c>
      <c r="O12" s="154">
        <v>11</v>
      </c>
      <c r="P12" s="155">
        <v>12</v>
      </c>
    </row>
    <row r="13" spans="1:16" ht="3.75" customHeight="1">
      <c r="A13" s="150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1"/>
      <c r="P13" s="156"/>
    </row>
    <row r="14" spans="1:16" s="137" customFormat="1" ht="12.75" customHeight="1">
      <c r="A14" s="157"/>
      <c r="B14" s="158" t="s">
        <v>69</v>
      </c>
      <c r="C14" s="157"/>
      <c r="D14" s="157" t="s">
        <v>48</v>
      </c>
      <c r="E14" s="157" t="s">
        <v>111</v>
      </c>
      <c r="F14" s="157"/>
      <c r="G14" s="157"/>
      <c r="H14" s="157"/>
      <c r="I14" s="159">
        <f>I15+I24</f>
        <v>0</v>
      </c>
      <c r="J14" s="157"/>
      <c r="K14" s="160">
        <f>K15+K24</f>
        <v>0</v>
      </c>
      <c r="L14" s="157"/>
      <c r="M14" s="160">
        <f>M15+M24</f>
        <v>0</v>
      </c>
      <c r="N14" s="157"/>
      <c r="P14" s="139" t="s">
        <v>112</v>
      </c>
    </row>
    <row r="15" spans="2:16" s="137" customFormat="1" ht="12.75" customHeight="1">
      <c r="B15" s="142" t="s">
        <v>69</v>
      </c>
      <c r="D15" s="143" t="s">
        <v>113</v>
      </c>
      <c r="E15" s="143" t="s">
        <v>114</v>
      </c>
      <c r="I15" s="144">
        <f>SUM(I16:I23)</f>
        <v>0</v>
      </c>
      <c r="K15" s="145">
        <f>SUM(K16:K23)</f>
        <v>0</v>
      </c>
      <c r="M15" s="145">
        <f>SUM(M16:M23)</f>
        <v>0</v>
      </c>
      <c r="P15" s="143" t="s">
        <v>113</v>
      </c>
    </row>
    <row r="16" spans="1:16" s="16" customFormat="1" ht="24" customHeight="1">
      <c r="A16" s="161" t="s">
        <v>113</v>
      </c>
      <c r="B16" s="161" t="s">
        <v>115</v>
      </c>
      <c r="C16" s="161" t="s">
        <v>116</v>
      </c>
      <c r="D16" s="16" t="s">
        <v>117</v>
      </c>
      <c r="E16" s="162" t="s">
        <v>118</v>
      </c>
      <c r="F16" s="161" t="s">
        <v>119</v>
      </c>
      <c r="G16" s="163">
        <v>450</v>
      </c>
      <c r="H16" s="164">
        <v>0</v>
      </c>
      <c r="I16" s="165">
        <f aca="true" t="shared" si="0" ref="I16:I23">ROUND(G16*H16,2)</f>
        <v>0</v>
      </c>
      <c r="J16" s="166">
        <v>0</v>
      </c>
      <c r="K16" s="163">
        <f aca="true" t="shared" si="1" ref="K16:K23">G16*J16</f>
        <v>0</v>
      </c>
      <c r="L16" s="166">
        <v>0</v>
      </c>
      <c r="M16" s="163">
        <f aca="true" t="shared" si="2" ref="M16:M23">G16*L16</f>
        <v>0</v>
      </c>
      <c r="N16" s="167">
        <v>21</v>
      </c>
      <c r="O16" s="168">
        <v>4</v>
      </c>
      <c r="P16" s="16" t="s">
        <v>120</v>
      </c>
    </row>
    <row r="17" spans="1:16" s="16" customFormat="1" ht="24" customHeight="1">
      <c r="A17" s="161" t="s">
        <v>120</v>
      </c>
      <c r="B17" s="161" t="s">
        <v>115</v>
      </c>
      <c r="C17" s="161" t="s">
        <v>116</v>
      </c>
      <c r="D17" s="16" t="s">
        <v>121</v>
      </c>
      <c r="E17" s="162" t="s">
        <v>122</v>
      </c>
      <c r="F17" s="161" t="s">
        <v>119</v>
      </c>
      <c r="G17" s="163">
        <v>324</v>
      </c>
      <c r="H17" s="164">
        <v>0</v>
      </c>
      <c r="I17" s="165">
        <f t="shared" si="0"/>
        <v>0</v>
      </c>
      <c r="J17" s="166">
        <v>0</v>
      </c>
      <c r="K17" s="163">
        <f t="shared" si="1"/>
        <v>0</v>
      </c>
      <c r="L17" s="166">
        <v>0</v>
      </c>
      <c r="M17" s="163">
        <f t="shared" si="2"/>
        <v>0</v>
      </c>
      <c r="N17" s="167">
        <v>21</v>
      </c>
      <c r="O17" s="168">
        <v>4</v>
      </c>
      <c r="P17" s="16" t="s">
        <v>120</v>
      </c>
    </row>
    <row r="18" spans="1:16" s="16" customFormat="1" ht="24" customHeight="1">
      <c r="A18" s="161" t="s">
        <v>123</v>
      </c>
      <c r="B18" s="161" t="s">
        <v>115</v>
      </c>
      <c r="C18" s="161" t="s">
        <v>116</v>
      </c>
      <c r="D18" s="16" t="s">
        <v>124</v>
      </c>
      <c r="E18" s="162" t="s">
        <v>125</v>
      </c>
      <c r="F18" s="161" t="s">
        <v>119</v>
      </c>
      <c r="G18" s="163">
        <v>450</v>
      </c>
      <c r="H18" s="164">
        <v>0</v>
      </c>
      <c r="I18" s="165">
        <f t="shared" si="0"/>
        <v>0</v>
      </c>
      <c r="J18" s="166">
        <v>0</v>
      </c>
      <c r="K18" s="163">
        <f t="shared" si="1"/>
        <v>0</v>
      </c>
      <c r="L18" s="166">
        <v>0</v>
      </c>
      <c r="M18" s="163">
        <f t="shared" si="2"/>
        <v>0</v>
      </c>
      <c r="N18" s="167">
        <v>21</v>
      </c>
      <c r="O18" s="168">
        <v>4</v>
      </c>
      <c r="P18" s="16" t="s">
        <v>120</v>
      </c>
    </row>
    <row r="19" spans="1:16" s="16" customFormat="1" ht="24" customHeight="1">
      <c r="A19" s="161" t="s">
        <v>126</v>
      </c>
      <c r="B19" s="161" t="s">
        <v>115</v>
      </c>
      <c r="C19" s="161" t="s">
        <v>116</v>
      </c>
      <c r="D19" s="16" t="s">
        <v>127</v>
      </c>
      <c r="E19" s="162" t="s">
        <v>128</v>
      </c>
      <c r="F19" s="161" t="s">
        <v>119</v>
      </c>
      <c r="G19" s="163">
        <v>324</v>
      </c>
      <c r="H19" s="164">
        <v>0</v>
      </c>
      <c r="I19" s="165">
        <f t="shared" si="0"/>
        <v>0</v>
      </c>
      <c r="J19" s="166">
        <v>0</v>
      </c>
      <c r="K19" s="163">
        <f t="shared" si="1"/>
        <v>0</v>
      </c>
      <c r="L19" s="166">
        <v>0</v>
      </c>
      <c r="M19" s="163">
        <f t="shared" si="2"/>
        <v>0</v>
      </c>
      <c r="N19" s="167">
        <v>21</v>
      </c>
      <c r="O19" s="168">
        <v>4</v>
      </c>
      <c r="P19" s="16" t="s">
        <v>120</v>
      </c>
    </row>
    <row r="20" spans="1:16" s="16" customFormat="1" ht="13.5" customHeight="1">
      <c r="A20" s="161" t="s">
        <v>129</v>
      </c>
      <c r="B20" s="161" t="s">
        <v>115</v>
      </c>
      <c r="C20" s="161" t="s">
        <v>116</v>
      </c>
      <c r="D20" s="16" t="s">
        <v>130</v>
      </c>
      <c r="E20" s="162" t="s">
        <v>131</v>
      </c>
      <c r="F20" s="161" t="s">
        <v>119</v>
      </c>
      <c r="G20" s="163">
        <v>51.6</v>
      </c>
      <c r="H20" s="164">
        <v>0</v>
      </c>
      <c r="I20" s="165">
        <f t="shared" si="0"/>
        <v>0</v>
      </c>
      <c r="J20" s="166">
        <v>0</v>
      </c>
      <c r="K20" s="163">
        <f t="shared" si="1"/>
        <v>0</v>
      </c>
      <c r="L20" s="166">
        <v>0</v>
      </c>
      <c r="M20" s="163">
        <f t="shared" si="2"/>
        <v>0</v>
      </c>
      <c r="N20" s="167">
        <v>21</v>
      </c>
      <c r="O20" s="168">
        <v>4</v>
      </c>
      <c r="P20" s="16" t="s">
        <v>120</v>
      </c>
    </row>
    <row r="21" spans="1:16" s="16" customFormat="1" ht="13.5" customHeight="1">
      <c r="A21" s="161" t="s">
        <v>132</v>
      </c>
      <c r="B21" s="161" t="s">
        <v>115</v>
      </c>
      <c r="C21" s="161" t="s">
        <v>133</v>
      </c>
      <c r="D21" s="16" t="s">
        <v>134</v>
      </c>
      <c r="E21" s="162" t="s">
        <v>135</v>
      </c>
      <c r="F21" s="161" t="s">
        <v>136</v>
      </c>
      <c r="G21" s="163">
        <v>140.8</v>
      </c>
      <c r="H21" s="164">
        <v>0</v>
      </c>
      <c r="I21" s="165">
        <f t="shared" si="0"/>
        <v>0</v>
      </c>
      <c r="J21" s="166">
        <v>0</v>
      </c>
      <c r="K21" s="163">
        <f t="shared" si="1"/>
        <v>0</v>
      </c>
      <c r="L21" s="166">
        <v>0</v>
      </c>
      <c r="M21" s="163">
        <f t="shared" si="2"/>
        <v>0</v>
      </c>
      <c r="N21" s="167">
        <v>21</v>
      </c>
      <c r="O21" s="168">
        <v>4</v>
      </c>
      <c r="P21" s="16" t="s">
        <v>120</v>
      </c>
    </row>
    <row r="22" spans="1:16" s="16" customFormat="1" ht="13.5" customHeight="1">
      <c r="A22" s="161" t="s">
        <v>137</v>
      </c>
      <c r="B22" s="161" t="s">
        <v>115</v>
      </c>
      <c r="C22" s="161" t="s">
        <v>133</v>
      </c>
      <c r="D22" s="16" t="s">
        <v>138</v>
      </c>
      <c r="E22" s="162" t="s">
        <v>139</v>
      </c>
      <c r="F22" s="161" t="s">
        <v>140</v>
      </c>
      <c r="G22" s="163">
        <v>131.92</v>
      </c>
      <c r="H22" s="164">
        <v>0</v>
      </c>
      <c r="I22" s="165">
        <f t="shared" si="0"/>
        <v>0</v>
      </c>
      <c r="J22" s="166">
        <v>0</v>
      </c>
      <c r="K22" s="163">
        <f t="shared" si="1"/>
        <v>0</v>
      </c>
      <c r="L22" s="166">
        <v>0</v>
      </c>
      <c r="M22" s="163">
        <f t="shared" si="2"/>
        <v>0</v>
      </c>
      <c r="N22" s="167">
        <v>21</v>
      </c>
      <c r="O22" s="168">
        <v>64</v>
      </c>
      <c r="P22" s="16" t="s">
        <v>120</v>
      </c>
    </row>
    <row r="23" spans="1:16" s="16" customFormat="1" ht="13.5" customHeight="1">
      <c r="A23" s="161" t="s">
        <v>141</v>
      </c>
      <c r="B23" s="161" t="s">
        <v>115</v>
      </c>
      <c r="C23" s="161" t="s">
        <v>142</v>
      </c>
      <c r="D23" s="16" t="s">
        <v>143</v>
      </c>
      <c r="E23" s="162" t="s">
        <v>144</v>
      </c>
      <c r="F23" s="161" t="s">
        <v>145</v>
      </c>
      <c r="G23" s="163">
        <v>5</v>
      </c>
      <c r="H23" s="164">
        <v>0</v>
      </c>
      <c r="I23" s="165">
        <f t="shared" si="0"/>
        <v>0</v>
      </c>
      <c r="J23" s="166">
        <v>0</v>
      </c>
      <c r="K23" s="163">
        <f t="shared" si="1"/>
        <v>0</v>
      </c>
      <c r="L23" s="166">
        <v>0</v>
      </c>
      <c r="M23" s="163">
        <f t="shared" si="2"/>
        <v>0</v>
      </c>
      <c r="N23" s="167">
        <v>21</v>
      </c>
      <c r="O23" s="168">
        <v>64</v>
      </c>
      <c r="P23" s="16" t="s">
        <v>120</v>
      </c>
    </row>
    <row r="24" spans="2:16" s="137" customFormat="1" ht="12.75" customHeight="1">
      <c r="B24" s="142" t="s">
        <v>69</v>
      </c>
      <c r="D24" s="143" t="s">
        <v>129</v>
      </c>
      <c r="E24" s="143" t="s">
        <v>146</v>
      </c>
      <c r="I24" s="144">
        <f>SUM(I25:I31)</f>
        <v>0</v>
      </c>
      <c r="K24" s="145">
        <f>SUM(K25:K31)</f>
        <v>0</v>
      </c>
      <c r="M24" s="145">
        <f>SUM(M25:M31)</f>
        <v>0</v>
      </c>
      <c r="P24" s="143" t="s">
        <v>113</v>
      </c>
    </row>
    <row r="25" spans="1:16" s="16" customFormat="1" ht="13.5" customHeight="1">
      <c r="A25" s="161" t="s">
        <v>147</v>
      </c>
      <c r="B25" s="161" t="s">
        <v>115</v>
      </c>
      <c r="C25" s="161" t="s">
        <v>116</v>
      </c>
      <c r="D25" s="16" t="s">
        <v>148</v>
      </c>
      <c r="E25" s="162" t="s">
        <v>149</v>
      </c>
      <c r="F25" s="161" t="s">
        <v>119</v>
      </c>
      <c r="G25" s="163">
        <v>43</v>
      </c>
      <c r="H25" s="164">
        <v>0</v>
      </c>
      <c r="I25" s="165">
        <f aca="true" t="shared" si="3" ref="I25:I31">ROUND(G25*H25,2)</f>
        <v>0</v>
      </c>
      <c r="J25" s="166">
        <v>0</v>
      </c>
      <c r="K25" s="163">
        <f aca="true" t="shared" si="4" ref="K25:K31">G25*J25</f>
        <v>0</v>
      </c>
      <c r="L25" s="166">
        <v>0</v>
      </c>
      <c r="M25" s="163">
        <f aca="true" t="shared" si="5" ref="M25:M31">G25*L25</f>
        <v>0</v>
      </c>
      <c r="N25" s="167">
        <v>21</v>
      </c>
      <c r="O25" s="168">
        <v>4</v>
      </c>
      <c r="P25" s="16" t="s">
        <v>120</v>
      </c>
    </row>
    <row r="26" spans="1:16" s="16" customFormat="1" ht="13.5" customHeight="1">
      <c r="A26" s="161" t="s">
        <v>150</v>
      </c>
      <c r="B26" s="161" t="s">
        <v>115</v>
      </c>
      <c r="C26" s="161" t="s">
        <v>116</v>
      </c>
      <c r="D26" s="16" t="s">
        <v>151</v>
      </c>
      <c r="E26" s="162" t="s">
        <v>152</v>
      </c>
      <c r="F26" s="161" t="s">
        <v>140</v>
      </c>
      <c r="G26" s="163">
        <v>12.04</v>
      </c>
      <c r="H26" s="164">
        <v>0</v>
      </c>
      <c r="I26" s="165">
        <f t="shared" si="3"/>
        <v>0</v>
      </c>
      <c r="J26" s="166">
        <v>0</v>
      </c>
      <c r="K26" s="163">
        <f t="shared" si="4"/>
        <v>0</v>
      </c>
      <c r="L26" s="166">
        <v>0</v>
      </c>
      <c r="M26" s="163">
        <f t="shared" si="5"/>
        <v>0</v>
      </c>
      <c r="N26" s="167">
        <v>21</v>
      </c>
      <c r="O26" s="168">
        <v>4</v>
      </c>
      <c r="P26" s="16" t="s">
        <v>120</v>
      </c>
    </row>
    <row r="27" spans="1:16" s="16" customFormat="1" ht="24" customHeight="1">
      <c r="A27" s="161" t="s">
        <v>153</v>
      </c>
      <c r="B27" s="161" t="s">
        <v>115</v>
      </c>
      <c r="C27" s="161" t="s">
        <v>116</v>
      </c>
      <c r="D27" s="16" t="s">
        <v>154</v>
      </c>
      <c r="E27" s="162" t="s">
        <v>155</v>
      </c>
      <c r="F27" s="161" t="s">
        <v>119</v>
      </c>
      <c r="G27" s="163">
        <v>30.1</v>
      </c>
      <c r="H27" s="164">
        <v>0</v>
      </c>
      <c r="I27" s="165">
        <f t="shared" si="3"/>
        <v>0</v>
      </c>
      <c r="J27" s="166">
        <v>0</v>
      </c>
      <c r="K27" s="163">
        <f t="shared" si="4"/>
        <v>0</v>
      </c>
      <c r="L27" s="166">
        <v>0</v>
      </c>
      <c r="M27" s="163">
        <f t="shared" si="5"/>
        <v>0</v>
      </c>
      <c r="N27" s="167">
        <v>21</v>
      </c>
      <c r="O27" s="168">
        <v>4</v>
      </c>
      <c r="P27" s="16" t="s">
        <v>120</v>
      </c>
    </row>
    <row r="28" spans="1:16" s="16" customFormat="1" ht="24" customHeight="1">
      <c r="A28" s="161" t="s">
        <v>156</v>
      </c>
      <c r="B28" s="161" t="s">
        <v>115</v>
      </c>
      <c r="C28" s="161" t="s">
        <v>116</v>
      </c>
      <c r="D28" s="16" t="s">
        <v>157</v>
      </c>
      <c r="E28" s="162" t="s">
        <v>158</v>
      </c>
      <c r="F28" s="161" t="s">
        <v>119</v>
      </c>
      <c r="G28" s="163">
        <v>450</v>
      </c>
      <c r="H28" s="164">
        <v>0</v>
      </c>
      <c r="I28" s="165">
        <f t="shared" si="3"/>
        <v>0</v>
      </c>
      <c r="J28" s="166">
        <v>0</v>
      </c>
      <c r="K28" s="163">
        <f t="shared" si="4"/>
        <v>0</v>
      </c>
      <c r="L28" s="166">
        <v>0</v>
      </c>
      <c r="M28" s="163">
        <f t="shared" si="5"/>
        <v>0</v>
      </c>
      <c r="N28" s="167">
        <v>21</v>
      </c>
      <c r="O28" s="168">
        <v>4</v>
      </c>
      <c r="P28" s="16" t="s">
        <v>120</v>
      </c>
    </row>
    <row r="29" spans="1:16" s="16" customFormat="1" ht="13.5" customHeight="1">
      <c r="A29" s="169" t="s">
        <v>159</v>
      </c>
      <c r="B29" s="169" t="s">
        <v>160</v>
      </c>
      <c r="C29" s="169" t="s">
        <v>161</v>
      </c>
      <c r="D29" s="170" t="s">
        <v>162</v>
      </c>
      <c r="E29" s="171" t="s">
        <v>163</v>
      </c>
      <c r="F29" s="169" t="s">
        <v>119</v>
      </c>
      <c r="G29" s="172">
        <v>90</v>
      </c>
      <c r="H29" s="173">
        <v>0</v>
      </c>
      <c r="I29" s="174">
        <f t="shared" si="3"/>
        <v>0</v>
      </c>
      <c r="J29" s="175">
        <v>0</v>
      </c>
      <c r="K29" s="172">
        <f t="shared" si="4"/>
        <v>0</v>
      </c>
      <c r="L29" s="175">
        <v>0</v>
      </c>
      <c r="M29" s="172">
        <f t="shared" si="5"/>
        <v>0</v>
      </c>
      <c r="N29" s="176">
        <v>21</v>
      </c>
      <c r="O29" s="177">
        <v>8</v>
      </c>
      <c r="P29" s="170" t="s">
        <v>120</v>
      </c>
    </row>
    <row r="30" spans="1:16" s="16" customFormat="1" ht="24" customHeight="1">
      <c r="A30" s="161" t="s">
        <v>164</v>
      </c>
      <c r="B30" s="161" t="s">
        <v>115</v>
      </c>
      <c r="C30" s="161" t="s">
        <v>116</v>
      </c>
      <c r="D30" s="16" t="s">
        <v>165</v>
      </c>
      <c r="E30" s="162" t="s">
        <v>166</v>
      </c>
      <c r="F30" s="161" t="s">
        <v>119</v>
      </c>
      <c r="G30" s="163">
        <v>324</v>
      </c>
      <c r="H30" s="164">
        <v>0</v>
      </c>
      <c r="I30" s="165">
        <f t="shared" si="3"/>
        <v>0</v>
      </c>
      <c r="J30" s="166">
        <v>0</v>
      </c>
      <c r="K30" s="163">
        <f t="shared" si="4"/>
        <v>0</v>
      </c>
      <c r="L30" s="166">
        <v>0</v>
      </c>
      <c r="M30" s="163">
        <f t="shared" si="5"/>
        <v>0</v>
      </c>
      <c r="N30" s="167">
        <v>21</v>
      </c>
      <c r="O30" s="168">
        <v>4</v>
      </c>
      <c r="P30" s="16" t="s">
        <v>120</v>
      </c>
    </row>
    <row r="31" spans="1:16" s="16" customFormat="1" ht="13.5" customHeight="1">
      <c r="A31" s="169" t="s">
        <v>167</v>
      </c>
      <c r="B31" s="169" t="s">
        <v>160</v>
      </c>
      <c r="C31" s="169" t="s">
        <v>161</v>
      </c>
      <c r="D31" s="170" t="s">
        <v>168</v>
      </c>
      <c r="E31" s="171" t="s">
        <v>163</v>
      </c>
      <c r="F31" s="169" t="s">
        <v>119</v>
      </c>
      <c r="G31" s="172">
        <v>65</v>
      </c>
      <c r="H31" s="173">
        <v>0</v>
      </c>
      <c r="I31" s="174">
        <f t="shared" si="3"/>
        <v>0</v>
      </c>
      <c r="J31" s="175">
        <v>0</v>
      </c>
      <c r="K31" s="172">
        <f t="shared" si="4"/>
        <v>0</v>
      </c>
      <c r="L31" s="175">
        <v>0</v>
      </c>
      <c r="M31" s="172">
        <f t="shared" si="5"/>
        <v>0</v>
      </c>
      <c r="N31" s="176">
        <v>21</v>
      </c>
      <c r="O31" s="177">
        <v>8</v>
      </c>
      <c r="P31" s="170" t="s">
        <v>120</v>
      </c>
    </row>
    <row r="32" spans="2:16" s="137" customFormat="1" ht="12.75" customHeight="1">
      <c r="B32" s="138" t="s">
        <v>69</v>
      </c>
      <c r="D32" s="139" t="s">
        <v>160</v>
      </c>
      <c r="E32" s="139" t="s">
        <v>169</v>
      </c>
      <c r="I32" s="140">
        <f>I33+I43+I46+I66</f>
        <v>0</v>
      </c>
      <c r="K32" s="141">
        <f>K33+K43+K46+K66</f>
        <v>0</v>
      </c>
      <c r="M32" s="141">
        <f>M33+M43+M46+M66</f>
        <v>0</v>
      </c>
      <c r="P32" s="139" t="s">
        <v>112</v>
      </c>
    </row>
    <row r="33" spans="2:16" s="137" customFormat="1" ht="12.75" customHeight="1">
      <c r="B33" s="142" t="s">
        <v>69</v>
      </c>
      <c r="D33" s="143" t="s">
        <v>170</v>
      </c>
      <c r="E33" s="143" t="s">
        <v>171</v>
      </c>
      <c r="I33" s="144">
        <f>SUM(I34:I42)</f>
        <v>0</v>
      </c>
      <c r="K33" s="145">
        <f>SUM(K34:K42)</f>
        <v>0</v>
      </c>
      <c r="M33" s="145">
        <f>SUM(M34:M42)</f>
        <v>0</v>
      </c>
      <c r="P33" s="143" t="s">
        <v>113</v>
      </c>
    </row>
    <row r="34" spans="1:16" s="16" customFormat="1" ht="24" customHeight="1">
      <c r="A34" s="161" t="s">
        <v>172</v>
      </c>
      <c r="B34" s="161" t="s">
        <v>115</v>
      </c>
      <c r="C34" s="161" t="s">
        <v>173</v>
      </c>
      <c r="D34" s="16" t="s">
        <v>174</v>
      </c>
      <c r="E34" s="162" t="s">
        <v>175</v>
      </c>
      <c r="F34" s="161" t="s">
        <v>176</v>
      </c>
      <c r="G34" s="163">
        <v>1000</v>
      </c>
      <c r="H34" s="164">
        <v>0</v>
      </c>
      <c r="I34" s="165">
        <f aca="true" t="shared" si="6" ref="I34:I42">ROUND(G34*H34,2)</f>
        <v>0</v>
      </c>
      <c r="J34" s="166">
        <v>0</v>
      </c>
      <c r="K34" s="163">
        <f aca="true" t="shared" si="7" ref="K34:K42">G34*J34</f>
        <v>0</v>
      </c>
      <c r="L34" s="166">
        <v>0</v>
      </c>
      <c r="M34" s="163">
        <f aca="true" t="shared" si="8" ref="M34:M42">G34*L34</f>
        <v>0</v>
      </c>
      <c r="N34" s="167">
        <v>21</v>
      </c>
      <c r="O34" s="168">
        <v>64</v>
      </c>
      <c r="P34" s="16" t="s">
        <v>120</v>
      </c>
    </row>
    <row r="35" spans="1:16" s="16" customFormat="1" ht="13.5" customHeight="1">
      <c r="A35" s="169" t="s">
        <v>177</v>
      </c>
      <c r="B35" s="169" t="s">
        <v>160</v>
      </c>
      <c r="C35" s="169" t="s">
        <v>161</v>
      </c>
      <c r="D35" s="170" t="s">
        <v>178</v>
      </c>
      <c r="E35" s="171" t="s">
        <v>179</v>
      </c>
      <c r="F35" s="169" t="s">
        <v>180</v>
      </c>
      <c r="G35" s="172">
        <v>1000</v>
      </c>
      <c r="H35" s="173">
        <v>0</v>
      </c>
      <c r="I35" s="174">
        <f t="shared" si="6"/>
        <v>0</v>
      </c>
      <c r="J35" s="175">
        <v>0</v>
      </c>
      <c r="K35" s="172">
        <f t="shared" si="7"/>
        <v>0</v>
      </c>
      <c r="L35" s="175">
        <v>0</v>
      </c>
      <c r="M35" s="172">
        <f t="shared" si="8"/>
        <v>0</v>
      </c>
      <c r="N35" s="176">
        <v>21</v>
      </c>
      <c r="O35" s="177">
        <v>256</v>
      </c>
      <c r="P35" s="170" t="s">
        <v>120</v>
      </c>
    </row>
    <row r="36" spans="1:16" s="16" customFormat="1" ht="13.5" customHeight="1">
      <c r="A36" s="169" t="s">
        <v>181</v>
      </c>
      <c r="B36" s="169" t="s">
        <v>160</v>
      </c>
      <c r="C36" s="169" t="s">
        <v>161</v>
      </c>
      <c r="D36" s="170" t="s">
        <v>182</v>
      </c>
      <c r="E36" s="171" t="s">
        <v>183</v>
      </c>
      <c r="F36" s="169" t="s">
        <v>145</v>
      </c>
      <c r="G36" s="172">
        <v>150</v>
      </c>
      <c r="H36" s="173">
        <v>0</v>
      </c>
      <c r="I36" s="174">
        <f t="shared" si="6"/>
        <v>0</v>
      </c>
      <c r="J36" s="175">
        <v>0</v>
      </c>
      <c r="K36" s="172">
        <f t="shared" si="7"/>
        <v>0</v>
      </c>
      <c r="L36" s="175">
        <v>0</v>
      </c>
      <c r="M36" s="172">
        <f t="shared" si="8"/>
        <v>0</v>
      </c>
      <c r="N36" s="176">
        <v>21</v>
      </c>
      <c r="O36" s="177">
        <v>256</v>
      </c>
      <c r="P36" s="170" t="s">
        <v>120</v>
      </c>
    </row>
    <row r="37" spans="1:16" s="16" customFormat="1" ht="13.5" customHeight="1">
      <c r="A37" s="161" t="s">
        <v>184</v>
      </c>
      <c r="B37" s="161" t="s">
        <v>115</v>
      </c>
      <c r="C37" s="161" t="s">
        <v>173</v>
      </c>
      <c r="D37" s="16" t="s">
        <v>185</v>
      </c>
      <c r="E37" s="162" t="s">
        <v>186</v>
      </c>
      <c r="F37" s="161" t="s">
        <v>145</v>
      </c>
      <c r="G37" s="163">
        <v>50</v>
      </c>
      <c r="H37" s="164">
        <v>0</v>
      </c>
      <c r="I37" s="165">
        <f t="shared" si="6"/>
        <v>0</v>
      </c>
      <c r="J37" s="166">
        <v>0</v>
      </c>
      <c r="K37" s="163">
        <f t="shared" si="7"/>
        <v>0</v>
      </c>
      <c r="L37" s="166">
        <v>0</v>
      </c>
      <c r="M37" s="163">
        <f t="shared" si="8"/>
        <v>0</v>
      </c>
      <c r="N37" s="167">
        <v>21</v>
      </c>
      <c r="O37" s="168">
        <v>64</v>
      </c>
      <c r="P37" s="16" t="s">
        <v>120</v>
      </c>
    </row>
    <row r="38" spans="1:16" s="16" customFormat="1" ht="13.5" customHeight="1">
      <c r="A38" s="169" t="s">
        <v>187</v>
      </c>
      <c r="B38" s="169" t="s">
        <v>160</v>
      </c>
      <c r="C38" s="169" t="s">
        <v>161</v>
      </c>
      <c r="D38" s="170" t="s">
        <v>188</v>
      </c>
      <c r="E38" s="171" t="s">
        <v>189</v>
      </c>
      <c r="F38" s="169" t="s">
        <v>176</v>
      </c>
      <c r="G38" s="172">
        <v>50</v>
      </c>
      <c r="H38" s="173">
        <v>0</v>
      </c>
      <c r="I38" s="174">
        <f t="shared" si="6"/>
        <v>0</v>
      </c>
      <c r="J38" s="175">
        <v>0</v>
      </c>
      <c r="K38" s="172">
        <f t="shared" si="7"/>
        <v>0</v>
      </c>
      <c r="L38" s="175">
        <v>0</v>
      </c>
      <c r="M38" s="172">
        <f t="shared" si="8"/>
        <v>0</v>
      </c>
      <c r="N38" s="176">
        <v>21</v>
      </c>
      <c r="O38" s="177">
        <v>256</v>
      </c>
      <c r="P38" s="170" t="s">
        <v>120</v>
      </c>
    </row>
    <row r="39" spans="1:16" s="16" customFormat="1" ht="24" customHeight="1">
      <c r="A39" s="161" t="s">
        <v>190</v>
      </c>
      <c r="B39" s="161" t="s">
        <v>115</v>
      </c>
      <c r="C39" s="161" t="s">
        <v>173</v>
      </c>
      <c r="D39" s="16" t="s">
        <v>191</v>
      </c>
      <c r="E39" s="162" t="s">
        <v>192</v>
      </c>
      <c r="F39" s="161" t="s">
        <v>145</v>
      </c>
      <c r="G39" s="163">
        <v>2</v>
      </c>
      <c r="H39" s="164">
        <v>0</v>
      </c>
      <c r="I39" s="165">
        <f t="shared" si="6"/>
        <v>0</v>
      </c>
      <c r="J39" s="166">
        <v>0</v>
      </c>
      <c r="K39" s="163">
        <f t="shared" si="7"/>
        <v>0</v>
      </c>
      <c r="L39" s="166">
        <v>0</v>
      </c>
      <c r="M39" s="163">
        <f t="shared" si="8"/>
        <v>0</v>
      </c>
      <c r="N39" s="167">
        <v>21</v>
      </c>
      <c r="O39" s="168">
        <v>4</v>
      </c>
      <c r="P39" s="16" t="s">
        <v>120</v>
      </c>
    </row>
    <row r="40" spans="1:16" s="16" customFormat="1" ht="24" customHeight="1">
      <c r="A40" s="161" t="s">
        <v>193</v>
      </c>
      <c r="B40" s="161" t="s">
        <v>115</v>
      </c>
      <c r="C40" s="161" t="s">
        <v>173</v>
      </c>
      <c r="D40" s="16" t="s">
        <v>194</v>
      </c>
      <c r="E40" s="162" t="s">
        <v>195</v>
      </c>
      <c r="F40" s="161" t="s">
        <v>145</v>
      </c>
      <c r="G40" s="163">
        <v>7</v>
      </c>
      <c r="H40" s="164">
        <v>0</v>
      </c>
      <c r="I40" s="165">
        <f t="shared" si="6"/>
        <v>0</v>
      </c>
      <c r="J40" s="166">
        <v>0</v>
      </c>
      <c r="K40" s="163">
        <f t="shared" si="7"/>
        <v>0</v>
      </c>
      <c r="L40" s="166">
        <v>0</v>
      </c>
      <c r="M40" s="163">
        <f t="shared" si="8"/>
        <v>0</v>
      </c>
      <c r="N40" s="167">
        <v>21</v>
      </c>
      <c r="O40" s="168">
        <v>4</v>
      </c>
      <c r="P40" s="16" t="s">
        <v>120</v>
      </c>
    </row>
    <row r="41" spans="1:16" s="16" customFormat="1" ht="13.5" customHeight="1">
      <c r="A41" s="161" t="s">
        <v>196</v>
      </c>
      <c r="B41" s="161" t="s">
        <v>115</v>
      </c>
      <c r="C41" s="161" t="s">
        <v>173</v>
      </c>
      <c r="D41" s="16" t="s">
        <v>197</v>
      </c>
      <c r="E41" s="162" t="s">
        <v>198</v>
      </c>
      <c r="F41" s="161" t="s">
        <v>176</v>
      </c>
      <c r="G41" s="163">
        <v>1200</v>
      </c>
      <c r="H41" s="164">
        <v>0</v>
      </c>
      <c r="I41" s="165">
        <f t="shared" si="6"/>
        <v>0</v>
      </c>
      <c r="J41" s="166">
        <v>0</v>
      </c>
      <c r="K41" s="163">
        <f t="shared" si="7"/>
        <v>0</v>
      </c>
      <c r="L41" s="166">
        <v>0</v>
      </c>
      <c r="M41" s="163">
        <f t="shared" si="8"/>
        <v>0</v>
      </c>
      <c r="N41" s="167">
        <v>21</v>
      </c>
      <c r="O41" s="168">
        <v>64</v>
      </c>
      <c r="P41" s="16" t="s">
        <v>120</v>
      </c>
    </row>
    <row r="42" spans="1:16" s="16" customFormat="1" ht="13.5" customHeight="1">
      <c r="A42" s="169" t="s">
        <v>199</v>
      </c>
      <c r="B42" s="169" t="s">
        <v>160</v>
      </c>
      <c r="C42" s="169" t="s">
        <v>161</v>
      </c>
      <c r="D42" s="170" t="s">
        <v>200</v>
      </c>
      <c r="E42" s="171" t="s">
        <v>201</v>
      </c>
      <c r="F42" s="169" t="s">
        <v>176</v>
      </c>
      <c r="G42" s="172">
        <v>1200</v>
      </c>
      <c r="H42" s="173">
        <v>0</v>
      </c>
      <c r="I42" s="174">
        <f t="shared" si="6"/>
        <v>0</v>
      </c>
      <c r="J42" s="175">
        <v>0</v>
      </c>
      <c r="K42" s="172">
        <f t="shared" si="7"/>
        <v>0</v>
      </c>
      <c r="L42" s="175">
        <v>0</v>
      </c>
      <c r="M42" s="172">
        <f t="shared" si="8"/>
        <v>0</v>
      </c>
      <c r="N42" s="176">
        <v>21</v>
      </c>
      <c r="O42" s="177">
        <v>256</v>
      </c>
      <c r="P42" s="170" t="s">
        <v>120</v>
      </c>
    </row>
    <row r="43" spans="2:16" s="137" customFormat="1" ht="12.75" customHeight="1">
      <c r="B43" s="142" t="s">
        <v>69</v>
      </c>
      <c r="D43" s="143" t="s">
        <v>202</v>
      </c>
      <c r="E43" s="143" t="s">
        <v>203</v>
      </c>
      <c r="I43" s="144">
        <f>SUM(I44:I45)</f>
        <v>0</v>
      </c>
      <c r="K43" s="145">
        <f>SUM(K44:K45)</f>
        <v>0</v>
      </c>
      <c r="M43" s="145">
        <f>SUM(M44:M45)</f>
        <v>0</v>
      </c>
      <c r="P43" s="143" t="s">
        <v>113</v>
      </c>
    </row>
    <row r="44" spans="1:16" s="16" customFormat="1" ht="13.5" customHeight="1">
      <c r="A44" s="161" t="s">
        <v>204</v>
      </c>
      <c r="B44" s="161" t="s">
        <v>115</v>
      </c>
      <c r="C44" s="161" t="s">
        <v>205</v>
      </c>
      <c r="D44" s="16" t="s">
        <v>206</v>
      </c>
      <c r="E44" s="162" t="s">
        <v>207</v>
      </c>
      <c r="F44" s="161" t="s">
        <v>145</v>
      </c>
      <c r="G44" s="163">
        <v>12</v>
      </c>
      <c r="H44" s="164">
        <v>0</v>
      </c>
      <c r="I44" s="165">
        <f>ROUND(G44*H44,2)</f>
        <v>0</v>
      </c>
      <c r="J44" s="166">
        <v>0</v>
      </c>
      <c r="K44" s="163">
        <f>G44*J44</f>
        <v>0</v>
      </c>
      <c r="L44" s="166">
        <v>0</v>
      </c>
      <c r="M44" s="163">
        <f>G44*L44</f>
        <v>0</v>
      </c>
      <c r="N44" s="167">
        <v>21</v>
      </c>
      <c r="O44" s="168">
        <v>64</v>
      </c>
      <c r="P44" s="16" t="s">
        <v>120</v>
      </c>
    </row>
    <row r="45" spans="1:16" s="16" customFormat="1" ht="13.5" customHeight="1">
      <c r="A45" s="169" t="s">
        <v>208</v>
      </c>
      <c r="B45" s="169" t="s">
        <v>160</v>
      </c>
      <c r="C45" s="169" t="s">
        <v>161</v>
      </c>
      <c r="D45" s="170" t="s">
        <v>209</v>
      </c>
      <c r="E45" s="171" t="s">
        <v>210</v>
      </c>
      <c r="F45" s="169" t="s">
        <v>145</v>
      </c>
      <c r="G45" s="172">
        <v>12</v>
      </c>
      <c r="H45" s="173">
        <v>0</v>
      </c>
      <c r="I45" s="174">
        <f>ROUND(G45*H45,2)</f>
        <v>0</v>
      </c>
      <c r="J45" s="175">
        <v>0</v>
      </c>
      <c r="K45" s="172">
        <f>G45*J45</f>
        <v>0</v>
      </c>
      <c r="L45" s="175">
        <v>0</v>
      </c>
      <c r="M45" s="172">
        <f>G45*L45</f>
        <v>0</v>
      </c>
      <c r="N45" s="176">
        <v>21</v>
      </c>
      <c r="O45" s="177">
        <v>256</v>
      </c>
      <c r="P45" s="170" t="s">
        <v>120</v>
      </c>
    </row>
    <row r="46" spans="2:16" s="137" customFormat="1" ht="12.75" customHeight="1">
      <c r="B46" s="142" t="s">
        <v>69</v>
      </c>
      <c r="D46" s="143" t="s">
        <v>211</v>
      </c>
      <c r="E46" s="143" t="s">
        <v>212</v>
      </c>
      <c r="I46" s="144">
        <f>SUM(I47:I65)</f>
        <v>0</v>
      </c>
      <c r="K46" s="145">
        <f>SUM(K47:K65)</f>
        <v>0</v>
      </c>
      <c r="M46" s="145">
        <f>SUM(M47:M65)</f>
        <v>0</v>
      </c>
      <c r="P46" s="143" t="s">
        <v>113</v>
      </c>
    </row>
    <row r="47" spans="1:16" s="16" customFormat="1" ht="13.5" customHeight="1">
      <c r="A47" s="161" t="s">
        <v>213</v>
      </c>
      <c r="B47" s="161" t="s">
        <v>115</v>
      </c>
      <c r="C47" s="161" t="s">
        <v>214</v>
      </c>
      <c r="D47" s="16" t="s">
        <v>215</v>
      </c>
      <c r="E47" s="162" t="s">
        <v>216</v>
      </c>
      <c r="F47" s="161" t="s">
        <v>176</v>
      </c>
      <c r="G47" s="163">
        <v>720</v>
      </c>
      <c r="H47" s="164">
        <v>0</v>
      </c>
      <c r="I47" s="165">
        <f aca="true" t="shared" si="9" ref="I47:I65">ROUND(G47*H47,2)</f>
        <v>0</v>
      </c>
      <c r="J47" s="166">
        <v>0</v>
      </c>
      <c r="K47" s="163">
        <f aca="true" t="shared" si="10" ref="K47:K65">G47*J47</f>
        <v>0</v>
      </c>
      <c r="L47" s="166">
        <v>0</v>
      </c>
      <c r="M47" s="163">
        <f aca="true" t="shared" si="11" ref="M47:M65">G47*L47</f>
        <v>0</v>
      </c>
      <c r="N47" s="167">
        <v>21</v>
      </c>
      <c r="O47" s="168">
        <v>64</v>
      </c>
      <c r="P47" s="16" t="s">
        <v>120</v>
      </c>
    </row>
    <row r="48" spans="1:16" s="16" customFormat="1" ht="24" customHeight="1">
      <c r="A48" s="161" t="s">
        <v>217</v>
      </c>
      <c r="B48" s="161" t="s">
        <v>115</v>
      </c>
      <c r="C48" s="161" t="s">
        <v>214</v>
      </c>
      <c r="D48" s="16" t="s">
        <v>218</v>
      </c>
      <c r="E48" s="162" t="s">
        <v>219</v>
      </c>
      <c r="F48" s="161" t="s">
        <v>136</v>
      </c>
      <c r="G48" s="163">
        <v>10</v>
      </c>
      <c r="H48" s="164">
        <v>0</v>
      </c>
      <c r="I48" s="165">
        <f t="shared" si="9"/>
        <v>0</v>
      </c>
      <c r="J48" s="166">
        <v>0</v>
      </c>
      <c r="K48" s="163">
        <f t="shared" si="10"/>
        <v>0</v>
      </c>
      <c r="L48" s="166">
        <v>0</v>
      </c>
      <c r="M48" s="163">
        <f t="shared" si="11"/>
        <v>0</v>
      </c>
      <c r="N48" s="167">
        <v>21</v>
      </c>
      <c r="O48" s="168">
        <v>64</v>
      </c>
      <c r="P48" s="16" t="s">
        <v>120</v>
      </c>
    </row>
    <row r="49" spans="1:16" s="16" customFormat="1" ht="24" customHeight="1">
      <c r="A49" s="161" t="s">
        <v>220</v>
      </c>
      <c r="B49" s="161" t="s">
        <v>115</v>
      </c>
      <c r="C49" s="161" t="s">
        <v>214</v>
      </c>
      <c r="D49" s="16" t="s">
        <v>221</v>
      </c>
      <c r="E49" s="162" t="s">
        <v>222</v>
      </c>
      <c r="F49" s="161" t="s">
        <v>136</v>
      </c>
      <c r="G49" s="163">
        <v>70</v>
      </c>
      <c r="H49" s="164">
        <v>0</v>
      </c>
      <c r="I49" s="165">
        <f t="shared" si="9"/>
        <v>0</v>
      </c>
      <c r="J49" s="166">
        <v>0</v>
      </c>
      <c r="K49" s="163">
        <f t="shared" si="10"/>
        <v>0</v>
      </c>
      <c r="L49" s="166">
        <v>0</v>
      </c>
      <c r="M49" s="163">
        <f t="shared" si="11"/>
        <v>0</v>
      </c>
      <c r="N49" s="167">
        <v>21</v>
      </c>
      <c r="O49" s="168">
        <v>64</v>
      </c>
      <c r="P49" s="16" t="s">
        <v>120</v>
      </c>
    </row>
    <row r="50" spans="1:16" s="16" customFormat="1" ht="24" customHeight="1">
      <c r="A50" s="161" t="s">
        <v>223</v>
      </c>
      <c r="B50" s="161" t="s">
        <v>115</v>
      </c>
      <c r="C50" s="161" t="s">
        <v>214</v>
      </c>
      <c r="D50" s="16" t="s">
        <v>224</v>
      </c>
      <c r="E50" s="162" t="s">
        <v>225</v>
      </c>
      <c r="F50" s="161" t="s">
        <v>136</v>
      </c>
      <c r="G50" s="163">
        <v>4</v>
      </c>
      <c r="H50" s="164">
        <v>0</v>
      </c>
      <c r="I50" s="165">
        <f t="shared" si="9"/>
        <v>0</v>
      </c>
      <c r="J50" s="166">
        <v>0</v>
      </c>
      <c r="K50" s="163">
        <f t="shared" si="10"/>
        <v>0</v>
      </c>
      <c r="L50" s="166">
        <v>0</v>
      </c>
      <c r="M50" s="163">
        <f t="shared" si="11"/>
        <v>0</v>
      </c>
      <c r="N50" s="167">
        <v>21</v>
      </c>
      <c r="O50" s="168">
        <v>64</v>
      </c>
      <c r="P50" s="16" t="s">
        <v>120</v>
      </c>
    </row>
    <row r="51" spans="1:16" s="16" customFormat="1" ht="24" customHeight="1">
      <c r="A51" s="161" t="s">
        <v>226</v>
      </c>
      <c r="B51" s="161" t="s">
        <v>115</v>
      </c>
      <c r="C51" s="161" t="s">
        <v>214</v>
      </c>
      <c r="D51" s="16" t="s">
        <v>227</v>
      </c>
      <c r="E51" s="162" t="s">
        <v>228</v>
      </c>
      <c r="F51" s="161" t="s">
        <v>136</v>
      </c>
      <c r="G51" s="163">
        <v>2</v>
      </c>
      <c r="H51" s="164">
        <v>0</v>
      </c>
      <c r="I51" s="165">
        <f t="shared" si="9"/>
        <v>0</v>
      </c>
      <c r="J51" s="166">
        <v>0</v>
      </c>
      <c r="K51" s="163">
        <f t="shared" si="10"/>
        <v>0</v>
      </c>
      <c r="L51" s="166">
        <v>0</v>
      </c>
      <c r="M51" s="163">
        <f t="shared" si="11"/>
        <v>0</v>
      </c>
      <c r="N51" s="167">
        <v>21</v>
      </c>
      <c r="O51" s="168">
        <v>64</v>
      </c>
      <c r="P51" s="16" t="s">
        <v>120</v>
      </c>
    </row>
    <row r="52" spans="1:16" s="16" customFormat="1" ht="24" customHeight="1">
      <c r="A52" s="161" t="s">
        <v>229</v>
      </c>
      <c r="B52" s="161" t="s">
        <v>115</v>
      </c>
      <c r="C52" s="161" t="s">
        <v>214</v>
      </c>
      <c r="D52" s="16" t="s">
        <v>230</v>
      </c>
      <c r="E52" s="162" t="s">
        <v>231</v>
      </c>
      <c r="F52" s="161" t="s">
        <v>136</v>
      </c>
      <c r="G52" s="163">
        <v>2</v>
      </c>
      <c r="H52" s="164">
        <v>0</v>
      </c>
      <c r="I52" s="165">
        <f t="shared" si="9"/>
        <v>0</v>
      </c>
      <c r="J52" s="166">
        <v>0</v>
      </c>
      <c r="K52" s="163">
        <f t="shared" si="10"/>
        <v>0</v>
      </c>
      <c r="L52" s="166">
        <v>0</v>
      </c>
      <c r="M52" s="163">
        <f t="shared" si="11"/>
        <v>0</v>
      </c>
      <c r="N52" s="167">
        <v>21</v>
      </c>
      <c r="O52" s="168">
        <v>64</v>
      </c>
      <c r="P52" s="16" t="s">
        <v>120</v>
      </c>
    </row>
    <row r="53" spans="1:16" s="16" customFormat="1" ht="13.5" customHeight="1">
      <c r="A53" s="161" t="s">
        <v>232</v>
      </c>
      <c r="B53" s="161" t="s">
        <v>115</v>
      </c>
      <c r="C53" s="161" t="s">
        <v>214</v>
      </c>
      <c r="D53" s="16" t="s">
        <v>233</v>
      </c>
      <c r="E53" s="162" t="s">
        <v>234</v>
      </c>
      <c r="F53" s="161" t="s">
        <v>176</v>
      </c>
      <c r="G53" s="163">
        <v>250</v>
      </c>
      <c r="H53" s="164">
        <v>0</v>
      </c>
      <c r="I53" s="165">
        <f t="shared" si="9"/>
        <v>0</v>
      </c>
      <c r="J53" s="166">
        <v>0</v>
      </c>
      <c r="K53" s="163">
        <f t="shared" si="10"/>
        <v>0</v>
      </c>
      <c r="L53" s="166">
        <v>0</v>
      </c>
      <c r="M53" s="163">
        <f t="shared" si="11"/>
        <v>0</v>
      </c>
      <c r="N53" s="167">
        <v>21</v>
      </c>
      <c r="O53" s="168">
        <v>64</v>
      </c>
      <c r="P53" s="16" t="s">
        <v>120</v>
      </c>
    </row>
    <row r="54" spans="1:16" s="16" customFormat="1" ht="13.5" customHeight="1">
      <c r="A54" s="161" t="s">
        <v>235</v>
      </c>
      <c r="B54" s="161" t="s">
        <v>115</v>
      </c>
      <c r="C54" s="161" t="s">
        <v>236</v>
      </c>
      <c r="D54" s="16" t="s">
        <v>237</v>
      </c>
      <c r="E54" s="162" t="s">
        <v>238</v>
      </c>
      <c r="F54" s="161" t="s">
        <v>136</v>
      </c>
      <c r="G54" s="163">
        <v>77.6</v>
      </c>
      <c r="H54" s="164">
        <v>0</v>
      </c>
      <c r="I54" s="165">
        <f t="shared" si="9"/>
        <v>0</v>
      </c>
      <c r="J54" s="166">
        <v>0</v>
      </c>
      <c r="K54" s="163">
        <f t="shared" si="10"/>
        <v>0</v>
      </c>
      <c r="L54" s="166">
        <v>0</v>
      </c>
      <c r="M54" s="163">
        <f t="shared" si="11"/>
        <v>0</v>
      </c>
      <c r="N54" s="167">
        <v>21</v>
      </c>
      <c r="O54" s="168">
        <v>64</v>
      </c>
      <c r="P54" s="16" t="s">
        <v>120</v>
      </c>
    </row>
    <row r="55" spans="1:16" s="16" customFormat="1" ht="13.5" customHeight="1">
      <c r="A55" s="161" t="s">
        <v>239</v>
      </c>
      <c r="B55" s="161" t="s">
        <v>115</v>
      </c>
      <c r="C55" s="161" t="s">
        <v>133</v>
      </c>
      <c r="D55" s="16" t="s">
        <v>240</v>
      </c>
      <c r="E55" s="162" t="s">
        <v>241</v>
      </c>
      <c r="F55" s="161" t="s">
        <v>136</v>
      </c>
      <c r="G55" s="163">
        <v>77.6</v>
      </c>
      <c r="H55" s="164">
        <v>0</v>
      </c>
      <c r="I55" s="165">
        <f t="shared" si="9"/>
        <v>0</v>
      </c>
      <c r="J55" s="166">
        <v>0</v>
      </c>
      <c r="K55" s="163">
        <f t="shared" si="10"/>
        <v>0</v>
      </c>
      <c r="L55" s="166">
        <v>0</v>
      </c>
      <c r="M55" s="163">
        <f t="shared" si="11"/>
        <v>0</v>
      </c>
      <c r="N55" s="167">
        <v>21</v>
      </c>
      <c r="O55" s="168">
        <v>64</v>
      </c>
      <c r="P55" s="16" t="s">
        <v>120</v>
      </c>
    </row>
    <row r="56" spans="1:16" s="16" customFormat="1" ht="13.5" customHeight="1">
      <c r="A56" s="161" t="s">
        <v>242</v>
      </c>
      <c r="B56" s="161" t="s">
        <v>115</v>
      </c>
      <c r="C56" s="161" t="s">
        <v>133</v>
      </c>
      <c r="D56" s="16" t="s">
        <v>243</v>
      </c>
      <c r="E56" s="162" t="s">
        <v>244</v>
      </c>
      <c r="F56" s="161" t="s">
        <v>119</v>
      </c>
      <c r="G56" s="163">
        <v>1164</v>
      </c>
      <c r="H56" s="164">
        <v>0</v>
      </c>
      <c r="I56" s="165">
        <f t="shared" si="9"/>
        <v>0</v>
      </c>
      <c r="J56" s="166">
        <v>0</v>
      </c>
      <c r="K56" s="163">
        <f t="shared" si="10"/>
        <v>0</v>
      </c>
      <c r="L56" s="166">
        <v>0</v>
      </c>
      <c r="M56" s="163">
        <f t="shared" si="11"/>
        <v>0</v>
      </c>
      <c r="N56" s="167">
        <v>21</v>
      </c>
      <c r="O56" s="168">
        <v>64</v>
      </c>
      <c r="P56" s="16" t="s">
        <v>120</v>
      </c>
    </row>
    <row r="57" spans="1:16" s="16" customFormat="1" ht="24" customHeight="1">
      <c r="A57" s="161" t="s">
        <v>245</v>
      </c>
      <c r="B57" s="161" t="s">
        <v>115</v>
      </c>
      <c r="C57" s="161" t="s">
        <v>133</v>
      </c>
      <c r="D57" s="16" t="s">
        <v>246</v>
      </c>
      <c r="E57" s="162" t="s">
        <v>247</v>
      </c>
      <c r="F57" s="161" t="s">
        <v>119</v>
      </c>
      <c r="G57" s="163">
        <v>388</v>
      </c>
      <c r="H57" s="164">
        <v>0</v>
      </c>
      <c r="I57" s="165">
        <f t="shared" si="9"/>
        <v>0</v>
      </c>
      <c r="J57" s="166">
        <v>0</v>
      </c>
      <c r="K57" s="163">
        <f t="shared" si="10"/>
        <v>0</v>
      </c>
      <c r="L57" s="166">
        <v>0</v>
      </c>
      <c r="M57" s="163">
        <f t="shared" si="11"/>
        <v>0</v>
      </c>
      <c r="N57" s="167">
        <v>21</v>
      </c>
      <c r="O57" s="168">
        <v>64</v>
      </c>
      <c r="P57" s="16" t="s">
        <v>120</v>
      </c>
    </row>
    <row r="58" spans="1:16" s="16" customFormat="1" ht="24" customHeight="1">
      <c r="A58" s="161" t="s">
        <v>248</v>
      </c>
      <c r="B58" s="161" t="s">
        <v>115</v>
      </c>
      <c r="C58" s="161" t="s">
        <v>214</v>
      </c>
      <c r="D58" s="16" t="s">
        <v>249</v>
      </c>
      <c r="E58" s="162" t="s">
        <v>250</v>
      </c>
      <c r="F58" s="161" t="s">
        <v>176</v>
      </c>
      <c r="G58" s="163">
        <v>970</v>
      </c>
      <c r="H58" s="164">
        <v>0</v>
      </c>
      <c r="I58" s="165">
        <f t="shared" si="9"/>
        <v>0</v>
      </c>
      <c r="J58" s="166">
        <v>0</v>
      </c>
      <c r="K58" s="163">
        <f t="shared" si="10"/>
        <v>0</v>
      </c>
      <c r="L58" s="166">
        <v>0</v>
      </c>
      <c r="M58" s="163">
        <f t="shared" si="11"/>
        <v>0</v>
      </c>
      <c r="N58" s="167">
        <v>21</v>
      </c>
      <c r="O58" s="168">
        <v>64</v>
      </c>
      <c r="P58" s="16" t="s">
        <v>120</v>
      </c>
    </row>
    <row r="59" spans="1:16" s="16" customFormat="1" ht="13.5" customHeight="1">
      <c r="A59" s="161" t="s">
        <v>251</v>
      </c>
      <c r="B59" s="161" t="s">
        <v>115</v>
      </c>
      <c r="C59" s="161" t="s">
        <v>214</v>
      </c>
      <c r="D59" s="16" t="s">
        <v>252</v>
      </c>
      <c r="E59" s="162" t="s">
        <v>253</v>
      </c>
      <c r="F59" s="161" t="s">
        <v>176</v>
      </c>
      <c r="G59" s="163">
        <v>1200</v>
      </c>
      <c r="H59" s="164">
        <v>0</v>
      </c>
      <c r="I59" s="165">
        <f t="shared" si="9"/>
        <v>0</v>
      </c>
      <c r="J59" s="166">
        <v>0</v>
      </c>
      <c r="K59" s="163">
        <f t="shared" si="10"/>
        <v>0</v>
      </c>
      <c r="L59" s="166">
        <v>0</v>
      </c>
      <c r="M59" s="163">
        <f t="shared" si="11"/>
        <v>0</v>
      </c>
      <c r="N59" s="167">
        <v>21</v>
      </c>
      <c r="O59" s="168">
        <v>64</v>
      </c>
      <c r="P59" s="16" t="s">
        <v>120</v>
      </c>
    </row>
    <row r="60" spans="1:16" s="16" customFormat="1" ht="13.5" customHeight="1">
      <c r="A60" s="169" t="s">
        <v>254</v>
      </c>
      <c r="B60" s="169" t="s">
        <v>160</v>
      </c>
      <c r="C60" s="169" t="s">
        <v>161</v>
      </c>
      <c r="D60" s="170" t="s">
        <v>255</v>
      </c>
      <c r="E60" s="171" t="s">
        <v>256</v>
      </c>
      <c r="F60" s="169" t="s">
        <v>176</v>
      </c>
      <c r="G60" s="172">
        <v>1200</v>
      </c>
      <c r="H60" s="173">
        <v>0</v>
      </c>
      <c r="I60" s="174">
        <f t="shared" si="9"/>
        <v>0</v>
      </c>
      <c r="J60" s="175">
        <v>0</v>
      </c>
      <c r="K60" s="172">
        <f t="shared" si="10"/>
        <v>0</v>
      </c>
      <c r="L60" s="175">
        <v>0</v>
      </c>
      <c r="M60" s="172">
        <f t="shared" si="11"/>
        <v>0</v>
      </c>
      <c r="N60" s="176">
        <v>21</v>
      </c>
      <c r="O60" s="177">
        <v>256</v>
      </c>
      <c r="P60" s="170" t="s">
        <v>120</v>
      </c>
    </row>
    <row r="61" spans="1:16" s="16" customFormat="1" ht="13.5" customHeight="1">
      <c r="A61" s="161" t="s">
        <v>257</v>
      </c>
      <c r="B61" s="161" t="s">
        <v>115</v>
      </c>
      <c r="C61" s="161" t="s">
        <v>214</v>
      </c>
      <c r="D61" s="16" t="s">
        <v>258</v>
      </c>
      <c r="E61" s="162" t="s">
        <v>259</v>
      </c>
      <c r="F61" s="161" t="s">
        <v>176</v>
      </c>
      <c r="G61" s="163">
        <v>720</v>
      </c>
      <c r="H61" s="164">
        <v>0</v>
      </c>
      <c r="I61" s="165">
        <f t="shared" si="9"/>
        <v>0</v>
      </c>
      <c r="J61" s="166">
        <v>0</v>
      </c>
      <c r="K61" s="163">
        <f t="shared" si="10"/>
        <v>0</v>
      </c>
      <c r="L61" s="166">
        <v>0</v>
      </c>
      <c r="M61" s="163">
        <f t="shared" si="11"/>
        <v>0</v>
      </c>
      <c r="N61" s="167">
        <v>21</v>
      </c>
      <c r="O61" s="168">
        <v>64</v>
      </c>
      <c r="P61" s="16" t="s">
        <v>120</v>
      </c>
    </row>
    <row r="62" spans="1:16" s="16" customFormat="1" ht="13.5" customHeight="1">
      <c r="A62" s="161" t="s">
        <v>260</v>
      </c>
      <c r="B62" s="161" t="s">
        <v>115</v>
      </c>
      <c r="C62" s="161" t="s">
        <v>116</v>
      </c>
      <c r="D62" s="16" t="s">
        <v>261</v>
      </c>
      <c r="E62" s="162" t="s">
        <v>262</v>
      </c>
      <c r="F62" s="161" t="s">
        <v>119</v>
      </c>
      <c r="G62" s="163">
        <v>1536</v>
      </c>
      <c r="H62" s="164">
        <v>0</v>
      </c>
      <c r="I62" s="165">
        <f t="shared" si="9"/>
        <v>0</v>
      </c>
      <c r="J62" s="166">
        <v>0</v>
      </c>
      <c r="K62" s="163">
        <f t="shared" si="10"/>
        <v>0</v>
      </c>
      <c r="L62" s="166">
        <v>0</v>
      </c>
      <c r="M62" s="163">
        <f t="shared" si="11"/>
        <v>0</v>
      </c>
      <c r="N62" s="167">
        <v>21</v>
      </c>
      <c r="O62" s="168">
        <v>64</v>
      </c>
      <c r="P62" s="16" t="s">
        <v>120</v>
      </c>
    </row>
    <row r="63" spans="1:16" s="16" customFormat="1" ht="13.5" customHeight="1">
      <c r="A63" s="161" t="s">
        <v>263</v>
      </c>
      <c r="B63" s="161" t="s">
        <v>115</v>
      </c>
      <c r="C63" s="161" t="s">
        <v>116</v>
      </c>
      <c r="D63" s="16" t="s">
        <v>264</v>
      </c>
      <c r="E63" s="162" t="s">
        <v>265</v>
      </c>
      <c r="F63" s="161" t="s">
        <v>176</v>
      </c>
      <c r="G63" s="163">
        <v>96</v>
      </c>
      <c r="H63" s="164">
        <v>0</v>
      </c>
      <c r="I63" s="165">
        <f t="shared" si="9"/>
        <v>0</v>
      </c>
      <c r="J63" s="166">
        <v>0</v>
      </c>
      <c r="K63" s="163">
        <f t="shared" si="10"/>
        <v>0</v>
      </c>
      <c r="L63" s="166">
        <v>0</v>
      </c>
      <c r="M63" s="163">
        <f t="shared" si="11"/>
        <v>0</v>
      </c>
      <c r="N63" s="167">
        <v>21</v>
      </c>
      <c r="O63" s="168">
        <v>64</v>
      </c>
      <c r="P63" s="16" t="s">
        <v>120</v>
      </c>
    </row>
    <row r="64" spans="1:16" s="16" customFormat="1" ht="24" customHeight="1">
      <c r="A64" s="161" t="s">
        <v>266</v>
      </c>
      <c r="B64" s="161" t="s">
        <v>115</v>
      </c>
      <c r="C64" s="161" t="s">
        <v>214</v>
      </c>
      <c r="D64" s="16" t="s">
        <v>267</v>
      </c>
      <c r="E64" s="162" t="s">
        <v>268</v>
      </c>
      <c r="F64" s="161" t="s">
        <v>176</v>
      </c>
      <c r="G64" s="163">
        <v>22</v>
      </c>
      <c r="H64" s="164">
        <v>0</v>
      </c>
      <c r="I64" s="165">
        <f t="shared" si="9"/>
        <v>0</v>
      </c>
      <c r="J64" s="166">
        <v>0</v>
      </c>
      <c r="K64" s="163">
        <f t="shared" si="10"/>
        <v>0</v>
      </c>
      <c r="L64" s="166">
        <v>0</v>
      </c>
      <c r="M64" s="163">
        <f t="shared" si="11"/>
        <v>0</v>
      </c>
      <c r="N64" s="167">
        <v>21</v>
      </c>
      <c r="O64" s="168">
        <v>64</v>
      </c>
      <c r="P64" s="16" t="s">
        <v>120</v>
      </c>
    </row>
    <row r="65" spans="1:16" s="16" customFormat="1" ht="24" customHeight="1">
      <c r="A65" s="161" t="s">
        <v>269</v>
      </c>
      <c r="B65" s="161" t="s">
        <v>115</v>
      </c>
      <c r="C65" s="161" t="s">
        <v>142</v>
      </c>
      <c r="D65" s="16" t="s">
        <v>270</v>
      </c>
      <c r="E65" s="162" t="s">
        <v>271</v>
      </c>
      <c r="F65" s="161" t="s">
        <v>176</v>
      </c>
      <c r="G65" s="163">
        <v>22</v>
      </c>
      <c r="H65" s="164">
        <v>0</v>
      </c>
      <c r="I65" s="165">
        <f t="shared" si="9"/>
        <v>0</v>
      </c>
      <c r="J65" s="166">
        <v>0</v>
      </c>
      <c r="K65" s="163">
        <f t="shared" si="10"/>
        <v>0</v>
      </c>
      <c r="L65" s="166">
        <v>0</v>
      </c>
      <c r="M65" s="163">
        <f t="shared" si="11"/>
        <v>0</v>
      </c>
      <c r="N65" s="167">
        <v>21</v>
      </c>
      <c r="O65" s="168">
        <v>64</v>
      </c>
      <c r="P65" s="16" t="s">
        <v>120</v>
      </c>
    </row>
    <row r="66" spans="2:16" s="137" customFormat="1" ht="12.75" customHeight="1">
      <c r="B66" s="142" t="s">
        <v>69</v>
      </c>
      <c r="D66" s="143" t="s">
        <v>272</v>
      </c>
      <c r="E66" s="143" t="s">
        <v>273</v>
      </c>
      <c r="I66" s="144">
        <f>SUM(I67:I84)</f>
        <v>0</v>
      </c>
      <c r="K66" s="145">
        <f>SUM(K67:K84)</f>
        <v>0</v>
      </c>
      <c r="M66" s="145">
        <f>SUM(M67:M84)</f>
        <v>0</v>
      </c>
      <c r="P66" s="143" t="s">
        <v>113</v>
      </c>
    </row>
    <row r="67" spans="1:16" s="16" customFormat="1" ht="13.5" customHeight="1">
      <c r="A67" s="161" t="s">
        <v>274</v>
      </c>
      <c r="B67" s="161" t="s">
        <v>115</v>
      </c>
      <c r="C67" s="161" t="s">
        <v>275</v>
      </c>
      <c r="D67" s="16" t="s">
        <v>276</v>
      </c>
      <c r="E67" s="162" t="s">
        <v>277</v>
      </c>
      <c r="F67" s="161" t="s">
        <v>145</v>
      </c>
      <c r="G67" s="163">
        <v>12</v>
      </c>
      <c r="H67" s="164">
        <v>0</v>
      </c>
      <c r="I67" s="165">
        <f aca="true" t="shared" si="12" ref="I67:I84">ROUND(G67*H67,2)</f>
        <v>0</v>
      </c>
      <c r="J67" s="166">
        <v>0</v>
      </c>
      <c r="K67" s="163">
        <f aca="true" t="shared" si="13" ref="K67:K84">G67*J67</f>
        <v>0</v>
      </c>
      <c r="L67" s="166">
        <v>0</v>
      </c>
      <c r="M67" s="163">
        <f aca="true" t="shared" si="14" ref="M67:M84">G67*L67</f>
        <v>0</v>
      </c>
      <c r="N67" s="167">
        <v>21</v>
      </c>
      <c r="O67" s="168">
        <v>64</v>
      </c>
      <c r="P67" s="16" t="s">
        <v>120</v>
      </c>
    </row>
    <row r="68" spans="1:16" s="16" customFormat="1" ht="13.5" customHeight="1">
      <c r="A68" s="169" t="s">
        <v>278</v>
      </c>
      <c r="B68" s="169" t="s">
        <v>160</v>
      </c>
      <c r="C68" s="169" t="s">
        <v>161</v>
      </c>
      <c r="D68" s="170" t="s">
        <v>279</v>
      </c>
      <c r="E68" s="171" t="s">
        <v>280</v>
      </c>
      <c r="F68" s="169" t="s">
        <v>145</v>
      </c>
      <c r="G68" s="172">
        <v>12</v>
      </c>
      <c r="H68" s="173">
        <v>0</v>
      </c>
      <c r="I68" s="174">
        <f t="shared" si="12"/>
        <v>0</v>
      </c>
      <c r="J68" s="175">
        <v>0</v>
      </c>
      <c r="K68" s="172">
        <f t="shared" si="13"/>
        <v>0</v>
      </c>
      <c r="L68" s="175">
        <v>0</v>
      </c>
      <c r="M68" s="172">
        <f t="shared" si="14"/>
        <v>0</v>
      </c>
      <c r="N68" s="176">
        <v>21</v>
      </c>
      <c r="O68" s="177">
        <v>256</v>
      </c>
      <c r="P68" s="170" t="s">
        <v>120</v>
      </c>
    </row>
    <row r="69" spans="1:16" s="16" customFormat="1" ht="13.5" customHeight="1">
      <c r="A69" s="161" t="s">
        <v>281</v>
      </c>
      <c r="B69" s="161" t="s">
        <v>115</v>
      </c>
      <c r="C69" s="161" t="s">
        <v>142</v>
      </c>
      <c r="D69" s="16" t="s">
        <v>282</v>
      </c>
      <c r="E69" s="162" t="s">
        <v>283</v>
      </c>
      <c r="F69" s="161" t="s">
        <v>176</v>
      </c>
      <c r="G69" s="163">
        <v>1010</v>
      </c>
      <c r="H69" s="164">
        <v>0</v>
      </c>
      <c r="I69" s="165">
        <f t="shared" si="12"/>
        <v>0</v>
      </c>
      <c r="J69" s="166">
        <v>0</v>
      </c>
      <c r="K69" s="163">
        <f t="shared" si="13"/>
        <v>0</v>
      </c>
      <c r="L69" s="166">
        <v>0</v>
      </c>
      <c r="M69" s="163">
        <f t="shared" si="14"/>
        <v>0</v>
      </c>
      <c r="N69" s="167">
        <v>21</v>
      </c>
      <c r="O69" s="168">
        <v>64</v>
      </c>
      <c r="P69" s="16" t="s">
        <v>120</v>
      </c>
    </row>
    <row r="70" spans="1:16" s="16" customFormat="1" ht="13.5" customHeight="1">
      <c r="A70" s="169" t="s">
        <v>284</v>
      </c>
      <c r="B70" s="169" t="s">
        <v>160</v>
      </c>
      <c r="C70" s="169" t="s">
        <v>161</v>
      </c>
      <c r="D70" s="170" t="s">
        <v>285</v>
      </c>
      <c r="E70" s="171" t="s">
        <v>286</v>
      </c>
      <c r="F70" s="169" t="s">
        <v>176</v>
      </c>
      <c r="G70" s="172">
        <v>60</v>
      </c>
      <c r="H70" s="173">
        <v>0</v>
      </c>
      <c r="I70" s="174">
        <f t="shared" si="12"/>
        <v>0</v>
      </c>
      <c r="J70" s="175">
        <v>0</v>
      </c>
      <c r="K70" s="172">
        <f t="shared" si="13"/>
        <v>0</v>
      </c>
      <c r="L70" s="175">
        <v>0</v>
      </c>
      <c r="M70" s="172">
        <f t="shared" si="14"/>
        <v>0</v>
      </c>
      <c r="N70" s="176">
        <v>21</v>
      </c>
      <c r="O70" s="177">
        <v>256</v>
      </c>
      <c r="P70" s="170" t="s">
        <v>120</v>
      </c>
    </row>
    <row r="71" spans="1:16" s="16" customFormat="1" ht="13.5" customHeight="1">
      <c r="A71" s="169" t="s">
        <v>287</v>
      </c>
      <c r="B71" s="169" t="s">
        <v>160</v>
      </c>
      <c r="C71" s="169" t="s">
        <v>161</v>
      </c>
      <c r="D71" s="170" t="s">
        <v>288</v>
      </c>
      <c r="E71" s="171" t="s">
        <v>289</v>
      </c>
      <c r="F71" s="169"/>
      <c r="G71" s="172">
        <v>950</v>
      </c>
      <c r="H71" s="173">
        <v>0</v>
      </c>
      <c r="I71" s="174">
        <f t="shared" si="12"/>
        <v>0</v>
      </c>
      <c r="J71" s="175">
        <v>0</v>
      </c>
      <c r="K71" s="172">
        <f t="shared" si="13"/>
        <v>0</v>
      </c>
      <c r="L71" s="175">
        <v>0</v>
      </c>
      <c r="M71" s="172">
        <f t="shared" si="14"/>
        <v>0</v>
      </c>
      <c r="N71" s="176">
        <v>21</v>
      </c>
      <c r="O71" s="177">
        <v>256</v>
      </c>
      <c r="P71" s="170" t="s">
        <v>120</v>
      </c>
    </row>
    <row r="72" spans="1:16" s="16" customFormat="1" ht="13.5" customHeight="1">
      <c r="A72" s="161" t="s">
        <v>290</v>
      </c>
      <c r="B72" s="161" t="s">
        <v>115</v>
      </c>
      <c r="C72" s="161" t="s">
        <v>275</v>
      </c>
      <c r="D72" s="16" t="s">
        <v>291</v>
      </c>
      <c r="E72" s="162" t="s">
        <v>292</v>
      </c>
      <c r="F72" s="161" t="s">
        <v>176</v>
      </c>
      <c r="G72" s="163">
        <v>2000</v>
      </c>
      <c r="H72" s="164">
        <v>0</v>
      </c>
      <c r="I72" s="165">
        <f t="shared" si="12"/>
        <v>0</v>
      </c>
      <c r="J72" s="166">
        <v>0</v>
      </c>
      <c r="K72" s="163">
        <f t="shared" si="13"/>
        <v>0</v>
      </c>
      <c r="L72" s="166">
        <v>0</v>
      </c>
      <c r="M72" s="163">
        <f t="shared" si="14"/>
        <v>0</v>
      </c>
      <c r="N72" s="167">
        <v>21</v>
      </c>
      <c r="O72" s="168">
        <v>64</v>
      </c>
      <c r="P72" s="16" t="s">
        <v>120</v>
      </c>
    </row>
    <row r="73" spans="1:16" s="16" customFormat="1" ht="13.5" customHeight="1">
      <c r="A73" s="169" t="s">
        <v>293</v>
      </c>
      <c r="B73" s="169" t="s">
        <v>160</v>
      </c>
      <c r="C73" s="169" t="s">
        <v>161</v>
      </c>
      <c r="D73" s="170" t="s">
        <v>294</v>
      </c>
      <c r="E73" s="171" t="s">
        <v>295</v>
      </c>
      <c r="F73" s="169" t="s">
        <v>176</v>
      </c>
      <c r="G73" s="172">
        <v>2000</v>
      </c>
      <c r="H73" s="173">
        <v>0</v>
      </c>
      <c r="I73" s="174">
        <f t="shared" si="12"/>
        <v>0</v>
      </c>
      <c r="J73" s="175">
        <v>0</v>
      </c>
      <c r="K73" s="172">
        <f t="shared" si="13"/>
        <v>0</v>
      </c>
      <c r="L73" s="175">
        <v>0</v>
      </c>
      <c r="M73" s="172">
        <f t="shared" si="14"/>
        <v>0</v>
      </c>
      <c r="N73" s="176">
        <v>21</v>
      </c>
      <c r="O73" s="177">
        <v>256</v>
      </c>
      <c r="P73" s="170" t="s">
        <v>120</v>
      </c>
    </row>
    <row r="74" spans="1:16" s="16" customFormat="1" ht="13.5" customHeight="1">
      <c r="A74" s="161" t="s">
        <v>296</v>
      </c>
      <c r="B74" s="161" t="s">
        <v>115</v>
      </c>
      <c r="C74" s="161" t="s">
        <v>275</v>
      </c>
      <c r="D74" s="16" t="s">
        <v>297</v>
      </c>
      <c r="E74" s="162" t="s">
        <v>298</v>
      </c>
      <c r="F74" s="161" t="s">
        <v>145</v>
      </c>
      <c r="G74" s="163">
        <v>2</v>
      </c>
      <c r="H74" s="164">
        <v>0</v>
      </c>
      <c r="I74" s="165">
        <f t="shared" si="12"/>
        <v>0</v>
      </c>
      <c r="J74" s="166">
        <v>0</v>
      </c>
      <c r="K74" s="163">
        <f t="shared" si="13"/>
        <v>0</v>
      </c>
      <c r="L74" s="166">
        <v>0</v>
      </c>
      <c r="M74" s="163">
        <f t="shared" si="14"/>
        <v>0</v>
      </c>
      <c r="N74" s="167">
        <v>21</v>
      </c>
      <c r="O74" s="168">
        <v>64</v>
      </c>
      <c r="P74" s="16" t="s">
        <v>120</v>
      </c>
    </row>
    <row r="75" spans="1:16" s="16" customFormat="1" ht="24" customHeight="1">
      <c r="A75" s="161" t="s">
        <v>299</v>
      </c>
      <c r="B75" s="161" t="s">
        <v>115</v>
      </c>
      <c r="C75" s="161" t="s">
        <v>275</v>
      </c>
      <c r="D75" s="16" t="s">
        <v>300</v>
      </c>
      <c r="E75" s="162" t="s">
        <v>301</v>
      </c>
      <c r="F75" s="161" t="s">
        <v>145</v>
      </c>
      <c r="G75" s="163">
        <v>10</v>
      </c>
      <c r="H75" s="164">
        <v>0</v>
      </c>
      <c r="I75" s="165">
        <f t="shared" si="12"/>
        <v>0</v>
      </c>
      <c r="J75" s="166">
        <v>0</v>
      </c>
      <c r="K75" s="163">
        <f t="shared" si="13"/>
        <v>0</v>
      </c>
      <c r="L75" s="166">
        <v>0</v>
      </c>
      <c r="M75" s="163">
        <f t="shared" si="14"/>
        <v>0</v>
      </c>
      <c r="N75" s="167">
        <v>21</v>
      </c>
      <c r="O75" s="168">
        <v>64</v>
      </c>
      <c r="P75" s="16" t="s">
        <v>120</v>
      </c>
    </row>
    <row r="76" spans="1:16" s="16" customFormat="1" ht="13.5" customHeight="1">
      <c r="A76" s="161" t="s">
        <v>302</v>
      </c>
      <c r="B76" s="161" t="s">
        <v>115</v>
      </c>
      <c r="C76" s="161" t="s">
        <v>275</v>
      </c>
      <c r="D76" s="16" t="s">
        <v>303</v>
      </c>
      <c r="E76" s="162" t="s">
        <v>304</v>
      </c>
      <c r="F76" s="161" t="s">
        <v>305</v>
      </c>
      <c r="G76" s="163">
        <v>9</v>
      </c>
      <c r="H76" s="164">
        <v>0</v>
      </c>
      <c r="I76" s="165">
        <f t="shared" si="12"/>
        <v>0</v>
      </c>
      <c r="J76" s="166">
        <v>0</v>
      </c>
      <c r="K76" s="163">
        <f t="shared" si="13"/>
        <v>0</v>
      </c>
      <c r="L76" s="166">
        <v>0</v>
      </c>
      <c r="M76" s="163">
        <f t="shared" si="14"/>
        <v>0</v>
      </c>
      <c r="N76" s="167">
        <v>21</v>
      </c>
      <c r="O76" s="168">
        <v>64</v>
      </c>
      <c r="P76" s="16" t="s">
        <v>120</v>
      </c>
    </row>
    <row r="77" spans="1:16" s="16" customFormat="1" ht="13.5" customHeight="1">
      <c r="A77" s="161" t="s">
        <v>306</v>
      </c>
      <c r="B77" s="161" t="s">
        <v>115</v>
      </c>
      <c r="C77" s="161" t="s">
        <v>275</v>
      </c>
      <c r="D77" s="16" t="s">
        <v>307</v>
      </c>
      <c r="E77" s="162" t="s">
        <v>308</v>
      </c>
      <c r="F77" s="161" t="s">
        <v>145</v>
      </c>
      <c r="G77" s="163">
        <v>60</v>
      </c>
      <c r="H77" s="164">
        <v>0</v>
      </c>
      <c r="I77" s="165">
        <f t="shared" si="12"/>
        <v>0</v>
      </c>
      <c r="J77" s="166">
        <v>0</v>
      </c>
      <c r="K77" s="163">
        <f t="shared" si="13"/>
        <v>0</v>
      </c>
      <c r="L77" s="166">
        <v>0</v>
      </c>
      <c r="M77" s="163">
        <f t="shared" si="14"/>
        <v>0</v>
      </c>
      <c r="N77" s="167">
        <v>21</v>
      </c>
      <c r="O77" s="168">
        <v>64</v>
      </c>
      <c r="P77" s="16" t="s">
        <v>120</v>
      </c>
    </row>
    <row r="78" spans="1:16" s="16" customFormat="1" ht="13.5" customHeight="1">
      <c r="A78" s="169" t="s">
        <v>309</v>
      </c>
      <c r="B78" s="169" t="s">
        <v>160</v>
      </c>
      <c r="C78" s="169" t="s">
        <v>161</v>
      </c>
      <c r="D78" s="170" t="s">
        <v>310</v>
      </c>
      <c r="E78" s="171" t="s">
        <v>311</v>
      </c>
      <c r="F78" s="169" t="s">
        <v>145</v>
      </c>
      <c r="G78" s="172">
        <v>60</v>
      </c>
      <c r="H78" s="173">
        <v>0</v>
      </c>
      <c r="I78" s="174">
        <f t="shared" si="12"/>
        <v>0</v>
      </c>
      <c r="J78" s="175">
        <v>0</v>
      </c>
      <c r="K78" s="172">
        <f t="shared" si="13"/>
        <v>0</v>
      </c>
      <c r="L78" s="175">
        <v>0</v>
      </c>
      <c r="M78" s="172">
        <f t="shared" si="14"/>
        <v>0</v>
      </c>
      <c r="N78" s="176">
        <v>21</v>
      </c>
      <c r="O78" s="177">
        <v>256</v>
      </c>
      <c r="P78" s="170" t="s">
        <v>120</v>
      </c>
    </row>
    <row r="79" spans="1:16" s="16" customFormat="1" ht="13.5" customHeight="1">
      <c r="A79" s="161" t="s">
        <v>312</v>
      </c>
      <c r="B79" s="161" t="s">
        <v>115</v>
      </c>
      <c r="C79" s="161" t="s">
        <v>275</v>
      </c>
      <c r="D79" s="16" t="s">
        <v>313</v>
      </c>
      <c r="E79" s="162" t="s">
        <v>314</v>
      </c>
      <c r="F79" s="161" t="s">
        <v>176</v>
      </c>
      <c r="G79" s="163">
        <v>1050</v>
      </c>
      <c r="H79" s="164">
        <v>0</v>
      </c>
      <c r="I79" s="165">
        <f t="shared" si="12"/>
        <v>0</v>
      </c>
      <c r="J79" s="166">
        <v>0</v>
      </c>
      <c r="K79" s="163">
        <f t="shared" si="13"/>
        <v>0</v>
      </c>
      <c r="L79" s="166">
        <v>0</v>
      </c>
      <c r="M79" s="163">
        <f t="shared" si="14"/>
        <v>0</v>
      </c>
      <c r="N79" s="167">
        <v>21</v>
      </c>
      <c r="O79" s="168">
        <v>64</v>
      </c>
      <c r="P79" s="16" t="s">
        <v>120</v>
      </c>
    </row>
    <row r="80" spans="1:16" s="16" customFormat="1" ht="13.5" customHeight="1">
      <c r="A80" s="169" t="s">
        <v>315</v>
      </c>
      <c r="B80" s="169" t="s">
        <v>160</v>
      </c>
      <c r="C80" s="169" t="s">
        <v>161</v>
      </c>
      <c r="D80" s="170" t="s">
        <v>316</v>
      </c>
      <c r="E80" s="171" t="s">
        <v>317</v>
      </c>
      <c r="F80" s="169" t="s">
        <v>176</v>
      </c>
      <c r="G80" s="172">
        <v>1000</v>
      </c>
      <c r="H80" s="173">
        <v>0</v>
      </c>
      <c r="I80" s="174">
        <f t="shared" si="12"/>
        <v>0</v>
      </c>
      <c r="J80" s="175">
        <v>0</v>
      </c>
      <c r="K80" s="172">
        <f t="shared" si="13"/>
        <v>0</v>
      </c>
      <c r="L80" s="175">
        <v>0</v>
      </c>
      <c r="M80" s="172">
        <f t="shared" si="14"/>
        <v>0</v>
      </c>
      <c r="N80" s="176">
        <v>21</v>
      </c>
      <c r="O80" s="177">
        <v>256</v>
      </c>
      <c r="P80" s="170" t="s">
        <v>120</v>
      </c>
    </row>
    <row r="81" spans="1:16" s="16" customFormat="1" ht="13.5" customHeight="1">
      <c r="A81" s="161" t="s">
        <v>318</v>
      </c>
      <c r="B81" s="161" t="s">
        <v>115</v>
      </c>
      <c r="C81" s="161" t="s">
        <v>275</v>
      </c>
      <c r="D81" s="16" t="s">
        <v>319</v>
      </c>
      <c r="E81" s="162" t="s">
        <v>320</v>
      </c>
      <c r="F81" s="161" t="s">
        <v>145</v>
      </c>
      <c r="G81" s="163">
        <v>1</v>
      </c>
      <c r="H81" s="164">
        <v>0</v>
      </c>
      <c r="I81" s="165">
        <f t="shared" si="12"/>
        <v>0</v>
      </c>
      <c r="J81" s="166">
        <v>0</v>
      </c>
      <c r="K81" s="163">
        <f t="shared" si="13"/>
        <v>0</v>
      </c>
      <c r="L81" s="166">
        <v>0</v>
      </c>
      <c r="M81" s="163">
        <f t="shared" si="14"/>
        <v>0</v>
      </c>
      <c r="N81" s="167">
        <v>21</v>
      </c>
      <c r="O81" s="168">
        <v>64</v>
      </c>
      <c r="P81" s="16" t="s">
        <v>120</v>
      </c>
    </row>
    <row r="82" spans="1:16" s="16" customFormat="1" ht="13.5" customHeight="1">
      <c r="A82" s="161" t="s">
        <v>321</v>
      </c>
      <c r="B82" s="161" t="s">
        <v>115</v>
      </c>
      <c r="C82" s="161" t="s">
        <v>275</v>
      </c>
      <c r="D82" s="16" t="s">
        <v>322</v>
      </c>
      <c r="E82" s="162" t="s">
        <v>323</v>
      </c>
      <c r="F82" s="161" t="s">
        <v>145</v>
      </c>
      <c r="G82" s="163">
        <v>2</v>
      </c>
      <c r="H82" s="164">
        <v>0</v>
      </c>
      <c r="I82" s="165">
        <f t="shared" si="12"/>
        <v>0</v>
      </c>
      <c r="J82" s="166">
        <v>0</v>
      </c>
      <c r="K82" s="163">
        <f t="shared" si="13"/>
        <v>0</v>
      </c>
      <c r="L82" s="166">
        <v>0</v>
      </c>
      <c r="M82" s="163">
        <f t="shared" si="14"/>
        <v>0</v>
      </c>
      <c r="N82" s="167">
        <v>21</v>
      </c>
      <c r="O82" s="168">
        <v>64</v>
      </c>
      <c r="P82" s="16" t="s">
        <v>120</v>
      </c>
    </row>
    <row r="83" spans="1:16" s="16" customFormat="1" ht="24" customHeight="1">
      <c r="A83" s="161" t="s">
        <v>324</v>
      </c>
      <c r="B83" s="161" t="s">
        <v>115</v>
      </c>
      <c r="C83" s="161" t="s">
        <v>275</v>
      </c>
      <c r="D83" s="16" t="s">
        <v>325</v>
      </c>
      <c r="E83" s="162" t="s">
        <v>326</v>
      </c>
      <c r="F83" s="161" t="s">
        <v>145</v>
      </c>
      <c r="G83" s="163">
        <v>1</v>
      </c>
      <c r="H83" s="164">
        <v>0</v>
      </c>
      <c r="I83" s="165">
        <f t="shared" si="12"/>
        <v>0</v>
      </c>
      <c r="J83" s="166">
        <v>0</v>
      </c>
      <c r="K83" s="163">
        <f t="shared" si="13"/>
        <v>0</v>
      </c>
      <c r="L83" s="166">
        <v>0</v>
      </c>
      <c r="M83" s="163">
        <f t="shared" si="14"/>
        <v>0</v>
      </c>
      <c r="N83" s="167">
        <v>21</v>
      </c>
      <c r="O83" s="168">
        <v>64</v>
      </c>
      <c r="P83" s="16" t="s">
        <v>120</v>
      </c>
    </row>
    <row r="84" spans="1:16" s="16" customFormat="1" ht="13.5" customHeight="1">
      <c r="A84" s="161" t="s">
        <v>327</v>
      </c>
      <c r="B84" s="161" t="s">
        <v>115</v>
      </c>
      <c r="C84" s="161" t="s">
        <v>275</v>
      </c>
      <c r="D84" s="16" t="s">
        <v>328</v>
      </c>
      <c r="E84" s="162" t="s">
        <v>329</v>
      </c>
      <c r="F84" s="161" t="s">
        <v>145</v>
      </c>
      <c r="G84" s="163">
        <v>1</v>
      </c>
      <c r="H84" s="164">
        <v>0</v>
      </c>
      <c r="I84" s="165">
        <f t="shared" si="12"/>
        <v>0</v>
      </c>
      <c r="J84" s="166">
        <v>0</v>
      </c>
      <c r="K84" s="163">
        <f t="shared" si="13"/>
        <v>0</v>
      </c>
      <c r="L84" s="166">
        <v>0</v>
      </c>
      <c r="M84" s="163">
        <f t="shared" si="14"/>
        <v>0</v>
      </c>
      <c r="N84" s="167">
        <v>21</v>
      </c>
      <c r="O84" s="168">
        <v>64</v>
      </c>
      <c r="P84" s="16" t="s">
        <v>120</v>
      </c>
    </row>
    <row r="85" spans="5:13" s="146" customFormat="1" ht="12.75" customHeight="1">
      <c r="E85" s="147" t="s">
        <v>95</v>
      </c>
      <c r="I85" s="148">
        <f>I14+I32</f>
        <v>0</v>
      </c>
      <c r="K85" s="149">
        <f>K14+K32</f>
        <v>0</v>
      </c>
      <c r="M85" s="149">
        <f>M14+M32</f>
        <v>0</v>
      </c>
    </row>
  </sheetData>
  <sheetProtection/>
  <printOptions/>
  <pageMargins left="0.787401556968689" right="0.787401556968689" top="0.5905511975288391" bottom="0.5905511975288391" header="0" footer="0"/>
  <pageSetup fitToHeight="999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Brychta Radek</cp:lastModifiedBy>
  <cp:lastPrinted>2019-03-28T16:51:33Z</cp:lastPrinted>
  <dcterms:modified xsi:type="dcterms:W3CDTF">2019-04-10T05:06:14Z</dcterms:modified>
  <cp:category/>
  <cp:version/>
  <cp:contentType/>
  <cp:contentStatus/>
</cp:coreProperties>
</file>